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drawings/drawing1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drawings/drawing18.xml" ContentType="application/vnd.openxmlformats-officedocument.drawing+xml"/>
  <Override PartName="/xl/worksheets/sheet12.xml" ContentType="application/vnd.openxmlformats-officedocument.spreadsheetml.worksheet+xml"/>
  <Override PartName="/xl/drawings/drawing20.xml" ContentType="application/vnd.openxmlformats-officedocument.drawing+xml"/>
  <Override PartName="/xl/worksheets/sheet13.xml" ContentType="application/vnd.openxmlformats-officedocument.spreadsheetml.worksheet+xml"/>
  <Override PartName="/xl/drawings/drawing2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0" yWindow="1980" windowWidth="11310" windowHeight="8415" tabRatio="525" activeTab="0"/>
  </bookViews>
  <sheets>
    <sheet name="Sommaire" sheetId="1" r:id="rId1"/>
    <sheet name="T1" sheetId="2" r:id="rId2"/>
    <sheet name="T2" sheetId="3" r:id="rId3"/>
    <sheet name="T3" sheetId="4" r:id="rId4"/>
    <sheet name="T4" sheetId="5" r:id="rId5"/>
    <sheet name="T5" sheetId="6" r:id="rId6"/>
    <sheet name="T6" sheetId="7" r:id="rId7"/>
    <sheet name="T7" sheetId="8" r:id="rId8"/>
    <sheet name="T8" sheetId="9" r:id="rId9"/>
    <sheet name="T9" sheetId="10" r:id="rId10"/>
    <sheet name="T10" sheetId="11" r:id="rId11"/>
    <sheet name="T11" sheetId="12" r:id="rId12"/>
    <sheet name="T12" sheetId="13" r:id="rId13"/>
    <sheet name="T13" sheetId="14" r:id="rId14"/>
    <sheet name="T14" sheetId="15" r:id="rId15"/>
    <sheet name="T15" sheetId="16" r:id="rId16"/>
  </sheets>
  <definedNames>
    <definedName name="_xlnm.Print_Area" localSheetId="0">'Sommaire'!$A$1:$J$56</definedName>
    <definedName name="_xlnm.Print_Area" localSheetId="1">'T1'!$A$1:$S$80</definedName>
    <definedName name="_xlnm.Print_Area" localSheetId="10">'T10'!$A$1:$S$95</definedName>
    <definedName name="_xlnm.Print_Area" localSheetId="11">'T11'!$A$1:$M$78</definedName>
    <definedName name="_xlnm.Print_Area" localSheetId="12">'T12'!$A$1:$AW$85</definedName>
    <definedName name="_xlnm.Print_Area" localSheetId="13">'T13'!$A$1:$AD$81</definedName>
    <definedName name="_xlnm.Print_Area" localSheetId="14">'T14'!$A$1:$G$71</definedName>
    <definedName name="_xlnm.Print_Area" localSheetId="15">'T15'!$A$1:$N$83</definedName>
    <definedName name="_xlnm.Print_Area" localSheetId="2">'T2'!$A$1:$I$78</definedName>
    <definedName name="_xlnm.Print_Area" localSheetId="3">'T3'!$A$1:$R$102</definedName>
    <definedName name="_xlnm.Print_Area" localSheetId="4">'T4'!$A$1:$S$78</definedName>
    <definedName name="_xlnm.Print_Area" localSheetId="5">'T5'!$A$1:$S$80</definedName>
    <definedName name="_xlnm.Print_Area" localSheetId="6">'T6'!$A$1:$L$78</definedName>
    <definedName name="_xlnm.Print_Area" localSheetId="7">'T7'!$A$1:$K$80</definedName>
    <definedName name="_xlnm.Print_Area" localSheetId="8">'T8'!$A$1:$H$72</definedName>
    <definedName name="_xlnm.Print_Area" localSheetId="9">'T9'!$A$1:$N$78</definedName>
  </definedNames>
  <calcPr fullCalcOnLoad="1"/>
</workbook>
</file>

<file path=xl/sharedStrings.xml><?xml version="1.0" encoding="utf-8"?>
<sst xmlns="http://schemas.openxmlformats.org/spreadsheetml/2006/main" count="2731" uniqueCount="512">
  <si>
    <r>
      <t>L'arrêté du 21 février 2011 a défini  2 comptes "TIPP 2</t>
    </r>
    <r>
      <rPr>
        <vertAlign val="superscript"/>
        <sz val="10"/>
        <color indexed="12"/>
        <rFont val="Tahoma"/>
        <family val="2"/>
      </rPr>
      <t>ème</t>
    </r>
    <r>
      <rPr>
        <sz val="10"/>
        <color indexed="12"/>
        <rFont val="Tahoma"/>
        <family val="2"/>
      </rPr>
      <t xml:space="preserve"> part" au sein desquels les régions pouvaient imputer les produits de la nouvelle fraction de TIPP attribuée au titre du Grenelle de l'Environnement. 
L'un des comptes est en section de fonctionnement (crédit du compte 7383) et l'autre est en section d'investissement (crédit du compte 10223). Les évolutions des produits de TIPP entre 2010 et 2011 ne sont donc pas réalisés à champ comparable, ce qui induit de fortes évolutions au niveau de la section de fonctionnement dans laquelle est classiquement comptabilisé la TIPP et pour la 1</t>
    </r>
    <r>
      <rPr>
        <vertAlign val="superscript"/>
        <sz val="10"/>
        <color indexed="12"/>
        <rFont val="Tahoma"/>
        <family val="2"/>
      </rPr>
      <t>ère</t>
    </r>
    <r>
      <rPr>
        <sz val="10"/>
        <color indexed="12"/>
        <rFont val="Tahoma"/>
        <family val="2"/>
      </rPr>
      <t xml:space="preserve"> fois également en section d''investissement, au niveau des dotations.</t>
    </r>
  </si>
  <si>
    <t>Ci-dessous, la liste des agrégats et comptes ainsi retraités au niveau des seuls montants consolidés "métropole" et "France" :
- dépenses et recettes réelles totales, 
- dépenses et recettes réelles de fonctionnement, 
- impôts et taxes (compte 73), 
- et impôts locaux (compte 731).</t>
  </si>
  <si>
    <r>
      <t>Impact de la TIPP Grenelle</t>
    </r>
    <r>
      <rPr>
        <b/>
        <sz val="11"/>
        <color indexed="12"/>
        <rFont val="Tahoma"/>
        <family val="2"/>
      </rPr>
      <t xml:space="preserve"> : </t>
    </r>
  </si>
  <si>
    <t>TIPP***</t>
  </si>
  <si>
    <t>Guadeloupe****</t>
  </si>
  <si>
    <t>Guyane****</t>
  </si>
  <si>
    <t>Martinique****</t>
  </si>
  <si>
    <t>Réunion****</t>
  </si>
  <si>
    <t>Corse****</t>
  </si>
  <si>
    <t>Dotations et subventions reçues* : somme dans la section fonctionnement et investissement (y compris compensations fiscales).</t>
  </si>
  <si>
    <t>11bis - Taux d'endettement en 2011</t>
  </si>
  <si>
    <r>
      <t>Remb</t>
    </r>
    <r>
      <rPr>
        <vertAlign val="superscript"/>
        <sz val="10"/>
        <rFont val="Arial"/>
        <family val="2"/>
      </rPr>
      <t>t</t>
    </r>
  </si>
  <si>
    <t>12 - Ventilation des dépenses totales par fonction en 2011</t>
  </si>
  <si>
    <t>de la dette*</t>
  </si>
  <si>
    <t>12bis - Ventilation des dépenses de fonctionnement par fonction</t>
  </si>
  <si>
    <t>12bis - Ventilation des dépenses d'investissement par fonction</t>
  </si>
  <si>
    <t>12ter - Ventilation des dépenses totales par fonction et sous-fonction</t>
  </si>
  <si>
    <t>12quater - Ventilation des dépenses totales par fonction et sous-fonction</t>
  </si>
  <si>
    <r>
      <t xml:space="preserve">­ </t>
    </r>
    <r>
      <rPr>
        <b/>
        <sz val="16"/>
        <color indexed="12"/>
        <rFont val="Arial"/>
        <family val="2"/>
      </rPr>
      <t>Domaines transférés</t>
    </r>
  </si>
  <si>
    <r>
      <t>­</t>
    </r>
    <r>
      <rPr>
        <b/>
        <sz val="16"/>
        <color indexed="12"/>
        <rFont val="Arial"/>
        <family val="2"/>
      </rPr>
      <t xml:space="preserve"> Domaines transférés</t>
    </r>
  </si>
  <si>
    <t>Dépenses "Transport ferroviaire régional de voyageurs"</t>
  </si>
  <si>
    <t>Dépenses "Lycées publics" et "Lycées privés"</t>
  </si>
  <si>
    <t>Dépenses "Formation professionnelle" et "Apprentissage"</t>
  </si>
  <si>
    <t>Montant 
total</t>
  </si>
  <si>
    <t>Montant</t>
  </si>
  <si>
    <t>Ile-de-France**</t>
  </si>
  <si>
    <t xml:space="preserve">** Les montants inscrits en dépenses d'investissement pour l'Ile-de-France sont des subventions (collectivités territoriales, SNCF, RFF et autres organismes de transport). </t>
  </si>
  <si>
    <t>Dépenses TFRV*</t>
  </si>
  <si>
    <t>Dépenses Lycées*</t>
  </si>
  <si>
    <t>Dépenses FPA*</t>
  </si>
  <si>
    <t>Montant total</t>
  </si>
  <si>
    <t xml:space="preserve"> Fonct.</t>
  </si>
  <si>
    <t>* sous-fonction "Transport ferroviaire régional de voyageurs"</t>
  </si>
  <si>
    <t>* Sous-fonctions "Lycées publics" et "Lycées privés"</t>
  </si>
  <si>
    <t>* sous-fonctions "Formation professionnelle" et "Apprentissage"</t>
  </si>
  <si>
    <t>Les régions assurent, depuis 2005, la construction, la reconstruction, l'extension, le fonctionnement et l'équipement des lycées. Elles sont également responsables du recrutement et de la gestion, notamment de la rémunération, des personnels non enseignant de ces établissements (personnels techniciens, ouvriers et de service - TOS).
NB : les données publiées ci-dessous regroupent uniquement les montants des sous-fonctions "lycées publics" et "lycées privés", sans prendre en compte les éventuelles dépenses des services communs de la fonction "enseignement".</t>
  </si>
  <si>
    <t>Depuis 2005, les régions ont des compétences renforcées et élargies en matière de formation professionnelle continue et d'apprentissage. Elles assurent le financement de la formation des travailleurs sociaux et le financement des écoles et instituts de formation des professions paramédicales et de sages-femmes et la formation qualifiante des demandeurs d'emploi adultes.
NB : les données publiées ci-dessous regroupent uniquement les montants des sous-fonctions "Formation professionnelle" et "Apprentissage", sans prendre en compte les éventuelles dépenses des services communs de la fonction "formation professionnelle et apprentissage".</t>
  </si>
  <si>
    <t>source : budgets primitifs 2010 et 2011</t>
  </si>
  <si>
    <t xml:space="preserve"> en millions d'euros en 2011</t>
  </si>
  <si>
    <t>5 : Recettes totales : niveau et évolution par grand poste</t>
  </si>
  <si>
    <t>5 - Recettes totales : niveau et évolution par grand poste</t>
  </si>
  <si>
    <t>Ratio 1</t>
  </si>
  <si>
    <t>Ratio 2</t>
  </si>
  <si>
    <t>Ratio 3</t>
  </si>
  <si>
    <t>Ratio 4</t>
  </si>
  <si>
    <t>Ratio 5</t>
  </si>
  <si>
    <t>Ratio 6</t>
  </si>
  <si>
    <t>Ratio 7</t>
  </si>
  <si>
    <t>Ratio 8</t>
  </si>
  <si>
    <t>Ratio 9</t>
  </si>
  <si>
    <t>Ratio 10</t>
  </si>
  <si>
    <t>13 -  Sous-fonction "Transport ferroviaire régional de voyageurs"</t>
  </si>
  <si>
    <t>13bis -  Sous-fonctions "Lycées publics" et "Lycées privés"</t>
  </si>
  <si>
    <t>13ter -  Sous-fonctions "Formation professionnelle" et "Apprentissage"</t>
  </si>
  <si>
    <t xml:space="preserve">14 -  Les ratios financiers </t>
  </si>
  <si>
    <t>15bis - Superficie, densité de population et nombre de communes</t>
  </si>
  <si>
    <t>10 : Formation de l’épargne et financement de l’investissement</t>
  </si>
  <si>
    <t>11 : Endettement et marge de manœuvre</t>
  </si>
  <si>
    <t>13 : Domaines transférés : dépenses liées au transport ferroviaire, à l’enseignement et la formation professionnelle</t>
  </si>
  <si>
    <t>14 : Les ratios financiers</t>
  </si>
  <si>
    <t>12 : Présentation fonctionnelle : ventilation des dépenses par grande fonction</t>
  </si>
  <si>
    <t>9 : Dotations, participations et subventions reçues : niveau et structure</t>
  </si>
  <si>
    <t>9 - Dotations, participations et subventions reçues : niveau et structure</t>
  </si>
  <si>
    <r>
      <t>Depuis le 1</t>
    </r>
    <r>
      <rPr>
        <vertAlign val="superscript"/>
        <sz val="9"/>
        <rFont val="Arial"/>
        <family val="2"/>
      </rPr>
      <t>er</t>
    </r>
    <r>
      <rPr>
        <sz val="9"/>
        <rFont val="Arial"/>
        <family val="2"/>
      </rPr>
      <t xml:space="preserve"> janvier 2002, et conformément à la loi solidarité et renouvellement urbain (SRU), l'organisation et le financement des services ferroviaires de transports collectifs d'intérêt régional ont été transférés à toutes les régions métropolitaines - à l'exception de la Corse et de l'Ile-de-France (pour cette dernière, le STIF - syndicat des transports d'Ile-de-France - organise les réseaux de transports).
NB : les données publiées ci-dessous sont extraites de la présentation fonctionnelle des budgets primitifs 2010 et 2011, et notamment de la sous-fonction "Transport ferroviaire régional de voyageurs". </t>
    </r>
  </si>
  <si>
    <r>
      <t>Données démographiques : Insee, population totale entrée en vigueur au 1</t>
    </r>
    <r>
      <rPr>
        <vertAlign val="superscript"/>
        <sz val="10"/>
        <color indexed="12"/>
        <rFont val="Tahoma"/>
        <family val="2"/>
      </rPr>
      <t>er</t>
    </r>
    <r>
      <rPr>
        <sz val="10"/>
        <color indexed="12"/>
        <rFont val="Tahoma"/>
        <family val="2"/>
      </rPr>
      <t xml:space="preserve"> janvier 2011 (année de référence 2008)</t>
    </r>
  </si>
  <si>
    <t>2011/1999</t>
  </si>
  <si>
    <t>*Population totale entrée en vigueur au 1er janvier 2011 (année de référence 2008)</t>
  </si>
  <si>
    <t>**Population municipale entrée en vigueur au 1er janvier 2011 (année de référence 2008)</t>
  </si>
  <si>
    <t>Produit intérieur brut des régions françaises en 2009</t>
  </si>
  <si>
    <t>indirectes**</t>
  </si>
  <si>
    <t>** Les recettes de fiscalité indirectes reposent principalement sur les produits de cartes grises, permis de conduire et de TIPP (taxe intérieure de consommation sur les produits pétroliers).</t>
  </si>
  <si>
    <t>Fonctionnement*</t>
  </si>
  <si>
    <t>* compte 74 : dotations et participations. Ce compte comprend les compensations fiscales.</t>
  </si>
  <si>
    <t>Corse ***</t>
  </si>
  <si>
    <t>*** : statut particulier de la Corse</t>
  </si>
  <si>
    <t>Investissement**</t>
  </si>
  <si>
    <t>** sommes des comptes 10 et 13. compte 10 : dotations, fonds divers et réserves ; compte 13 : subventions d'investissement.</t>
  </si>
  <si>
    <t>9bis - Principales dotations et subventions reçues de l'État</t>
  </si>
  <si>
    <t>Remarques sur les données statistiques de cette publication</t>
  </si>
  <si>
    <t xml:space="preserve">   Équipement  brut</t>
  </si>
  <si>
    <t xml:space="preserve">Dette </t>
  </si>
  <si>
    <t>Annuité de la dette :</t>
  </si>
  <si>
    <t>Annuité de dette</t>
  </si>
  <si>
    <t>Dép. de fonct.</t>
  </si>
  <si>
    <t>/recettes de fonct.</t>
  </si>
  <si>
    <t>et remb. de dette</t>
  </si>
  <si>
    <t>/équipement brut</t>
  </si>
  <si>
    <t>intérêts</t>
  </si>
  <si>
    <t>rembourst</t>
  </si>
  <si>
    <t>total</t>
  </si>
  <si>
    <t>Dette / recettes réelles de fonctionnement</t>
  </si>
  <si>
    <t>Annuité</t>
  </si>
  <si>
    <t>Services</t>
  </si>
  <si>
    <t>Formation</t>
  </si>
  <si>
    <t>Culture,</t>
  </si>
  <si>
    <t>Santé et</t>
  </si>
  <si>
    <t>Aménagement</t>
  </si>
  <si>
    <t>Action</t>
  </si>
  <si>
    <t>Dépenses</t>
  </si>
  <si>
    <t>Formation professionnelle et apprentissage</t>
  </si>
  <si>
    <t>Enseignement</t>
  </si>
  <si>
    <t>Culture, sports et loisirs</t>
  </si>
  <si>
    <t>généraux</t>
  </si>
  <si>
    <t>profess. et</t>
  </si>
  <si>
    <t>sports et</t>
  </si>
  <si>
    <t>action</t>
  </si>
  <si>
    <t>des</t>
  </si>
  <si>
    <t>Environnement</t>
  </si>
  <si>
    <t>Transports</t>
  </si>
  <si>
    <t>économique</t>
  </si>
  <si>
    <t>de la dette</t>
  </si>
  <si>
    <t>Total</t>
  </si>
  <si>
    <t>Apprentissage</t>
  </si>
  <si>
    <t>Lycées</t>
  </si>
  <si>
    <t>Culture</t>
  </si>
  <si>
    <t>Sports</t>
  </si>
  <si>
    <t>Ferroviaires</t>
  </si>
  <si>
    <t>Gares</t>
  </si>
  <si>
    <t>Autres transport</t>
  </si>
  <si>
    <t>Voirie</t>
  </si>
  <si>
    <t xml:space="preserve">Transports </t>
  </si>
  <si>
    <t>Infrastructures</t>
  </si>
  <si>
    <t>apprentissage</t>
  </si>
  <si>
    <t>loisirs</t>
  </si>
  <si>
    <t>sociale</t>
  </si>
  <si>
    <t>territoires</t>
  </si>
  <si>
    <t>profess.</t>
  </si>
  <si>
    <t>publics</t>
  </si>
  <si>
    <t>privés</t>
  </si>
  <si>
    <t>supérieur</t>
  </si>
  <si>
    <t>de voyageurs</t>
  </si>
  <si>
    <t>et infrastrusctures</t>
  </si>
  <si>
    <t>en commun</t>
  </si>
  <si>
    <t>départementale</t>
  </si>
  <si>
    <t>nationale</t>
  </si>
  <si>
    <t>fluviaux</t>
  </si>
  <si>
    <t>Métropole*</t>
  </si>
  <si>
    <t>Répartition des dépenses affectées aux domaines de compétences</t>
  </si>
  <si>
    <t>Aménagement des territoires</t>
  </si>
  <si>
    <t>Action économique</t>
  </si>
  <si>
    <t xml:space="preserve">Politique </t>
  </si>
  <si>
    <t>Agglomérations</t>
  </si>
  <si>
    <t>Espace</t>
  </si>
  <si>
    <t>Habitats</t>
  </si>
  <si>
    <t xml:space="preserve">Actions en </t>
  </si>
  <si>
    <t>Politique</t>
  </si>
  <si>
    <t>Patrimoine</t>
  </si>
  <si>
    <t>Recherche</t>
  </si>
  <si>
    <t>Agriculture,</t>
  </si>
  <si>
    <t>Industrie, artisanat,</t>
  </si>
  <si>
    <t>Tourisme</t>
  </si>
  <si>
    <t>de la ville</t>
  </si>
  <si>
    <t>et villes</t>
  </si>
  <si>
    <t>rural</t>
  </si>
  <si>
    <t>Logements</t>
  </si>
  <si>
    <t>matière de déchets</t>
  </si>
  <si>
    <t>de l'air</t>
  </si>
  <si>
    <t>de l'eau</t>
  </si>
  <si>
    <t>de l'énergie</t>
  </si>
  <si>
    <t>naturel</t>
  </si>
  <si>
    <t>et innovation</t>
  </si>
  <si>
    <t>pêche</t>
  </si>
  <si>
    <t>commerce</t>
  </si>
  <si>
    <t>et thermalisme</t>
  </si>
  <si>
    <t>Population</t>
  </si>
  <si>
    <t>Superficie</t>
  </si>
  <si>
    <t>Nombre</t>
  </si>
  <si>
    <t>Part de la population</t>
  </si>
  <si>
    <t>active</t>
  </si>
  <si>
    <t>de</t>
  </si>
  <si>
    <t>km²</t>
  </si>
  <si>
    <t>d'habitants</t>
  </si>
  <si>
    <t>des communes</t>
  </si>
  <si>
    <t>au km²</t>
  </si>
  <si>
    <t>communes</t>
  </si>
  <si>
    <t>de plus de</t>
  </si>
  <si>
    <t>10 000 habitants</t>
  </si>
  <si>
    <t>PIB</t>
  </si>
  <si>
    <t xml:space="preserve">en millions </t>
  </si>
  <si>
    <t xml:space="preserve">en euros </t>
  </si>
  <si>
    <t>d'euros</t>
  </si>
  <si>
    <t>Dépenses de fonctionnement</t>
  </si>
  <si>
    <t>Dépenses d'investissement</t>
  </si>
  <si>
    <t>Charges à caractère général</t>
  </si>
  <si>
    <t>Personnel</t>
  </si>
  <si>
    <t>Subventions versées</t>
  </si>
  <si>
    <t>Equipement brut</t>
  </si>
  <si>
    <t>Retour sommaire</t>
  </si>
  <si>
    <t>Recettes d'investissement</t>
  </si>
  <si>
    <t>Dotations et subventions reçues de l'Etat</t>
  </si>
  <si>
    <t xml:space="preserve">millions d'euros </t>
  </si>
  <si>
    <t>Services généraux</t>
  </si>
  <si>
    <t>Santé et action sociale</t>
  </si>
  <si>
    <t>Annuité de la dette</t>
  </si>
  <si>
    <t>et action</t>
  </si>
  <si>
    <t>Santé</t>
  </si>
  <si>
    <r>
      <t xml:space="preserve">u </t>
    </r>
    <r>
      <rPr>
        <b/>
        <sz val="16"/>
        <color indexed="12"/>
        <rFont val="Arial"/>
        <family val="2"/>
      </rPr>
      <t>Endettement et marge de manœuvre</t>
    </r>
  </si>
  <si>
    <r>
      <t xml:space="preserve">­ </t>
    </r>
    <r>
      <rPr>
        <b/>
        <sz val="16"/>
        <color indexed="12"/>
        <rFont val="Arial"/>
        <family val="2"/>
      </rPr>
      <t xml:space="preserve">Présentation fonctionnelle </t>
    </r>
  </si>
  <si>
    <r>
      <t xml:space="preserve">­ </t>
    </r>
    <r>
      <rPr>
        <b/>
        <sz val="16"/>
        <color indexed="12"/>
        <rFont val="Arial"/>
        <family val="2"/>
      </rPr>
      <t>Présentation fonctionnelle</t>
    </r>
  </si>
  <si>
    <r>
      <t xml:space="preserve">è </t>
    </r>
    <r>
      <rPr>
        <b/>
        <sz val="16"/>
        <color indexed="12"/>
        <rFont val="Arial"/>
        <family val="2"/>
      </rPr>
      <t>Indicateurs démographiques et géographiques</t>
    </r>
  </si>
  <si>
    <t>Sommaire</t>
  </si>
  <si>
    <t>1 : Dépenses et recettes totales : niveau évolution et structure</t>
  </si>
  <si>
    <t>2 : Dépenses de fonctionnement et d’investissement : niveau et évolution</t>
  </si>
  <si>
    <t>3 : Composantes des dépenses de fonctionnement : niveau, évolution et structure</t>
  </si>
  <si>
    <t>4 : Composantes des dépenses d’investissement: niveau, évolution et structure</t>
  </si>
  <si>
    <t>6 : Recettes de fonctionnement et d’investissement : niveau et évolution</t>
  </si>
  <si>
    <t>7 : Recettes fiscales directes et indirectes</t>
  </si>
  <si>
    <t>prix permis de conduire</t>
  </si>
  <si>
    <t>Dépenses d'équipement brut</t>
  </si>
  <si>
    <t>Epargne nette</t>
  </si>
  <si>
    <t>Subventions reçues</t>
  </si>
  <si>
    <t>Structure des dépenses de fonctionnement</t>
  </si>
  <si>
    <t xml:space="preserve">  en %</t>
  </si>
  <si>
    <t xml:space="preserve">en euros  </t>
  </si>
  <si>
    <t>prix carte grise par CV</t>
  </si>
  <si>
    <t>Remb.</t>
  </si>
  <si>
    <t>Métropole hors Corse</t>
  </si>
  <si>
    <t>Dépenses totales</t>
  </si>
  <si>
    <t>Recettes totales</t>
  </si>
  <si>
    <t>Recettes fiscales</t>
  </si>
  <si>
    <t>hors gestion active de la dette</t>
  </si>
  <si>
    <t xml:space="preserve"> en millions d'euros</t>
  </si>
  <si>
    <t>Régions</t>
  </si>
  <si>
    <t>euros/</t>
  </si>
  <si>
    <t>part</t>
  </si>
  <si>
    <t>hab.</t>
  </si>
  <si>
    <t>fonct.</t>
  </si>
  <si>
    <t>invest.</t>
  </si>
  <si>
    <t>Alsace</t>
  </si>
  <si>
    <t>Aquitaine</t>
  </si>
  <si>
    <t>Auvergne</t>
  </si>
  <si>
    <t>Bourgogne</t>
  </si>
  <si>
    <t>Bretagne</t>
  </si>
  <si>
    <t>Centre</t>
  </si>
  <si>
    <t>Champagne-Ardenne</t>
  </si>
  <si>
    <t>Corse</t>
  </si>
  <si>
    <t>Franche-Comté</t>
  </si>
  <si>
    <t>Languedoc-Roussillon</t>
  </si>
  <si>
    <t>Limousin</t>
  </si>
  <si>
    <t>Lorraine</t>
  </si>
  <si>
    <t>Midi-Pyrénées</t>
  </si>
  <si>
    <t>Nord-Pas-de-Calais</t>
  </si>
  <si>
    <t>Basse-Normandie</t>
  </si>
  <si>
    <t>Haute-Normandie</t>
  </si>
  <si>
    <t>Pays de la Loire</t>
  </si>
  <si>
    <t>Picardie</t>
  </si>
  <si>
    <t>Poitou-Charentes</t>
  </si>
  <si>
    <t>Provence-Alpes-Côte d'Azur</t>
  </si>
  <si>
    <t>Rhône-Alpes</t>
  </si>
  <si>
    <t>Métropole sauf Ile-de-France</t>
  </si>
  <si>
    <t>Ile-de-France</t>
  </si>
  <si>
    <t>Métropole</t>
  </si>
  <si>
    <t>Guadeloupe</t>
  </si>
  <si>
    <t>Guyane</t>
  </si>
  <si>
    <t>Martinique</t>
  </si>
  <si>
    <t>Réunion</t>
  </si>
  <si>
    <t>hors gestion active de le dette</t>
  </si>
  <si>
    <t>Métropole (hors Corse)*</t>
  </si>
  <si>
    <t>* Corse :  collectivité territoriale à statut particulier</t>
  </si>
  <si>
    <t xml:space="preserve">2 - Dépenses de fonctionnement et d'investissement : niveau et évolution </t>
  </si>
  <si>
    <t>Dépenses réelles de fonctionnement</t>
  </si>
  <si>
    <t>Dépenses réelles d'investissement</t>
  </si>
  <si>
    <t>Dép. réel.</t>
  </si>
  <si>
    <t xml:space="preserve"> fonctiont</t>
  </si>
  <si>
    <t xml:space="preserve"> </t>
  </si>
  <si>
    <t xml:space="preserve">Charges à </t>
  </si>
  <si>
    <t xml:space="preserve">  Frais de</t>
  </si>
  <si>
    <t>Autres charges d'activité</t>
  </si>
  <si>
    <t xml:space="preserve">  Intérêts de</t>
  </si>
  <si>
    <t>Autres</t>
  </si>
  <si>
    <t xml:space="preserve">  caractère général</t>
  </si>
  <si>
    <t xml:space="preserve">  personnel</t>
  </si>
  <si>
    <t xml:space="preserve">               </t>
  </si>
  <si>
    <t xml:space="preserve">Frais de </t>
  </si>
  <si>
    <t>Autres charges</t>
  </si>
  <si>
    <t>Intérêts</t>
  </si>
  <si>
    <t>caractère général</t>
  </si>
  <si>
    <t>personnel</t>
  </si>
  <si>
    <t>d'activité</t>
  </si>
  <si>
    <t>Structure en métropole</t>
  </si>
  <si>
    <t>Charges à</t>
  </si>
  <si>
    <t xml:space="preserve">Intérêts </t>
  </si>
  <si>
    <t>charges</t>
  </si>
  <si>
    <t>de la</t>
  </si>
  <si>
    <t>général</t>
  </si>
  <si>
    <t>4 - Composantes des dépenses d'investissement : niveau, évolution et structure</t>
  </si>
  <si>
    <t>4bis - Composantes des dépenses d'investissement par nature : niveau et structure</t>
  </si>
  <si>
    <t xml:space="preserve">   Subventions</t>
  </si>
  <si>
    <t>Remboursement de dette</t>
  </si>
  <si>
    <t>versées</t>
  </si>
  <si>
    <t>Subventions</t>
  </si>
  <si>
    <t>Remboursement</t>
  </si>
  <si>
    <t xml:space="preserve">   Équipement</t>
  </si>
  <si>
    <t>de dette</t>
  </si>
  <si>
    <t>brut</t>
  </si>
  <si>
    <t xml:space="preserve"> Équipement</t>
  </si>
  <si>
    <t>Emprunts</t>
  </si>
  <si>
    <t xml:space="preserve">Recettes </t>
  </si>
  <si>
    <t>fiscales</t>
  </si>
  <si>
    <t>DGF</t>
  </si>
  <si>
    <t>-</t>
  </si>
  <si>
    <t>Ile-de-France (1)</t>
  </si>
  <si>
    <t>dont</t>
  </si>
  <si>
    <t>totales</t>
  </si>
  <si>
    <t xml:space="preserve"> reçus</t>
  </si>
  <si>
    <t>Recettes réelles d'investissement</t>
  </si>
  <si>
    <t>dont :</t>
  </si>
  <si>
    <t>directes *</t>
  </si>
  <si>
    <t>cartes grises</t>
  </si>
  <si>
    <t>TIPP</t>
  </si>
  <si>
    <t>directes</t>
  </si>
  <si>
    <t>indirectes</t>
  </si>
  <si>
    <t>Tarif permis de conduire</t>
  </si>
  <si>
    <t>Tarif carte grise *</t>
  </si>
  <si>
    <t>* : par cheval-vapeur</t>
  </si>
  <si>
    <t>en euros par habitant</t>
  </si>
  <si>
    <t>Principales dotations et subventions reçues de l'État</t>
  </si>
  <si>
    <t xml:space="preserve">Total </t>
  </si>
  <si>
    <t>Fonctionnement</t>
  </si>
  <si>
    <t>Investissement</t>
  </si>
  <si>
    <t>Structure</t>
  </si>
  <si>
    <t>en fonctionnement</t>
  </si>
  <si>
    <t>en investissement</t>
  </si>
  <si>
    <t>Fonct.</t>
  </si>
  <si>
    <t>Invest.</t>
  </si>
  <si>
    <t>DGD</t>
  </si>
  <si>
    <t>DRES</t>
  </si>
  <si>
    <t>FCTVA</t>
  </si>
  <si>
    <t>Corse **</t>
  </si>
  <si>
    <t>**  statut particulier de la Corse</t>
  </si>
  <si>
    <t>Principales dotations et subventions reçues</t>
  </si>
  <si>
    <t xml:space="preserve">Dépenses </t>
  </si>
  <si>
    <t>Recettes de</t>
  </si>
  <si>
    <t>Épargne de</t>
  </si>
  <si>
    <t>Épargne</t>
  </si>
  <si>
    <t>Taux</t>
  </si>
  <si>
    <t>gestion</t>
  </si>
  <si>
    <t>brute</t>
  </si>
  <si>
    <t>nette</t>
  </si>
  <si>
    <t>(1)</t>
  </si>
  <si>
    <t>(2)</t>
  </si>
  <si>
    <t>(3)=(2)-(1)</t>
  </si>
  <si>
    <t>(4)</t>
  </si>
  <si>
    <t>(5)=(3)-(4)</t>
  </si>
  <si>
    <t>(6)</t>
  </si>
  <si>
    <t>(7)=(5)-(6)</t>
  </si>
  <si>
    <t>en %</t>
  </si>
  <si>
    <t>Evolution</t>
  </si>
  <si>
    <t>par habitant</t>
  </si>
  <si>
    <t>3bis - Composantes  des dépenses de fonctionnement : niveau et structure</t>
  </si>
  <si>
    <t>3 - Composantes  des dépenses de fonctionnement : niveau, évolution et structure</t>
  </si>
  <si>
    <r>
      <t xml:space="preserve">q </t>
    </r>
    <r>
      <rPr>
        <b/>
        <sz val="16"/>
        <color indexed="12"/>
        <rFont val="Arial"/>
        <family val="2"/>
      </rPr>
      <t xml:space="preserve">Fiscalité régionale </t>
    </r>
  </si>
  <si>
    <r>
      <t xml:space="preserve">n   </t>
    </r>
    <r>
      <rPr>
        <b/>
        <sz val="16"/>
        <color indexed="12"/>
        <rFont val="Arial"/>
        <family val="2"/>
      </rPr>
      <t>Volume budgétaire</t>
    </r>
  </si>
  <si>
    <r>
      <t xml:space="preserve">n  </t>
    </r>
    <r>
      <rPr>
        <b/>
        <sz val="16"/>
        <color indexed="12"/>
        <rFont val="Arial"/>
        <family val="2"/>
      </rPr>
      <t xml:space="preserve"> Volume budgétaire</t>
    </r>
  </si>
  <si>
    <t>France</t>
  </si>
  <si>
    <t>Outre-mer</t>
  </si>
  <si>
    <t>Structure Outre-mer</t>
  </si>
  <si>
    <t>Taux d'épargne : part des recettes réelles de fonctionnement affectée aux dépenses d'investissement. Ce taux permet de mesurer l'effort de gestion des régions au bénéfice des réalisations d' équipement ou du désendettement.</t>
  </si>
  <si>
    <t>pop_2009</t>
  </si>
  <si>
    <t>chômage****</t>
  </si>
  <si>
    <t>Transferts recçus BP2009 pour évol 2010/2009</t>
  </si>
  <si>
    <t>n.d.</t>
  </si>
  <si>
    <t>en 2008***</t>
  </si>
  <si>
    <t>2011/</t>
  </si>
  <si>
    <t>2011/2010</t>
  </si>
  <si>
    <t xml:space="preserve">en euros par habitant  en 2011    </t>
  </si>
  <si>
    <t xml:space="preserve">en euros par habitant en 2011   </t>
  </si>
  <si>
    <t>au 01/01/2011</t>
  </si>
  <si>
    <t xml:space="preserve">en euros par habitant en 2011        </t>
  </si>
  <si>
    <t>Dette au 01/01/2011</t>
  </si>
  <si>
    <t xml:space="preserve">en euros par habitant en 2011  </t>
  </si>
  <si>
    <t xml:space="preserve">en euros par habitant en 2011    </t>
  </si>
  <si>
    <t>France*</t>
  </si>
  <si>
    <t>DRT</t>
  </si>
  <si>
    <t xml:space="preserve">en euros par habitant  en 2011 </t>
  </si>
  <si>
    <t>Corse**</t>
  </si>
  <si>
    <t>versées*</t>
  </si>
  <si>
    <t>DGF**</t>
  </si>
  <si>
    <t>8 : Fiscalité indirecte : tarifs et évolution</t>
  </si>
  <si>
    <t>15 : Indicateurs démographiques et géographiques</t>
  </si>
  <si>
    <t>8 - Fiscalité indirecte : tarifs et évolution</t>
  </si>
  <si>
    <t>11 - Dette et annuité de la dette en 2011</t>
  </si>
  <si>
    <t>Recettes fiscales*</t>
  </si>
  <si>
    <t>Source : budgets primitifs 2010 et 2011</t>
  </si>
  <si>
    <t>Source : budgets primitifs 2011</t>
  </si>
  <si>
    <t>Dépenses réelles totales*</t>
  </si>
  <si>
    <t>Recettes réelles totales*</t>
  </si>
  <si>
    <t>Dépenses totales*</t>
  </si>
  <si>
    <t>FNDMA</t>
  </si>
  <si>
    <r>
      <t>DRES</t>
    </r>
    <r>
      <rPr>
        <sz val="9"/>
        <rFont val="Arial"/>
        <family val="2"/>
      </rPr>
      <t xml:space="preserve"> : dotation régionale pour les équipements scolaires.</t>
    </r>
  </si>
  <si>
    <r>
      <t>FCTVA</t>
    </r>
    <r>
      <rPr>
        <sz val="9"/>
        <rFont val="Arial"/>
        <family val="2"/>
      </rPr>
      <t xml:space="preserve"> : fonds de compensation de la TVA.</t>
    </r>
  </si>
  <si>
    <t>Dot. form. p.*</t>
  </si>
  <si>
    <t>* Dotation de décentralisation "formation professionnelle continue et apprentissage" (compte 7451)</t>
  </si>
  <si>
    <t>( et formation qualifiante  et préqualifiante des jeunes de moins de 26 ans ).</t>
  </si>
  <si>
    <t>Calcul des DF - somme des dépenses fonctionnelles</t>
  </si>
  <si>
    <t>15 - Population, structure par âge, population active en 2008, taux de chômage 2010</t>
  </si>
  <si>
    <r>
      <t>DGD</t>
    </r>
    <r>
      <rPr>
        <sz val="9"/>
        <rFont val="Arial"/>
        <family val="2"/>
      </rPr>
      <t xml:space="preserve"> : la dotation générale de décentralisation est transférée à 95% dans la DGF depuis 2004. Le reliquat de DGD comporte notamment le supplément de dotation de l'État pour les péages </t>
    </r>
  </si>
  <si>
    <r>
      <t>DGF</t>
    </r>
    <r>
      <rPr>
        <sz val="9"/>
        <rFont val="Arial"/>
        <family val="2"/>
      </rPr>
      <t xml:space="preserve"> : la dotation globale de fonctionnement créée en 2004 pour les régions. Elle regroupe 95% de la DGD et les compensations fiscales.</t>
    </r>
  </si>
  <si>
    <t>(Nombre d'années de recettes de fonctionnement nécessaires pour rembourser l'encours de dette)</t>
  </si>
  <si>
    <t>de gestion*</t>
  </si>
  <si>
    <t>Remboursements de dette</t>
  </si>
  <si>
    <t>Remb. de dette</t>
  </si>
  <si>
    <t>Financement de l'investissement</t>
  </si>
  <si>
    <t xml:space="preserve">total </t>
  </si>
  <si>
    <t>fin inv</t>
  </si>
  <si>
    <t>Subventions d'équipement</t>
  </si>
  <si>
    <t>Ratio 11</t>
  </si>
  <si>
    <t>Ratio 8*</t>
  </si>
  <si>
    <t xml:space="preserve">**** Taux moyen 2010 pour la métropole ; données issues de l'Enquête-Emploi 2010 pour l'Outre-mer </t>
  </si>
  <si>
    <t>Dot° form. pro.</t>
  </si>
  <si>
    <r>
      <t>Ratio 1 = Dépenses réelles de fonctionnement / population
Ratio 2 = Produits des impositions directes / population
Ratio 3 = Recettes réelles de fonctionnement / population
Ratio 4 = Dépenses d'équipement brut / population
Ratio 5 = Encours de la dette / population
Ratio 6 = Dotation globale de fonctionnement / population
Ratio 7 = Dépenses de personnel / dépenses réelles de fonctionnement
Ratio 8 = Coefficient de mobilisation du potentiel fiscal = produit des impositions directes / potentiel fiscal (comprenant les compensations servies par l'Etat)
Ratio 8* = Ce calcul complète les informations du ratio 8, en proposant un calcul du coefficient de mobilisation du potentiel fiscal à partir du potentiel fiscal hors compensations de l'Etat 
Ratio 9 = Dépenses réelles de fonctionnement + remboursement annuel de la dette en capital / recettes réelles de fonctionnement
Ratio 10 = Dépenses d'équipement brut / recettes réelles de fonctionnement
Ratio 11 = Encours de la dette / recettes réelles de fonctionnement
Source pour la population (ratio 1 à 6) : Insee, population totale légale entrée en vigueur au 1</t>
    </r>
    <r>
      <rPr>
        <i/>
        <vertAlign val="superscript"/>
        <sz val="9"/>
        <rFont val="Arial"/>
        <family val="2"/>
      </rPr>
      <t>er</t>
    </r>
    <r>
      <rPr>
        <i/>
        <sz val="9"/>
        <rFont val="Arial"/>
        <family val="2"/>
      </rPr>
      <t xml:space="preserve"> janvier 2011 (millésimée 2008)</t>
    </r>
  </si>
  <si>
    <r>
      <t>Réforme de la fiscalité locale</t>
    </r>
    <r>
      <rPr>
        <b/>
        <sz val="11"/>
        <color indexed="12"/>
        <rFont val="Tahoma"/>
        <family val="2"/>
      </rPr>
      <t xml:space="preserve"> : prise en compte des éléments de péréquation horizontale</t>
    </r>
  </si>
  <si>
    <t>Ainsi, l'article 78 de la loi de finances pour 2010 a instauré en 2011 la dotation de compensation de la réforme de taxe professionnelle (DCRTP) et les fonds nationaux de garantie individuelle des ressources (FNGIR). Ces deux mécanismes mis en œuvre à compter de 2011 dans les budgets primitifs concrétisent le principe de compensation intégrale du manque à gagner pour les collectivités territoriales et les établissements publics de coopération intercommunale (EPCI) à fiscalité propre résultant de la suppression de la taxe professionnelle.</t>
  </si>
  <si>
    <r>
      <t>Dotation de décentralisation "Formation professionnelle continue et apprentissage"</t>
    </r>
    <r>
      <rPr>
        <sz val="9"/>
        <rFont val="Arial"/>
        <family val="2"/>
      </rPr>
      <t xml:space="preserve"> *</t>
    </r>
  </si>
  <si>
    <t>Epargne brute</t>
  </si>
  <si>
    <t>dép inv</t>
  </si>
  <si>
    <t>Différence (fin</t>
  </si>
  <si>
    <t xml:space="preserve"> - dépenses)</t>
  </si>
  <si>
    <t>Recettes d'inv. hors emprunts</t>
  </si>
  <si>
    <t>Nature et financement des opérations d'investissement</t>
  </si>
  <si>
    <t>Structure des dépenses d'investissement</t>
  </si>
  <si>
    <t>Dotations et subventions reçues*</t>
  </si>
  <si>
    <t>dont DGF</t>
  </si>
  <si>
    <t xml:space="preserve"> en %</t>
  </si>
  <si>
    <t>5bis - Structure des recettes par grand poste</t>
  </si>
  <si>
    <t>Dotations et subventions reçues</t>
  </si>
  <si>
    <t>Recettes réelles 2011</t>
  </si>
  <si>
    <t>Recettes réelles de fonctionnement*</t>
  </si>
  <si>
    <t>Recettes de fonctionnement*</t>
  </si>
  <si>
    <t>** Corse :  collectivité territoriale à statut particulier</t>
  </si>
  <si>
    <t xml:space="preserve">**** La Corse et les régions d'Outre-mer disposent de recettes fiscales indirectes spécifiques inscrites aux comptes 736 et 737 ( droits de consommation sur les alcools, taxe sur les rhums, octroi de mer…etc.). </t>
  </si>
  <si>
    <t>Guadeloupe**</t>
  </si>
  <si>
    <t>Guyane**</t>
  </si>
  <si>
    <t>Martinique**</t>
  </si>
  <si>
    <t>Réunion**</t>
  </si>
  <si>
    <t xml:space="preserve">** La Corse et les régions d'Outre-mer disposent de recettes fiscales indirectes spécifiques inscrites aux comptes 736 et 737 ( droits de consommation sur les alcools, taxe sur les rhums, octroi de mer…etc.). </t>
  </si>
  <si>
    <t>Les tarifs régionaux de fiscalité indirecte</t>
  </si>
  <si>
    <t>*** La forte progression de TIPP dans certaines régions est liée par l'imputation de la fraction de TIPP Grenelle en section de fonctionnement (voir note en sommaire de cette publication).</t>
  </si>
  <si>
    <t>* Les montants Métropole et France sont retraités des effets de la redistribution fiscale.</t>
  </si>
  <si>
    <t>en euros par habitant en 2011</t>
  </si>
  <si>
    <t xml:space="preserve">caractère </t>
  </si>
  <si>
    <t>Autres charges d'activité*</t>
  </si>
  <si>
    <t>** Intérêts de la dette : montants issus du compte 6611 (intérêts des emprunts et dettes).</t>
  </si>
  <si>
    <t>d'activité*</t>
  </si>
  <si>
    <t>dette**</t>
  </si>
  <si>
    <t xml:space="preserve">  la dette **</t>
  </si>
  <si>
    <t>Autres***</t>
  </si>
  <si>
    <t>Structure des recettes totales</t>
  </si>
  <si>
    <r>
      <t>Fonction.</t>
    </r>
    <r>
      <rPr>
        <vertAlign val="superscript"/>
        <sz val="10"/>
        <rFont val="Arial"/>
        <family val="2"/>
      </rPr>
      <t>*</t>
    </r>
  </si>
  <si>
    <t>directes*</t>
  </si>
  <si>
    <t>10bis - Nature et financement de l'investissement en 2011</t>
  </si>
  <si>
    <t>Ile-de-France*</t>
  </si>
  <si>
    <t>par emploi*</t>
  </si>
  <si>
    <t>* salarié et non salarié</t>
  </si>
  <si>
    <t>Source : Insee, comptabilité nationale, base 2000</t>
  </si>
  <si>
    <r>
      <t>Environnem</t>
    </r>
    <r>
      <rPr>
        <b/>
        <vertAlign val="superscript"/>
        <sz val="8"/>
        <rFont val="Arial"/>
        <family val="2"/>
      </rPr>
      <t>t</t>
    </r>
  </si>
  <si>
    <r>
      <t>Aménagem</t>
    </r>
    <r>
      <rPr>
        <b/>
        <vertAlign val="superscript"/>
        <sz val="8"/>
        <rFont val="Arial"/>
        <family val="2"/>
      </rPr>
      <t>t</t>
    </r>
  </si>
  <si>
    <r>
      <t>investissem</t>
    </r>
    <r>
      <rPr>
        <b/>
        <vertAlign val="superscript"/>
        <sz val="8"/>
        <rFont val="Arial"/>
        <family val="2"/>
      </rPr>
      <t>t</t>
    </r>
  </si>
  <si>
    <r>
      <t>Enseignem</t>
    </r>
    <r>
      <rPr>
        <b/>
        <vertAlign val="superscript"/>
        <sz val="8"/>
        <rFont val="Arial"/>
        <family val="2"/>
      </rPr>
      <t>t</t>
    </r>
  </si>
  <si>
    <t>Recettes totales*</t>
  </si>
  <si>
    <t>* Autres charges d'activité : montants issus du compte 65 (autre  charge de gestion courante du type aides à la personne, frais de séjour et d'hébergement, indemnités frais de mission, contributions obligatoires, participations…etc.)</t>
  </si>
  <si>
    <t>* Autres charges d'activité : montants issus du compte 65 (autres charges de gestion courante du type aides à la personne, frais de séjour et d'hébergement, indemnités frais de mission, contributions obligatoires, participations…etc.)</t>
  </si>
  <si>
    <t xml:space="preserve">*** Autres : différence entre le total des dépenses de fonctionnement et ses composantes principales </t>
  </si>
  <si>
    <t xml:space="preserve">DGF** : les montants inscrits aux budgets primitifs 2011 diffèrent de ceux votés en loi de finances 2011, soit 5,449 Md€, montant équivalent à celui de 2010. </t>
  </si>
  <si>
    <t>port. et aéroport.</t>
  </si>
  <si>
    <t>sur les dépenses de fonct.</t>
  </si>
  <si>
    <t>sur les dépenses totales</t>
  </si>
  <si>
    <t>sur les dépenses d'inv.</t>
  </si>
  <si>
    <t>*** Part des dépenses de TFRV sur les dépenses totales, sur les dépenses de fonctionnement, sur les dépenses d'investissement.</t>
  </si>
  <si>
    <t>en pourcentage des dépenses***</t>
  </si>
  <si>
    <t>en pourcentage des dépenses**</t>
  </si>
  <si>
    <t>** Part des dépenses pour les lycées sur les dépenses totales, sur les dépenses de fonctionnement, sur les dépenses d'investissement.</t>
  </si>
  <si>
    <t>** Part des dépenses pour la formation professionnelle et l'apprentissage sur les dépenses totales, sur les dépenses de fonctionnement, sur les dépenses d'investissement.</t>
  </si>
  <si>
    <t>totale *</t>
  </si>
  <si>
    <t>municipale **</t>
  </si>
  <si>
    <t>Source : Insee</t>
  </si>
  <si>
    <t>Répartition des dépenses totales</t>
  </si>
  <si>
    <t>Composantes des dépenses de fonctionnement</t>
  </si>
  <si>
    <t xml:space="preserve">Composantes des dépenses d'investissement </t>
  </si>
  <si>
    <t>Composantes des recettes totales</t>
  </si>
  <si>
    <t>en millions d'euros</t>
  </si>
  <si>
    <t>Répartition des recettes totales</t>
  </si>
  <si>
    <r>
      <t>FNDMA</t>
    </r>
    <r>
      <rPr>
        <sz val="9"/>
        <rFont val="Arial"/>
        <family val="2"/>
      </rPr>
      <t xml:space="preserve"> : fonds national de développement et de modernisation de l'apprentissage.</t>
    </r>
  </si>
  <si>
    <t>*** Données issues du recensement de population 2008, exploitations principales ; découpage géographique au 1er janvier 2010</t>
  </si>
  <si>
    <t>**** La Corse est une collectivité territoriale à statut particulier. Elle présente des volumes budgétaires plus importants lorsque les montants sont exprimés en euros par habitant.</t>
  </si>
  <si>
    <t>** Ile-de-France : la contribution au FNGIR est intégrée à la composante "Autres".</t>
  </si>
  <si>
    <t>* Ile-de-France : la contribution au FNGIR est intégrée à la composante "Autres".</t>
  </si>
  <si>
    <r>
      <t>Rembours</t>
    </r>
    <r>
      <rPr>
        <vertAlign val="superscript"/>
        <sz val="9"/>
        <rFont val="Arial"/>
        <family val="2"/>
      </rPr>
      <t>t</t>
    </r>
  </si>
  <si>
    <t>Dotations, participations et subventions reçues</t>
  </si>
  <si>
    <r>
      <t>Autres</t>
    </r>
    <r>
      <rPr>
        <sz val="10"/>
        <rFont val="Arial"/>
        <family val="2"/>
      </rPr>
      <t xml:space="preserve"> : 
- au sein du compte 10 : autres dotations et fonds globalisés d'investissement, réserves, 
- au sein du compte 13 : subventions d'investissement
- au sein du compte 74 : participations, compensations, attributions et autres participations, reversements et restitutions sur dotations et participations.</t>
    </r>
  </si>
  <si>
    <t>Solde de gestion</t>
  </si>
  <si>
    <r>
      <t>Recettes d'inv</t>
    </r>
    <r>
      <rPr>
        <vertAlign val="superscript"/>
        <sz val="10"/>
        <rFont val="Arial"/>
        <family val="2"/>
      </rPr>
      <t>t</t>
    </r>
  </si>
  <si>
    <t>Dépenses équip. brut</t>
  </si>
  <si>
    <t>totales**</t>
  </si>
  <si>
    <t>** Les montants Métropole et France sont retraités des effets de la redistribution fiscale.</t>
  </si>
  <si>
    <t>réelles</t>
  </si>
  <si>
    <r>
      <t>fonct</t>
    </r>
    <r>
      <rPr>
        <b/>
        <vertAlign val="superscript"/>
        <sz val="8"/>
        <rFont val="Arial"/>
        <family val="2"/>
      </rPr>
      <t>t</t>
    </r>
    <r>
      <rPr>
        <b/>
        <sz val="8"/>
        <rFont val="Arial"/>
        <family val="2"/>
      </rPr>
      <t>*</t>
    </r>
  </si>
  <si>
    <t>10 - Soldes de gestion en 2011</t>
  </si>
  <si>
    <r>
      <t xml:space="preserve">l </t>
    </r>
    <r>
      <rPr>
        <b/>
        <sz val="16"/>
        <color indexed="12"/>
        <rFont val="Arial"/>
        <family val="2"/>
      </rPr>
      <t>Formation de l'épargne et financement de l'investissement</t>
    </r>
  </si>
  <si>
    <t>fonctionnt.**</t>
  </si>
  <si>
    <t>* Dépenses de gestion : dépenses réelles de fonctionnement hors intérêts de la dette. Par ailleurs, les montants Métropole et France sont retraités des effets de la redistribution fiscale.</t>
  </si>
  <si>
    <t>*Annuité de la  dette : somme des intérêts de la dette (compte 6611) et des remboursements de dette</t>
  </si>
  <si>
    <t>Autres*</t>
  </si>
  <si>
    <t>Autres**</t>
  </si>
  <si>
    <t>La réforme de la fiscalité locale mise en place dès 2010 dans les entreprises est entrée en vigueur en 2011 pour les collectivités locales : création de nouveaux impôts, redistribution des impôts existants entre collectivités locales, transferts d'impôts et taxes de l'Etat vers les collectivités locales et attribution de dotation de compensation pour assurer un niveau de ressources équivalent.</t>
  </si>
  <si>
    <t>Les tableaux statistiques de cette publication retracent ces montants provisoires directement inscrits dans les budgets primitifs des 26 régions pour toutes les données détaillées individuellement. Afin d'éviter les double-comptes, les montants consolidés "métropole" et "France" ont, en revanche, été retraités des montants provisoires globaux connus à l'été 2011.</t>
  </si>
  <si>
    <t>1 - Dépenses et recettes totales : niveau, évolution et structure</t>
  </si>
  <si>
    <t>Part du fonctionnement et de l'investissement dans le total des dépenses et des recettes</t>
  </si>
  <si>
    <t xml:space="preserve">6 - Recettes de fonctionnement et d'investissement : niveau et évolution </t>
  </si>
  <si>
    <r>
      <t xml:space="preserve">7 - Recettes fiscales directes et indirectes </t>
    </r>
    <r>
      <rPr>
        <u val="single"/>
        <sz val="14"/>
        <color indexed="12"/>
        <rFont val="Arial"/>
        <family val="2"/>
      </rPr>
      <t xml:space="preserve">(hors compensations de l'État) </t>
    </r>
    <r>
      <rPr>
        <b/>
        <u val="single"/>
        <sz val="14"/>
        <color indexed="12"/>
        <rFont val="Arial"/>
        <family val="2"/>
      </rPr>
      <t>: niveau et évolution</t>
    </r>
  </si>
  <si>
    <t xml:space="preserve">*Les montants des subventions versées en investissement sont issus du compte 204 (subventions d'équipement versées).
Les dépenses d'équipement brut sont issues des comptes 20, 21, 23 et 45 (respectivement immobilisations incorporelles ; immobilisations corporelles ; immobilisations en cours ; opérations pour compte de tiers).  </t>
  </si>
  <si>
    <t>Dépenses totales hors gestion active de la dette par groupe fonctionnel</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</si>
</sst>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0.0_ _ _ _ _*"/>
    <numFmt numFmtId="166" formatCode="\+0.0%;\-0.0%"/>
    <numFmt numFmtId="167" formatCode="\(\+0.0%\);\(\-0.0%\)"/>
    <numFmt numFmtId="168" formatCode="#,##0_ _ _ _ _ _ _ _*"/>
    <numFmt numFmtId="169" formatCode="0.0%_ _ _ _ _ _*"/>
    <numFmt numFmtId="170" formatCode="0.0%_ _*"/>
    <numFmt numFmtId="171" formatCode="0.0%"/>
    <numFmt numFmtId="172" formatCode="0.0%_ _ _ _*"/>
    <numFmt numFmtId="173" formatCode="#,##0.0_ _ _ _ _ _ _ _*"/>
    <numFmt numFmtId="174" formatCode="#,##0.0_ _ _ _*"/>
    <numFmt numFmtId="175" formatCode="#,##0.000"/>
    <numFmt numFmtId="176" formatCode="#,##0.0"/>
    <numFmt numFmtId="177" formatCode="0.0"/>
    <numFmt numFmtId="178" formatCode="#,##0.0_ _ _*"/>
    <numFmt numFmtId="179" formatCode="0.0%_ _ _*"/>
    <numFmt numFmtId="180" formatCode="#,##0.0_*"/>
    <numFmt numFmtId="181" formatCode="\+0.0%;\-0.0%\ "/>
    <numFmt numFmtId="182" formatCode="#,##0.0_ \ _*"/>
    <numFmt numFmtId="183" formatCode="0.0%_ \(\3\)"/>
    <numFmt numFmtId="184" formatCode="#,##0_ _ _*"/>
    <numFmt numFmtId="185" formatCode="#,##0.0_ _ _ _ _ _*"/>
    <numFmt numFmtId="186" formatCode="0.000"/>
    <numFmt numFmtId="187" formatCode="\+0.0%\ _ _ _ _ _*;\-0.0%\ _ _ _ _ _*"/>
    <numFmt numFmtId="188" formatCode="#,##0.0_ _*"/>
    <numFmt numFmtId="189" formatCode="#,##0_ ;\-#,##0\ "/>
    <numFmt numFmtId="190" formatCode="#,##0.00_ _ _ _ _ _ _ _ _ _ _ _*"/>
    <numFmt numFmtId="191" formatCode="0.0%_ _ _ _ _ _ _ _ _ _*"/>
    <numFmt numFmtId="192" formatCode="0.0%\ _ _ _*"/>
    <numFmt numFmtId="193" formatCode="#,##0_ _ _ _ _ _*"/>
    <numFmt numFmtId="194" formatCode="#,##0_ _ _ _ _*"/>
    <numFmt numFmtId="195" formatCode="#,##0_ _ _ _ _ _ _*"/>
    <numFmt numFmtId="196" formatCode="#,##0_ _*"/>
  </numFmts>
  <fonts count="107">
    <font>
      <sz val="10"/>
      <name val="Arial"/>
      <family val="0"/>
    </font>
    <font>
      <b/>
      <sz val="12"/>
      <color indexed="12"/>
      <name val="Tahoma"/>
      <family val="2"/>
    </font>
    <font>
      <sz val="10"/>
      <color indexed="12"/>
      <name val="Tahoma"/>
      <family val="2"/>
    </font>
    <font>
      <u val="single"/>
      <sz val="10"/>
      <color indexed="12"/>
      <name val="Tahoma"/>
      <family val="2"/>
    </font>
    <font>
      <u val="single"/>
      <sz val="10"/>
      <color indexed="12"/>
      <name val="Arial"/>
      <family val="0"/>
    </font>
    <font>
      <sz val="10"/>
      <color indexed="12"/>
      <name val="Arial"/>
      <family val="0"/>
    </font>
    <font>
      <u val="single"/>
      <sz val="10"/>
      <color indexed="36"/>
      <name val="Arial"/>
      <family val="0"/>
    </font>
    <font>
      <sz val="8"/>
      <name val="Arial"/>
      <family val="2"/>
    </font>
    <font>
      <sz val="12"/>
      <name val="Arial"/>
      <family val="0"/>
    </font>
    <font>
      <sz val="8"/>
      <color indexed="9"/>
      <name val="Arial"/>
      <family val="2"/>
    </font>
    <font>
      <sz val="7"/>
      <name val="Arial"/>
      <family val="2"/>
    </font>
    <font>
      <sz val="8.75"/>
      <name val="Arial"/>
      <family val="2"/>
    </font>
    <font>
      <b/>
      <sz val="16"/>
      <color indexed="48"/>
      <name val="Wingdings"/>
      <family val="0"/>
    </font>
    <font>
      <b/>
      <sz val="14"/>
      <color indexed="12"/>
      <name val="Arial"/>
      <family val="2"/>
    </font>
    <font>
      <sz val="12"/>
      <color indexed="12"/>
      <name val="Arial"/>
      <family val="2"/>
    </font>
    <font>
      <i/>
      <sz val="12"/>
      <color indexed="12"/>
      <name val="Arial"/>
      <family val="2"/>
    </font>
    <font>
      <b/>
      <sz val="12"/>
      <color indexed="12"/>
      <name val="Arial"/>
      <family val="2"/>
    </font>
    <font>
      <b/>
      <sz val="9"/>
      <color indexed="9"/>
      <name val="Arial"/>
      <family val="2"/>
    </font>
    <font>
      <b/>
      <i/>
      <sz val="8"/>
      <name val="Arial"/>
      <family val="2"/>
    </font>
    <font>
      <i/>
      <sz val="10"/>
      <name val="Arial"/>
      <family val="2"/>
    </font>
    <font>
      <sz val="10"/>
      <color indexed="48"/>
      <name val="Arial"/>
      <family val="2"/>
    </font>
    <font>
      <b/>
      <sz val="10"/>
      <color indexed="48"/>
      <name val="Arial"/>
      <family val="2"/>
    </font>
    <font>
      <i/>
      <sz val="12"/>
      <name val="Arial"/>
      <family val="2"/>
    </font>
    <font>
      <i/>
      <sz val="18"/>
      <color indexed="13"/>
      <name val="Arial"/>
      <family val="2"/>
    </font>
    <font>
      <i/>
      <sz val="9"/>
      <name val="Arial"/>
      <family val="2"/>
    </font>
    <font>
      <b/>
      <sz val="10"/>
      <name val="Arial"/>
      <family val="2"/>
    </font>
    <font>
      <b/>
      <i/>
      <sz val="7"/>
      <name val="Arial"/>
      <family val="2"/>
    </font>
    <font>
      <b/>
      <i/>
      <sz val="10"/>
      <name val="Arial"/>
      <family val="2"/>
    </font>
    <font>
      <b/>
      <i/>
      <sz val="9"/>
      <name val="Arial"/>
      <family val="2"/>
    </font>
    <font>
      <sz val="9"/>
      <name val="Arial"/>
      <family val="2"/>
    </font>
    <font>
      <b/>
      <sz val="9"/>
      <name val="Arial"/>
      <family val="2"/>
    </font>
    <font>
      <i/>
      <sz val="10"/>
      <color indexed="9"/>
      <name val="Arial"/>
      <family val="2"/>
    </font>
    <font>
      <sz val="10"/>
      <color indexed="9"/>
      <name val="Arial"/>
      <family val="2"/>
    </font>
    <font>
      <b/>
      <sz val="12"/>
      <color indexed="48"/>
      <name val="Arial"/>
      <family val="2"/>
    </font>
    <font>
      <sz val="12"/>
      <color indexed="48"/>
      <name val="Arial"/>
      <family val="2"/>
    </font>
    <font>
      <i/>
      <sz val="12"/>
      <color indexed="48"/>
      <name val="Arial"/>
      <family val="2"/>
    </font>
    <font>
      <b/>
      <sz val="14"/>
      <color indexed="48"/>
      <name val="Arial"/>
      <family val="2"/>
    </font>
    <font>
      <sz val="14"/>
      <color indexed="48"/>
      <name val="Arial"/>
      <family val="2"/>
    </font>
    <font>
      <sz val="9"/>
      <color indexed="48"/>
      <name val="Arial"/>
      <family val="2"/>
    </font>
    <font>
      <sz val="9"/>
      <color indexed="9"/>
      <name val="Arial"/>
      <family val="2"/>
    </font>
    <font>
      <i/>
      <sz val="9"/>
      <color indexed="9"/>
      <name val="Arial"/>
      <family val="2"/>
    </font>
    <font>
      <b/>
      <sz val="8"/>
      <name val="Arial"/>
      <family val="2"/>
    </font>
    <font>
      <u val="single"/>
      <sz val="9"/>
      <color indexed="12"/>
      <name val="Tahoma"/>
      <family val="2"/>
    </font>
    <font>
      <b/>
      <sz val="16"/>
      <name val="Wingdings"/>
      <family val="0"/>
    </font>
    <font>
      <b/>
      <sz val="12"/>
      <name val="Arial"/>
      <family val="2"/>
    </font>
    <font>
      <sz val="14"/>
      <color indexed="12"/>
      <name val="Arial"/>
      <family val="2"/>
    </font>
    <font>
      <b/>
      <sz val="10"/>
      <color indexed="12"/>
      <name val="Arial"/>
      <family val="2"/>
    </font>
    <font>
      <b/>
      <sz val="11"/>
      <name val="Arial"/>
      <family val="2"/>
    </font>
    <font>
      <i/>
      <sz val="11"/>
      <name val="Arial"/>
      <family val="2"/>
    </font>
    <font>
      <sz val="11"/>
      <name val="Arial"/>
      <family val="2"/>
    </font>
    <font>
      <b/>
      <i/>
      <sz val="11"/>
      <name val="Arial"/>
      <family val="2"/>
    </font>
    <font>
      <i/>
      <sz val="8"/>
      <name val="Arial"/>
      <family val="2"/>
    </font>
    <font>
      <i/>
      <sz val="8"/>
      <color indexed="9"/>
      <name val="Arial"/>
      <family val="2"/>
    </font>
    <font>
      <sz val="12"/>
      <name val="MS Sans Serif"/>
      <family val="0"/>
    </font>
    <font>
      <b/>
      <sz val="14"/>
      <name val="Arial"/>
      <family val="2"/>
    </font>
    <font>
      <b/>
      <i/>
      <sz val="10"/>
      <name val="MS Sans Serif"/>
      <family val="0"/>
    </font>
    <font>
      <sz val="9"/>
      <name val="MS Sans Serif"/>
      <family val="0"/>
    </font>
    <font>
      <sz val="8.5"/>
      <name val="Arial"/>
      <family val="2"/>
    </font>
    <font>
      <sz val="6.75"/>
      <name val="Arial"/>
      <family val="2"/>
    </font>
    <font>
      <sz val="7.25"/>
      <name val="Arial"/>
      <family val="2"/>
    </font>
    <font>
      <sz val="5"/>
      <name val="Arial"/>
      <family val="0"/>
    </font>
    <font>
      <sz val="4.25"/>
      <name val="Arial"/>
      <family val="0"/>
    </font>
    <font>
      <sz val="14.75"/>
      <name val="Arial"/>
      <family val="0"/>
    </font>
    <font>
      <sz val="15.25"/>
      <name val="Arial"/>
      <family val="0"/>
    </font>
    <font>
      <sz val="11.5"/>
      <name val="Arial"/>
      <family val="0"/>
    </font>
    <font>
      <sz val="16"/>
      <name val="Arial"/>
      <family val="2"/>
    </font>
    <font>
      <b/>
      <sz val="16"/>
      <name val="Arial"/>
      <family val="2"/>
    </font>
    <font>
      <b/>
      <sz val="10"/>
      <color indexed="10"/>
      <name val="Arial"/>
      <family val="2"/>
    </font>
    <font>
      <b/>
      <sz val="9"/>
      <color indexed="48"/>
      <name val="Arial"/>
      <family val="2"/>
    </font>
    <font>
      <b/>
      <sz val="8"/>
      <color indexed="48"/>
      <name val="Arial"/>
      <family val="2"/>
    </font>
    <font>
      <b/>
      <i/>
      <sz val="8"/>
      <color indexed="48"/>
      <name val="Arial"/>
      <family val="2"/>
    </font>
    <font>
      <sz val="20.75"/>
      <name val="Arial"/>
      <family val="0"/>
    </font>
    <font>
      <sz val="11.75"/>
      <name val="Arial"/>
      <family val="2"/>
    </font>
    <font>
      <sz val="9.25"/>
      <name val="Arial"/>
      <family val="2"/>
    </font>
    <font>
      <sz val="10.5"/>
      <name val="Arial"/>
      <family val="0"/>
    </font>
    <font>
      <b/>
      <sz val="16"/>
      <color indexed="12"/>
      <name val="Wingdings"/>
      <family val="0"/>
    </font>
    <font>
      <b/>
      <sz val="16"/>
      <color indexed="12"/>
      <name val="Arial"/>
      <family val="2"/>
    </font>
    <font>
      <sz val="20.25"/>
      <name val="Arial"/>
      <family val="0"/>
    </font>
    <font>
      <sz val="8.25"/>
      <name val="Arial"/>
      <family val="2"/>
    </font>
    <font>
      <i/>
      <sz val="10"/>
      <color indexed="10"/>
      <name val="Arial"/>
      <family val="2"/>
    </font>
    <font>
      <vertAlign val="superscript"/>
      <sz val="9"/>
      <name val="Arial"/>
      <family val="2"/>
    </font>
    <font>
      <b/>
      <i/>
      <sz val="9"/>
      <color indexed="10"/>
      <name val="Arial"/>
      <family val="2"/>
    </font>
    <font>
      <b/>
      <u val="single"/>
      <sz val="16"/>
      <color indexed="12"/>
      <name val="Arial"/>
      <family val="2"/>
    </font>
    <font>
      <b/>
      <sz val="10"/>
      <color indexed="9"/>
      <name val="Arial"/>
      <family val="2"/>
    </font>
    <font>
      <sz val="10"/>
      <color indexed="9"/>
      <name val="MS Sans Serif"/>
      <family val="0"/>
    </font>
    <font>
      <sz val="10"/>
      <name val="MS Sans Serif"/>
      <family val="0"/>
    </font>
    <font>
      <sz val="18"/>
      <name val="Arial"/>
      <family val="2"/>
    </font>
    <font>
      <sz val="10"/>
      <color indexed="10"/>
      <name val="Arial"/>
      <family val="0"/>
    </font>
    <font>
      <b/>
      <u val="single"/>
      <sz val="14"/>
      <color indexed="12"/>
      <name val="Arial"/>
      <family val="2"/>
    </font>
    <font>
      <b/>
      <u val="single"/>
      <sz val="12"/>
      <color indexed="12"/>
      <name val="Arial"/>
      <family val="2"/>
    </font>
    <font>
      <u val="single"/>
      <sz val="10"/>
      <name val="Arial"/>
      <family val="2"/>
    </font>
    <font>
      <u val="single"/>
      <sz val="12"/>
      <color indexed="12"/>
      <name val="Arial"/>
      <family val="2"/>
    </font>
    <font>
      <u val="single"/>
      <sz val="12"/>
      <name val="Arial"/>
      <family val="2"/>
    </font>
    <font>
      <u val="single"/>
      <sz val="14"/>
      <color indexed="12"/>
      <name val="Arial"/>
      <family val="2"/>
    </font>
    <font>
      <sz val="9"/>
      <color indexed="10"/>
      <name val="Arial"/>
      <family val="2"/>
    </font>
    <font>
      <sz val="8"/>
      <color indexed="10"/>
      <name val="Arial"/>
      <family val="2"/>
    </font>
    <font>
      <vertAlign val="superscript"/>
      <sz val="10"/>
      <color indexed="12"/>
      <name val="Tahoma"/>
      <family val="2"/>
    </font>
    <font>
      <sz val="5.5"/>
      <name val="Arial"/>
      <family val="0"/>
    </font>
    <font>
      <vertAlign val="superscript"/>
      <sz val="10"/>
      <name val="Arial"/>
      <family val="2"/>
    </font>
    <font>
      <b/>
      <sz val="9"/>
      <color indexed="10"/>
      <name val="Arial"/>
      <family val="2"/>
    </font>
    <font>
      <sz val="15"/>
      <name val="Arial"/>
      <family val="0"/>
    </font>
    <font>
      <sz val="10"/>
      <color indexed="43"/>
      <name val="Arial"/>
      <family val="0"/>
    </font>
    <font>
      <i/>
      <vertAlign val="superscript"/>
      <sz val="9"/>
      <name val="Arial"/>
      <family val="2"/>
    </font>
    <font>
      <b/>
      <vertAlign val="superscript"/>
      <sz val="8"/>
      <name val="Arial"/>
      <family val="2"/>
    </font>
    <font>
      <b/>
      <sz val="9"/>
      <color indexed="12"/>
      <name val="Arial"/>
      <family val="2"/>
    </font>
    <font>
      <b/>
      <u val="single"/>
      <sz val="11"/>
      <color indexed="12"/>
      <name val="Tahoma"/>
      <family val="2"/>
    </font>
    <font>
      <b/>
      <sz val="11"/>
      <color indexed="12"/>
      <name val="Tahoma"/>
      <family val="2"/>
    </font>
  </fonts>
  <fills count="7">
    <fill>
      <patternFill/>
    </fill>
    <fill>
      <patternFill patternType="gray125"/>
    </fill>
    <fill>
      <patternFill patternType="solid">
        <fgColor indexed="22"/>
        <bgColor indexed="64"/>
      </patternFill>
    </fill>
    <fill>
      <patternFill patternType="solid">
        <fgColor indexed="48"/>
        <bgColor indexed="64"/>
      </patternFill>
    </fill>
    <fill>
      <patternFill patternType="solid">
        <fgColor indexed="12"/>
        <bgColor indexed="64"/>
      </patternFill>
    </fill>
    <fill>
      <patternFill patternType="solid">
        <fgColor indexed="13"/>
        <bgColor indexed="64"/>
      </patternFill>
    </fill>
    <fill>
      <patternFill patternType="solid">
        <fgColor indexed="40"/>
        <bgColor indexed="64"/>
      </patternFill>
    </fill>
  </fills>
  <borders count="16">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50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15" applyFont="1" applyAlignment="1">
      <alignment/>
    </xf>
    <xf numFmtId="0" fontId="5" fillId="0" borderId="0" xfId="0" applyFont="1" applyAlignment="1">
      <alignment/>
    </xf>
    <xf numFmtId="0" fontId="0" fillId="0" borderId="0" xfId="0" applyFont="1" applyAlignment="1">
      <alignment/>
    </xf>
    <xf numFmtId="0" fontId="0" fillId="0" borderId="0" xfId="0" applyFont="1" applyAlignment="1">
      <alignment vertical="center"/>
    </xf>
    <xf numFmtId="0" fontId="4" fillId="0" borderId="0" xfId="15" applyAlignment="1">
      <alignment horizontal="right" vertical="center"/>
    </xf>
    <xf numFmtId="0" fontId="0" fillId="0" borderId="0" xfId="0" applyFont="1" applyAlignment="1">
      <alignment horizontal="center"/>
    </xf>
    <xf numFmtId="0" fontId="0" fillId="0" borderId="0" xfId="0" applyFont="1" applyFill="1" applyBorder="1" applyAlignment="1">
      <alignment vertical="center"/>
    </xf>
    <xf numFmtId="0" fontId="0" fillId="0" borderId="1" xfId="0" applyFont="1" applyBorder="1" applyAlignment="1">
      <alignment/>
    </xf>
    <xf numFmtId="0" fontId="0" fillId="0" borderId="1" xfId="0" applyFont="1" applyBorder="1" applyAlignment="1">
      <alignment vertical="center"/>
    </xf>
    <xf numFmtId="0" fontId="5" fillId="0" borderId="0" xfId="0" applyFont="1" applyFill="1" applyBorder="1" applyAlignment="1">
      <alignment vertical="center"/>
    </xf>
    <xf numFmtId="0" fontId="0" fillId="0" borderId="0" xfId="0" applyFont="1" applyFill="1" applyAlignment="1">
      <alignment vertical="center"/>
    </xf>
    <xf numFmtId="0" fontId="18" fillId="0" borderId="0" xfId="0" applyFont="1" applyBorder="1" applyAlignment="1">
      <alignment horizontal="centerContinuous" vertical="center"/>
    </xf>
    <xf numFmtId="0" fontId="19"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horizontal="center" vertical="center"/>
    </xf>
    <xf numFmtId="0" fontId="20" fillId="0" borderId="1" xfId="0" applyFont="1" applyBorder="1" applyAlignment="1">
      <alignment vertical="center"/>
    </xf>
    <xf numFmtId="0" fontId="8" fillId="0" borderId="0" xfId="0" applyFont="1" applyBorder="1" applyAlignment="1">
      <alignment vertical="center"/>
    </xf>
    <xf numFmtId="0" fontId="22" fillId="0" borderId="0" xfId="0" applyFont="1" applyBorder="1" applyAlignment="1">
      <alignment vertical="center"/>
    </xf>
    <xf numFmtId="164" fontId="18" fillId="0" borderId="1" xfId="0" applyNumberFormat="1" applyFont="1" applyBorder="1" applyAlignment="1">
      <alignment horizontal="center" vertical="center"/>
    </xf>
    <xf numFmtId="0" fontId="23" fillId="0" borderId="0" xfId="0" applyFont="1" applyFill="1" applyBorder="1" applyAlignment="1">
      <alignment horizontal="center" vertical="center"/>
    </xf>
    <xf numFmtId="0" fontId="24" fillId="0" borderId="0" xfId="0" applyFont="1" applyBorder="1" applyAlignment="1">
      <alignment horizontal="center" vertical="center"/>
    </xf>
    <xf numFmtId="0" fontId="0" fillId="0" borderId="1" xfId="0" applyFont="1" applyFill="1" applyBorder="1" applyAlignment="1">
      <alignment vertical="center"/>
    </xf>
    <xf numFmtId="0" fontId="0" fillId="0" borderId="2" xfId="0" applyFont="1" applyBorder="1" applyAlignment="1">
      <alignment vertical="center"/>
    </xf>
    <xf numFmtId="3" fontId="25" fillId="0" borderId="2" xfId="0" applyNumberFormat="1" applyFont="1" applyBorder="1" applyAlignment="1">
      <alignment horizontal="centerContinuous" vertical="center"/>
    </xf>
    <xf numFmtId="0" fontId="0" fillId="0" borderId="3" xfId="0" applyFont="1" applyBorder="1" applyAlignment="1">
      <alignment horizontal="centerContinuous" vertical="center"/>
    </xf>
    <xf numFmtId="0" fontId="19" fillId="0" borderId="3" xfId="0" applyFont="1" applyBorder="1" applyAlignment="1">
      <alignment horizontal="centerContinuous" vertical="center"/>
    </xf>
    <xf numFmtId="0" fontId="27" fillId="0" borderId="4" xfId="0" applyFont="1" applyBorder="1" applyAlignment="1">
      <alignment vertical="center"/>
    </xf>
    <xf numFmtId="0" fontId="19" fillId="0" borderId="0" xfId="0" applyFont="1" applyBorder="1" applyAlignment="1">
      <alignment horizontal="left" vertical="center"/>
    </xf>
    <xf numFmtId="0" fontId="0" fillId="0" borderId="5" xfId="0" applyFont="1" applyBorder="1" applyAlignment="1">
      <alignment vertical="center"/>
    </xf>
    <xf numFmtId="0" fontId="25" fillId="0" borderId="6" xfId="0" applyFont="1" applyBorder="1" applyAlignment="1">
      <alignment horizontal="left" vertical="center"/>
    </xf>
    <xf numFmtId="0" fontId="0" fillId="0" borderId="7" xfId="0" applyFont="1" applyBorder="1" applyAlignment="1">
      <alignment horizontal="center" vertical="center"/>
    </xf>
    <xf numFmtId="0" fontId="25" fillId="0" borderId="8" xfId="0" applyFont="1" applyBorder="1" applyAlignment="1">
      <alignment horizontal="left" vertical="center"/>
    </xf>
    <xf numFmtId="3" fontId="25" fillId="0" borderId="6" xfId="0" applyNumberFormat="1" applyFont="1" applyBorder="1" applyAlignment="1">
      <alignment horizontal="centerContinuous" vertical="center"/>
    </xf>
    <xf numFmtId="0" fontId="0" fillId="0" borderId="0" xfId="0" applyFont="1" applyBorder="1" applyAlignment="1">
      <alignment horizontal="centerContinuous" vertical="center"/>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26" fillId="0" borderId="7" xfId="0" applyFont="1" applyBorder="1" applyAlignment="1">
      <alignment horizontal="left" vertical="center"/>
    </xf>
    <xf numFmtId="0" fontId="25" fillId="0" borderId="6" xfId="0" applyFont="1" applyBorder="1" applyAlignment="1">
      <alignment horizontal="center" vertical="center"/>
    </xf>
    <xf numFmtId="0" fontId="25" fillId="0" borderId="0" xfId="0" applyFont="1" applyBorder="1" applyAlignment="1">
      <alignment horizontal="center" vertical="center"/>
    </xf>
    <xf numFmtId="0" fontId="25" fillId="0" borderId="7" xfId="0" applyFont="1" applyBorder="1" applyAlignment="1">
      <alignment horizontal="center" vertical="center"/>
    </xf>
    <xf numFmtId="164" fontId="0" fillId="0" borderId="9" xfId="0" applyNumberFormat="1" applyFont="1" applyBorder="1" applyAlignment="1">
      <alignment horizontal="center" vertical="center"/>
    </xf>
    <xf numFmtId="164" fontId="25" fillId="0" borderId="9" xfId="0" applyNumberFormat="1" applyFont="1" applyBorder="1" applyAlignment="1">
      <alignment horizontal="center" vertical="center"/>
    </xf>
    <xf numFmtId="164" fontId="25" fillId="0" borderId="1" xfId="0" applyNumberFormat="1" applyFont="1" applyBorder="1" applyAlignment="1">
      <alignment horizontal="center" vertical="center"/>
    </xf>
    <xf numFmtId="164" fontId="28" fillId="0" borderId="1" xfId="0" applyNumberFormat="1" applyFont="1" applyBorder="1" applyAlignment="1" quotePrefix="1">
      <alignment horizontal="center" vertical="center"/>
    </xf>
    <xf numFmtId="164" fontId="26" fillId="0" borderId="1" xfId="0" applyNumberFormat="1" applyFont="1" applyBorder="1" applyAlignment="1">
      <alignment horizontal="center" vertical="center"/>
    </xf>
    <xf numFmtId="164" fontId="26" fillId="0" borderId="10" xfId="0" applyNumberFormat="1" applyFont="1" applyBorder="1" applyAlignment="1">
      <alignment horizontal="center" vertical="center"/>
    </xf>
    <xf numFmtId="14" fontId="19" fillId="0" borderId="0" xfId="0" applyNumberFormat="1" applyFont="1" applyBorder="1" applyAlignment="1">
      <alignment horizontal="center" vertical="center"/>
    </xf>
    <xf numFmtId="164" fontId="7" fillId="0" borderId="11" xfId="0" applyNumberFormat="1" applyFont="1" applyBorder="1" applyAlignment="1">
      <alignment horizontal="center" vertical="center"/>
    </xf>
    <xf numFmtId="0" fontId="25" fillId="0" borderId="9" xfId="0" applyFont="1" applyBorder="1" applyAlignment="1">
      <alignment horizontal="center" vertical="center"/>
    </xf>
    <xf numFmtId="0" fontId="25" fillId="0" borderId="1" xfId="0" applyFont="1" applyBorder="1" applyAlignment="1">
      <alignment horizontal="center" vertical="center"/>
    </xf>
    <xf numFmtId="0" fontId="0" fillId="0" borderId="10" xfId="0" applyFont="1" applyBorder="1" applyAlignment="1">
      <alignment horizontal="center" vertical="center"/>
    </xf>
    <xf numFmtId="0" fontId="25" fillId="0" borderId="10" xfId="0" applyFont="1" applyBorder="1" applyAlignment="1">
      <alignment horizontal="center" vertical="center"/>
    </xf>
    <xf numFmtId="0" fontId="0" fillId="2" borderId="8" xfId="0" applyFont="1" applyFill="1" applyBorder="1" applyAlignment="1" applyProtection="1">
      <alignment horizontal="left" vertical="center"/>
      <protection locked="0"/>
    </xf>
    <xf numFmtId="165" fontId="29" fillId="2" borderId="6" xfId="0" applyNumberFormat="1" applyFont="1" applyFill="1" applyBorder="1" applyAlignment="1">
      <alignment vertical="center"/>
    </xf>
    <xf numFmtId="165" fontId="29" fillId="2" borderId="0" xfId="0" applyNumberFormat="1" applyFont="1" applyFill="1" applyAlignment="1">
      <alignment vertical="center"/>
    </xf>
    <xf numFmtId="166" fontId="24" fillId="2" borderId="0" xfId="0" applyNumberFormat="1" applyFont="1" applyFill="1" applyAlignment="1">
      <alignment vertical="center"/>
    </xf>
    <xf numFmtId="165" fontId="29" fillId="2" borderId="0" xfId="0" applyNumberFormat="1" applyFont="1" applyFill="1" applyAlignment="1" applyProtection="1">
      <alignment horizontal="right" vertical="center"/>
      <protection locked="0"/>
    </xf>
    <xf numFmtId="166" fontId="24" fillId="2" borderId="0" xfId="0" applyNumberFormat="1" applyFont="1" applyFill="1" applyBorder="1" applyAlignment="1">
      <alignment vertical="center"/>
    </xf>
    <xf numFmtId="167" fontId="24" fillId="2" borderId="7" xfId="0" applyNumberFormat="1" applyFont="1" applyFill="1" applyBorder="1" applyAlignment="1">
      <alignment vertical="center"/>
    </xf>
    <xf numFmtId="3" fontId="29" fillId="0" borderId="0" xfId="0" applyNumberFormat="1" applyFont="1" applyFill="1" applyAlignment="1">
      <alignment horizontal="center" vertical="center"/>
    </xf>
    <xf numFmtId="169" fontId="29" fillId="2" borderId="0" xfId="0" applyNumberFormat="1" applyFont="1" applyFill="1" applyBorder="1" applyAlignment="1">
      <alignment horizontal="right" vertical="center"/>
    </xf>
    <xf numFmtId="171" fontId="29" fillId="2" borderId="7" xfId="0" applyNumberFormat="1" applyFont="1" applyFill="1" applyBorder="1" applyAlignment="1">
      <alignment horizontal="right" vertical="center"/>
    </xf>
    <xf numFmtId="172" fontId="29" fillId="2" borderId="7" xfId="0" applyNumberFormat="1" applyFont="1" applyFill="1" applyBorder="1" applyAlignment="1">
      <alignment horizontal="right" vertical="center"/>
    </xf>
    <xf numFmtId="3" fontId="24" fillId="0" borderId="0" xfId="0" applyNumberFormat="1" applyFont="1" applyFill="1" applyBorder="1" applyAlignment="1">
      <alignment horizontal="center" vertical="center"/>
    </xf>
    <xf numFmtId="0" fontId="0" fillId="0" borderId="8" xfId="0" applyFont="1" applyFill="1" applyBorder="1" applyAlignment="1" applyProtection="1">
      <alignment horizontal="left" vertical="center"/>
      <protection locked="0"/>
    </xf>
    <xf numFmtId="165" fontId="29" fillId="0" borderId="6" xfId="0" applyNumberFormat="1" applyFont="1" applyFill="1" applyBorder="1" applyAlignment="1">
      <alignment vertical="center"/>
    </xf>
    <xf numFmtId="165" fontId="29" fillId="0" borderId="0" xfId="0" applyNumberFormat="1" applyFont="1" applyFill="1" applyAlignment="1">
      <alignment vertical="center"/>
    </xf>
    <xf numFmtId="166" fontId="24" fillId="0" borderId="0" xfId="0" applyNumberFormat="1" applyFont="1" applyFill="1" applyAlignment="1">
      <alignment vertical="center"/>
    </xf>
    <xf numFmtId="165" fontId="29" fillId="0" borderId="0" xfId="0" applyNumberFormat="1" applyFont="1" applyFill="1" applyAlignment="1" applyProtection="1">
      <alignment horizontal="right" vertical="center"/>
      <protection locked="0"/>
    </xf>
    <xf numFmtId="166" fontId="24" fillId="0" borderId="0" xfId="0" applyNumberFormat="1" applyFont="1" applyFill="1" applyBorder="1" applyAlignment="1">
      <alignment vertical="center"/>
    </xf>
    <xf numFmtId="167" fontId="24" fillId="0" borderId="7" xfId="0" applyNumberFormat="1" applyFont="1" applyFill="1" applyBorder="1" applyAlignment="1">
      <alignment/>
    </xf>
    <xf numFmtId="169" fontId="29" fillId="0" borderId="0" xfId="0" applyNumberFormat="1" applyFont="1" applyFill="1" applyBorder="1" applyAlignment="1">
      <alignment horizontal="right" vertical="center"/>
    </xf>
    <xf numFmtId="170" fontId="29" fillId="0" borderId="0" xfId="0" applyNumberFormat="1" applyFont="1" applyFill="1" applyBorder="1" applyAlignment="1">
      <alignment horizontal="right" vertical="center"/>
    </xf>
    <xf numFmtId="171" fontId="29" fillId="0" borderId="7" xfId="0" applyNumberFormat="1" applyFont="1" applyFill="1" applyBorder="1" applyAlignment="1">
      <alignment horizontal="right" vertical="center"/>
    </xf>
    <xf numFmtId="172" fontId="29" fillId="0" borderId="7" xfId="0" applyNumberFormat="1" applyFont="1" applyFill="1" applyBorder="1" applyAlignment="1">
      <alignment horizontal="right" vertical="center"/>
    </xf>
    <xf numFmtId="167" fontId="24" fillId="2" borderId="7" xfId="0" applyNumberFormat="1" applyFont="1" applyFill="1" applyBorder="1" applyAlignment="1">
      <alignment/>
    </xf>
    <xf numFmtId="0" fontId="25" fillId="0" borderId="8" xfId="0" applyFont="1" applyFill="1" applyBorder="1" applyAlignment="1" applyProtection="1">
      <alignment horizontal="left" vertical="center"/>
      <protection locked="0"/>
    </xf>
    <xf numFmtId="165" fontId="30" fillId="0" borderId="6" xfId="0" applyNumberFormat="1" applyFont="1" applyFill="1" applyBorder="1" applyAlignment="1">
      <alignment vertical="center"/>
    </xf>
    <xf numFmtId="165" fontId="30" fillId="0" borderId="0" xfId="0" applyNumberFormat="1" applyFont="1" applyFill="1" applyAlignment="1">
      <alignment vertical="center"/>
    </xf>
    <xf numFmtId="166" fontId="28" fillId="0" borderId="0" xfId="0" applyNumberFormat="1" applyFont="1" applyFill="1" applyAlignment="1">
      <alignment vertical="center"/>
    </xf>
    <xf numFmtId="165" fontId="30" fillId="0" borderId="0" xfId="0" applyNumberFormat="1" applyFont="1" applyFill="1" applyAlignment="1" applyProtection="1">
      <alignment horizontal="right" vertical="center"/>
      <protection locked="0"/>
    </xf>
    <xf numFmtId="166" fontId="28" fillId="0" borderId="0" xfId="0" applyNumberFormat="1" applyFont="1" applyFill="1" applyBorder="1" applyAlignment="1">
      <alignment vertical="center"/>
    </xf>
    <xf numFmtId="167" fontId="28" fillId="0" borderId="7" xfId="0" applyNumberFormat="1" applyFont="1" applyFill="1" applyBorder="1" applyAlignment="1">
      <alignment vertical="center"/>
    </xf>
    <xf numFmtId="169" fontId="30" fillId="0" borderId="0" xfId="0" applyNumberFormat="1" applyFont="1" applyFill="1" applyBorder="1" applyAlignment="1">
      <alignment horizontal="right" vertical="center"/>
    </xf>
    <xf numFmtId="170" fontId="30" fillId="0" borderId="0" xfId="0" applyNumberFormat="1" applyFont="1" applyFill="1" applyBorder="1" applyAlignment="1">
      <alignment horizontal="right" vertical="center"/>
    </xf>
    <xf numFmtId="171" fontId="30" fillId="0" borderId="7" xfId="0" applyNumberFormat="1" applyFont="1" applyFill="1" applyBorder="1" applyAlignment="1">
      <alignment horizontal="right" vertical="center"/>
    </xf>
    <xf numFmtId="172" fontId="30" fillId="0" borderId="7" xfId="0" applyNumberFormat="1" applyFont="1" applyFill="1" applyBorder="1" applyAlignment="1">
      <alignment horizontal="right" vertical="center"/>
    </xf>
    <xf numFmtId="3" fontId="28" fillId="0" borderId="0" xfId="0" applyNumberFormat="1" applyFont="1" applyFill="1" applyBorder="1" applyAlignment="1">
      <alignment horizontal="center" vertical="center"/>
    </xf>
    <xf numFmtId="0" fontId="25" fillId="0" borderId="0" xfId="0" applyFont="1" applyFill="1" applyBorder="1" applyAlignment="1">
      <alignment vertical="center"/>
    </xf>
    <xf numFmtId="0" fontId="25" fillId="0" borderId="12" xfId="0" applyFont="1" applyFill="1" applyBorder="1" applyAlignment="1" applyProtection="1">
      <alignment horizontal="left" vertical="center"/>
      <protection locked="0"/>
    </xf>
    <xf numFmtId="165" fontId="30" fillId="0" borderId="13" xfId="0" applyNumberFormat="1" applyFont="1" applyFill="1" applyBorder="1" applyAlignment="1">
      <alignment vertical="center"/>
    </xf>
    <xf numFmtId="165" fontId="30" fillId="0" borderId="14" xfId="0" applyNumberFormat="1" applyFont="1" applyFill="1" applyBorder="1" applyAlignment="1">
      <alignment vertical="center"/>
    </xf>
    <xf numFmtId="166" fontId="28" fillId="0" borderId="14" xfId="0" applyNumberFormat="1" applyFont="1" applyFill="1" applyBorder="1" applyAlignment="1">
      <alignment horizontal="right" vertical="center"/>
    </xf>
    <xf numFmtId="165" fontId="30" fillId="0" borderId="14" xfId="0" applyNumberFormat="1" applyFont="1" applyFill="1" applyBorder="1" applyAlignment="1" applyProtection="1">
      <alignment horizontal="right" vertical="center"/>
      <protection locked="0"/>
    </xf>
    <xf numFmtId="167" fontId="28" fillId="0" borderId="15" xfId="0" applyNumberFormat="1" applyFont="1" applyFill="1" applyBorder="1" applyAlignment="1">
      <alignment horizontal="right" vertical="center"/>
    </xf>
    <xf numFmtId="169" fontId="30" fillId="0" borderId="14" xfId="0" applyNumberFormat="1" applyFont="1" applyFill="1" applyBorder="1" applyAlignment="1">
      <alignment horizontal="right" vertical="center"/>
    </xf>
    <xf numFmtId="171" fontId="30" fillId="0" borderId="15" xfId="0" applyNumberFormat="1" applyFont="1" applyFill="1" applyBorder="1" applyAlignment="1">
      <alignment horizontal="right" vertical="center"/>
    </xf>
    <xf numFmtId="172" fontId="30" fillId="0" borderId="15" xfId="0" applyNumberFormat="1" applyFont="1" applyFill="1" applyBorder="1" applyAlignment="1">
      <alignment horizontal="right" vertical="center"/>
    </xf>
    <xf numFmtId="0" fontId="25" fillId="0" borderId="0" xfId="0" applyFont="1" applyFill="1" applyBorder="1" applyAlignment="1">
      <alignment horizontal="right" vertical="center"/>
    </xf>
    <xf numFmtId="0" fontId="25" fillId="2" borderId="8" xfId="0" applyFont="1" applyFill="1" applyBorder="1" applyAlignment="1">
      <alignment vertical="center"/>
    </xf>
    <xf numFmtId="166" fontId="28" fillId="2" borderId="0" xfId="0" applyNumberFormat="1" applyFont="1" applyFill="1" applyAlignment="1">
      <alignment vertical="center"/>
    </xf>
    <xf numFmtId="166" fontId="28" fillId="2" borderId="0" xfId="0" applyNumberFormat="1" applyFont="1" applyFill="1" applyBorder="1" applyAlignment="1">
      <alignment vertical="center"/>
    </xf>
    <xf numFmtId="167" fontId="28" fillId="2" borderId="7" xfId="0" applyNumberFormat="1" applyFont="1" applyFill="1" applyBorder="1" applyAlignment="1">
      <alignment vertical="center"/>
    </xf>
    <xf numFmtId="171" fontId="30" fillId="2" borderId="7" xfId="0" applyNumberFormat="1" applyFont="1" applyFill="1" applyBorder="1" applyAlignment="1">
      <alignment horizontal="right" vertical="center"/>
    </xf>
    <xf numFmtId="166" fontId="28" fillId="0" borderId="14" xfId="0" applyNumberFormat="1" applyFont="1" applyFill="1" applyBorder="1" applyAlignment="1">
      <alignment vertical="center"/>
    </xf>
    <xf numFmtId="167" fontId="28" fillId="0" borderId="15" xfId="0" applyNumberFormat="1" applyFont="1" applyFill="1" applyBorder="1" applyAlignment="1">
      <alignment vertical="center"/>
    </xf>
    <xf numFmtId="0" fontId="19" fillId="0" borderId="3" xfId="0" applyFont="1" applyBorder="1" applyAlignment="1">
      <alignment/>
    </xf>
    <xf numFmtId="165" fontId="29" fillId="0" borderId="0" xfId="0" applyNumberFormat="1" applyFont="1" applyFill="1" applyBorder="1" applyAlignment="1">
      <alignment vertical="center"/>
    </xf>
    <xf numFmtId="165" fontId="0" fillId="0" borderId="0" xfId="0" applyNumberFormat="1" applyFont="1" applyAlignment="1">
      <alignment/>
    </xf>
    <xf numFmtId="0" fontId="0" fillId="0" borderId="0" xfId="0" applyFont="1" applyFill="1" applyAlignment="1">
      <alignment horizontal="center"/>
    </xf>
    <xf numFmtId="0" fontId="19" fillId="0" borderId="0" xfId="0" applyFont="1" applyAlignment="1">
      <alignment vertical="center"/>
    </xf>
    <xf numFmtId="176" fontId="29" fillId="0" borderId="3" xfId="0" applyNumberFormat="1" applyFont="1" applyFill="1" applyBorder="1" applyAlignment="1">
      <alignment horizontal="center" vertical="center"/>
    </xf>
    <xf numFmtId="169" fontId="29" fillId="0" borderId="3" xfId="0" applyNumberFormat="1" applyFont="1" applyFill="1" applyBorder="1" applyAlignment="1">
      <alignment horizontal="right" vertical="center"/>
    </xf>
    <xf numFmtId="170" fontId="29" fillId="0" borderId="3" xfId="0" applyNumberFormat="1" applyFont="1" applyFill="1" applyBorder="1" applyAlignment="1">
      <alignment horizontal="right" vertical="center"/>
    </xf>
    <xf numFmtId="171" fontId="0" fillId="0" borderId="0" xfId="0" applyNumberFormat="1" applyFont="1" applyAlignment="1">
      <alignment vertical="center"/>
    </xf>
    <xf numFmtId="0" fontId="0" fillId="0" borderId="0" xfId="0" applyFont="1" applyFill="1" applyAlignment="1">
      <alignment/>
    </xf>
    <xf numFmtId="0" fontId="31" fillId="0" borderId="0" xfId="0" applyFont="1" applyFill="1" applyAlignment="1">
      <alignment/>
    </xf>
    <xf numFmtId="0" fontId="32" fillId="0" borderId="0" xfId="0" applyFont="1" applyFill="1" applyAlignment="1">
      <alignment/>
    </xf>
    <xf numFmtId="0" fontId="33" fillId="0" borderId="0" xfId="0" applyFont="1" applyFill="1" applyAlignment="1">
      <alignment horizontal="left" vertical="center"/>
    </xf>
    <xf numFmtId="0" fontId="8" fillId="0" borderId="0" xfId="0" applyFont="1" applyFill="1" applyBorder="1" applyAlignment="1">
      <alignment vertical="center"/>
    </xf>
    <xf numFmtId="0" fontId="34" fillId="0" borderId="0" xfId="0" applyFont="1" applyFill="1" applyBorder="1" applyAlignment="1">
      <alignment/>
    </xf>
    <xf numFmtId="0" fontId="8" fillId="0" borderId="0" xfId="0" applyFont="1" applyAlignment="1">
      <alignment horizontal="center"/>
    </xf>
    <xf numFmtId="0" fontId="8" fillId="0" borderId="0" xfId="0" applyFont="1" applyAlignment="1">
      <alignment/>
    </xf>
    <xf numFmtId="0" fontId="22" fillId="0" borderId="0" xfId="0" applyFont="1" applyAlignment="1">
      <alignment horizontal="center" vertical="center"/>
    </xf>
    <xf numFmtId="0" fontId="33" fillId="0" borderId="0" xfId="0" applyFont="1" applyFill="1" applyBorder="1" applyAlignment="1">
      <alignment horizontal="center" vertical="center"/>
    </xf>
    <xf numFmtId="0" fontId="8" fillId="0" borderId="0" xfId="0" applyFont="1" applyFill="1" applyBorder="1" applyAlignment="1">
      <alignment/>
    </xf>
    <xf numFmtId="0" fontId="8" fillId="0" borderId="0" xfId="0" applyFont="1" applyFill="1" applyBorder="1" applyAlignment="1">
      <alignment/>
    </xf>
    <xf numFmtId="3" fontId="8" fillId="0" borderId="0" xfId="0" applyNumberFormat="1" applyFont="1" applyBorder="1" applyAlignment="1">
      <alignment horizontal="right" vertical="center"/>
    </xf>
    <xf numFmtId="0" fontId="8" fillId="0" borderId="0" xfId="0" applyFont="1" applyAlignment="1">
      <alignment horizontal="center" vertical="center"/>
    </xf>
    <xf numFmtId="165" fontId="17" fillId="3" borderId="0" xfId="0" applyNumberFormat="1" applyFont="1" applyFill="1" applyBorder="1" applyAlignment="1">
      <alignment vertical="center"/>
    </xf>
    <xf numFmtId="0" fontId="0" fillId="0" borderId="0" xfId="0" applyAlignment="1">
      <alignment/>
    </xf>
    <xf numFmtId="3" fontId="25" fillId="0" borderId="0" xfId="0" applyNumberFormat="1" applyFont="1" applyFill="1" applyBorder="1" applyAlignment="1">
      <alignment horizontal="centerContinuous" vertical="center"/>
    </xf>
    <xf numFmtId="3" fontId="21" fillId="0" borderId="0" xfId="0" applyNumberFormat="1" applyFont="1" applyBorder="1" applyAlignment="1">
      <alignment horizontal="center" vertical="center"/>
    </xf>
    <xf numFmtId="0" fontId="24" fillId="0" borderId="0" xfId="0" applyFont="1" applyAlignment="1">
      <alignment horizontal="center" vertical="center"/>
    </xf>
    <xf numFmtId="0" fontId="20" fillId="0" borderId="0" xfId="0" applyFont="1" applyFill="1" applyBorder="1" applyAlignment="1">
      <alignment vertical="center"/>
    </xf>
    <xf numFmtId="0" fontId="34" fillId="0" borderId="0" xfId="0" applyFont="1" applyFill="1" applyBorder="1" applyAlignment="1">
      <alignment vertical="center"/>
    </xf>
    <xf numFmtId="0" fontId="35" fillId="0" borderId="0" xfId="0" applyFont="1" applyFill="1" applyBorder="1" applyAlignment="1">
      <alignment vertical="center"/>
    </xf>
    <xf numFmtId="0" fontId="0" fillId="0" borderId="0" xfId="0" applyFont="1" applyAlignment="1">
      <alignment horizontal="center" vertical="center"/>
    </xf>
    <xf numFmtId="0" fontId="19"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7" fillId="0" borderId="0" xfId="0" applyFont="1" applyFill="1" applyBorder="1" applyAlignment="1">
      <alignment vertical="center"/>
    </xf>
    <xf numFmtId="0" fontId="22"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Continuous" vertical="center"/>
    </xf>
    <xf numFmtId="0" fontId="24" fillId="0" borderId="0" xfId="0" applyFont="1" applyFill="1" applyBorder="1" applyAlignment="1">
      <alignment horizontal="centerContinuous" vertical="center"/>
    </xf>
    <xf numFmtId="0" fontId="19" fillId="0" borderId="0" xfId="0" applyFont="1" applyFill="1" applyBorder="1" applyAlignment="1">
      <alignment horizontal="centerContinuous" vertical="center"/>
    </xf>
    <xf numFmtId="0" fontId="25" fillId="0" borderId="0" xfId="0" applyFont="1" applyFill="1" applyBorder="1" applyAlignment="1">
      <alignment horizontal="left" vertical="center"/>
    </xf>
    <xf numFmtId="164" fontId="0" fillId="0" borderId="0" xfId="0" applyNumberFormat="1" applyFont="1" applyFill="1" applyBorder="1" applyAlignment="1">
      <alignment horizontal="center" vertical="center"/>
    </xf>
    <xf numFmtId="164" fontId="25" fillId="0" borderId="0" xfId="0" applyNumberFormat="1" applyFont="1" applyFill="1" applyBorder="1" applyAlignment="1">
      <alignment horizontal="center" vertical="center"/>
    </xf>
    <xf numFmtId="164" fontId="27" fillId="0" borderId="0" xfId="0" applyNumberFormat="1" applyFont="1" applyFill="1" applyBorder="1" applyAlignment="1" quotePrefix="1">
      <alignment horizontal="right" vertical="center"/>
    </xf>
    <xf numFmtId="0" fontId="0" fillId="0" borderId="0" xfId="0" applyFill="1" applyBorder="1" applyAlignment="1">
      <alignment vertical="center"/>
    </xf>
    <xf numFmtId="0" fontId="0" fillId="0" borderId="0" xfId="0" applyFont="1" applyFill="1" applyBorder="1" applyAlignment="1" applyProtection="1">
      <alignment horizontal="left" vertical="center"/>
      <protection locked="0"/>
    </xf>
    <xf numFmtId="171" fontId="24" fillId="0" borderId="0" xfId="0" applyNumberFormat="1" applyFont="1" applyFill="1" applyBorder="1" applyAlignment="1">
      <alignment vertical="center"/>
    </xf>
    <xf numFmtId="165" fontId="29" fillId="0" borderId="0" xfId="0" applyNumberFormat="1" applyFont="1" applyFill="1" applyBorder="1" applyAlignment="1" applyProtection="1">
      <alignment horizontal="right" vertical="center"/>
      <protection locked="0"/>
    </xf>
    <xf numFmtId="3" fontId="33" fillId="0" borderId="0" xfId="0" applyNumberFormat="1" applyFont="1" applyBorder="1" applyAlignment="1">
      <alignment horizontal="left" vertical="center"/>
    </xf>
    <xf numFmtId="0" fontId="20" fillId="0" borderId="0" xfId="0" applyFont="1" applyFill="1" applyBorder="1" applyAlignment="1" applyProtection="1">
      <alignment horizontal="left" vertical="center"/>
      <protection locked="0"/>
    </xf>
    <xf numFmtId="0" fontId="20" fillId="0" borderId="0" xfId="0" applyFont="1" applyFill="1" applyBorder="1" applyAlignment="1">
      <alignment/>
    </xf>
    <xf numFmtId="3" fontId="38" fillId="0" borderId="0" xfId="0" applyNumberFormat="1" applyFont="1" applyBorder="1" applyAlignment="1">
      <alignment horizontal="right" vertical="center"/>
    </xf>
    <xf numFmtId="0" fontId="21" fillId="0" borderId="0" xfId="0" applyFont="1" applyBorder="1" applyAlignment="1">
      <alignment horizontal="center" vertical="center"/>
    </xf>
    <xf numFmtId="0" fontId="29" fillId="0" borderId="0" xfId="0" applyFont="1" applyFill="1" applyAlignment="1">
      <alignment horizontal="left" vertical="center"/>
    </xf>
    <xf numFmtId="0" fontId="0" fillId="0" borderId="0" xfId="0" applyFont="1" applyFill="1" applyBorder="1" applyAlignment="1">
      <alignment/>
    </xf>
    <xf numFmtId="3" fontId="29" fillId="0" borderId="0" xfId="0" applyNumberFormat="1" applyFont="1" applyBorder="1" applyAlignment="1">
      <alignment horizontal="right" vertical="center"/>
    </xf>
    <xf numFmtId="165" fontId="17" fillId="0" borderId="0" xfId="0" applyNumberFormat="1" applyFont="1" applyFill="1" applyBorder="1" applyAlignment="1">
      <alignment horizontal="left" vertical="center"/>
    </xf>
    <xf numFmtId="0" fontId="32" fillId="0" borderId="0" xfId="0" applyFont="1" applyFill="1" applyAlignment="1">
      <alignment horizontal="center"/>
    </xf>
    <xf numFmtId="165" fontId="39" fillId="0" borderId="0" xfId="0" applyNumberFormat="1" applyFont="1" applyFill="1" applyBorder="1" applyAlignment="1">
      <alignment vertical="center"/>
    </xf>
    <xf numFmtId="166" fontId="40" fillId="0" borderId="0" xfId="0" applyNumberFormat="1" applyFont="1" applyFill="1" applyBorder="1" applyAlignment="1">
      <alignment vertical="center"/>
    </xf>
    <xf numFmtId="0" fontId="25" fillId="0" borderId="0" xfId="0" applyFont="1" applyAlignment="1">
      <alignment/>
    </xf>
    <xf numFmtId="0" fontId="25" fillId="0" borderId="0" xfId="0" applyFont="1" applyAlignment="1">
      <alignment horizontal="center"/>
    </xf>
    <xf numFmtId="0" fontId="25" fillId="0" borderId="0" xfId="0" applyFont="1" applyFill="1" applyBorder="1" applyAlignment="1">
      <alignment/>
    </xf>
    <xf numFmtId="0" fontId="25" fillId="0" borderId="0" xfId="0" applyFont="1" applyFill="1" applyBorder="1" applyAlignment="1" applyProtection="1">
      <alignment horizontal="left" vertical="center"/>
      <protection locked="0"/>
    </xf>
    <xf numFmtId="165" fontId="30" fillId="0" borderId="0" xfId="0" applyNumberFormat="1" applyFont="1" applyFill="1" applyBorder="1" applyAlignment="1">
      <alignment vertical="center"/>
    </xf>
    <xf numFmtId="171" fontId="28" fillId="0" borderId="0" xfId="0" applyNumberFormat="1" applyFont="1" applyFill="1" applyBorder="1" applyAlignment="1">
      <alignment vertical="center"/>
    </xf>
    <xf numFmtId="165" fontId="30" fillId="0" borderId="0" xfId="0" applyNumberFormat="1" applyFont="1" applyFill="1" applyBorder="1" applyAlignment="1" applyProtection="1">
      <alignment horizontal="right" vertical="center"/>
      <protection locked="0"/>
    </xf>
    <xf numFmtId="0" fontId="7" fillId="0" borderId="0" xfId="0" applyFont="1" applyAlignment="1">
      <alignment/>
    </xf>
    <xf numFmtId="0" fontId="19" fillId="0" borderId="0" xfId="0" applyFont="1" applyFill="1" applyBorder="1" applyAlignment="1">
      <alignment horizontal="left"/>
    </xf>
    <xf numFmtId="173" fontId="30" fillId="0" borderId="0" xfId="0" applyNumberFormat="1" applyFont="1" applyFill="1" applyBorder="1" applyAlignment="1">
      <alignment horizontal="right" vertical="center"/>
    </xf>
    <xf numFmtId="166" fontId="30" fillId="0" borderId="0" xfId="0" applyNumberFormat="1" applyFont="1" applyFill="1" applyBorder="1" applyAlignment="1">
      <alignment horizontal="right" vertical="center"/>
    </xf>
    <xf numFmtId="0" fontId="28" fillId="0" borderId="0" xfId="0" applyFont="1" applyFill="1" applyBorder="1" applyAlignment="1">
      <alignment vertical="center"/>
    </xf>
    <xf numFmtId="3" fontId="30" fillId="0" borderId="0" xfId="0" applyNumberFormat="1" applyFont="1" applyFill="1" applyBorder="1" applyAlignment="1">
      <alignment horizontal="right" vertical="center"/>
    </xf>
    <xf numFmtId="0" fontId="0" fillId="0" borderId="0" xfId="0" applyFont="1" applyAlignment="1">
      <alignment/>
    </xf>
    <xf numFmtId="0" fontId="41" fillId="0" borderId="0" xfId="0" applyFont="1" applyAlignment="1">
      <alignment/>
    </xf>
    <xf numFmtId="176" fontId="0" fillId="0" borderId="0" xfId="0" applyNumberFormat="1" applyFont="1" applyAlignment="1">
      <alignment/>
    </xf>
    <xf numFmtId="0" fontId="41" fillId="0" borderId="0" xfId="0" applyFont="1" applyFill="1" applyBorder="1" applyAlignment="1">
      <alignment vertical="center"/>
    </xf>
    <xf numFmtId="173" fontId="41" fillId="0" borderId="0" xfId="0" applyNumberFormat="1" applyFont="1" applyFill="1" applyBorder="1" applyAlignment="1">
      <alignment/>
    </xf>
    <xf numFmtId="3" fontId="0" fillId="0" borderId="0" xfId="0" applyNumberFormat="1" applyFont="1" applyAlignment="1">
      <alignment horizontal="center"/>
    </xf>
    <xf numFmtId="0" fontId="0" fillId="0" borderId="8" xfId="0" applyFont="1" applyBorder="1" applyAlignment="1" applyProtection="1">
      <alignment horizontal="left" vertical="center"/>
      <protection locked="0"/>
    </xf>
    <xf numFmtId="3" fontId="0" fillId="0" borderId="0" xfId="0" applyNumberFormat="1" applyFont="1" applyFill="1" applyBorder="1" applyAlignment="1">
      <alignment horizontal="center"/>
    </xf>
    <xf numFmtId="3" fontId="0" fillId="0" borderId="0" xfId="0" applyNumberFormat="1" applyFont="1" applyAlignment="1">
      <alignment/>
    </xf>
    <xf numFmtId="3" fontId="29" fillId="0" borderId="0" xfId="0" applyNumberFormat="1" applyFont="1" applyAlignment="1">
      <alignment/>
    </xf>
    <xf numFmtId="0" fontId="25" fillId="0" borderId="8" xfId="0" applyFont="1" applyBorder="1" applyAlignment="1" applyProtection="1">
      <alignment horizontal="left" vertical="center"/>
      <protection locked="0"/>
    </xf>
    <xf numFmtId="3" fontId="30" fillId="0" borderId="0" xfId="0" applyNumberFormat="1" applyFont="1" applyAlignment="1">
      <alignment/>
    </xf>
    <xf numFmtId="3" fontId="0" fillId="0" borderId="0" xfId="0" applyNumberFormat="1" applyFont="1" applyAlignment="1">
      <alignment/>
    </xf>
    <xf numFmtId="0" fontId="0" fillId="0" borderId="0" xfId="0" applyFont="1" applyAlignment="1">
      <alignment/>
    </xf>
    <xf numFmtId="0" fontId="42" fillId="0" borderId="0" xfId="15" applyFont="1" applyAlignment="1">
      <alignment horizontal="right" vertical="center"/>
    </xf>
    <xf numFmtId="0" fontId="0" fillId="0" borderId="0" xfId="0" applyFont="1" applyFill="1" applyBorder="1" applyAlignment="1">
      <alignment horizontal="center"/>
    </xf>
    <xf numFmtId="0" fontId="12" fillId="0" borderId="0" xfId="0" applyFont="1" applyFill="1" applyBorder="1" applyAlignment="1">
      <alignment vertical="center"/>
    </xf>
    <xf numFmtId="0" fontId="0" fillId="0" borderId="0" xfId="0" applyFont="1" applyFill="1" applyBorder="1" applyAlignment="1">
      <alignment/>
    </xf>
    <xf numFmtId="174" fontId="0" fillId="0" borderId="0" xfId="0" applyNumberFormat="1" applyFont="1" applyFill="1" applyBorder="1" applyAlignment="1">
      <alignment vertical="center"/>
    </xf>
    <xf numFmtId="175" fontId="0" fillId="0" borderId="0" xfId="0" applyNumberFormat="1" applyFont="1" applyFill="1" applyBorder="1" applyAlignment="1">
      <alignment/>
    </xf>
    <xf numFmtId="0" fontId="43" fillId="0" borderId="0" xfId="0" applyFont="1" applyFill="1" applyBorder="1" applyAlignment="1">
      <alignment vertical="center"/>
    </xf>
    <xf numFmtId="0" fontId="0" fillId="0" borderId="0" xfId="0"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44" fillId="0" borderId="0" xfId="0" applyFont="1" applyFill="1" applyBorder="1" applyAlignment="1">
      <alignment vertical="center"/>
    </xf>
    <xf numFmtId="0" fontId="0" fillId="0" borderId="0" xfId="0" applyFont="1" applyFill="1" applyBorder="1" applyAlignment="1">
      <alignment/>
    </xf>
    <xf numFmtId="0" fontId="13" fillId="0" borderId="0" xfId="0" applyFont="1" applyFill="1" applyBorder="1" applyAlignment="1">
      <alignment vertical="center"/>
    </xf>
    <xf numFmtId="0" fontId="5" fillId="0" borderId="0" xfId="0" applyFont="1" applyFill="1" applyBorder="1" applyAlignment="1">
      <alignment/>
    </xf>
    <xf numFmtId="174" fontId="5" fillId="0" borderId="0" xfId="0" applyNumberFormat="1" applyFont="1" applyFill="1" applyBorder="1" applyAlignment="1">
      <alignment vertical="center"/>
    </xf>
    <xf numFmtId="0" fontId="16"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3" fillId="0" borderId="0" xfId="0" applyFont="1" applyFill="1" applyBorder="1" applyAlignment="1">
      <alignment horizontal="left" vertical="center"/>
    </xf>
    <xf numFmtId="0" fontId="45" fillId="0" borderId="0" xfId="0" applyFont="1" applyFill="1" applyBorder="1" applyAlignment="1">
      <alignment horizontal="left"/>
    </xf>
    <xf numFmtId="0" fontId="5" fillId="0" borderId="0" xfId="0" applyFont="1" applyAlignment="1">
      <alignment vertical="center"/>
    </xf>
    <xf numFmtId="0" fontId="19" fillId="0" borderId="0" xfId="0" applyFont="1" applyFill="1" applyBorder="1" applyAlignment="1">
      <alignment vertical="center"/>
    </xf>
    <xf numFmtId="0" fontId="21"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alignment/>
    </xf>
    <xf numFmtId="3" fontId="25" fillId="0" borderId="0" xfId="0" applyNumberFormat="1" applyFont="1" applyFill="1" applyBorder="1" applyAlignment="1">
      <alignment vertical="center"/>
    </xf>
    <xf numFmtId="166" fontId="27" fillId="0" borderId="0" xfId="0" applyNumberFormat="1" applyFont="1" applyFill="1" applyBorder="1" applyAlignment="1">
      <alignment vertical="center"/>
    </xf>
    <xf numFmtId="0" fontId="30" fillId="0" borderId="0" xfId="0" applyFont="1" applyFill="1" applyBorder="1" applyAlignment="1">
      <alignment vertical="center"/>
    </xf>
    <xf numFmtId="0" fontId="29" fillId="0" borderId="0" xfId="0" applyFont="1" applyFill="1" applyBorder="1" applyAlignment="1">
      <alignment vertical="center"/>
    </xf>
    <xf numFmtId="0" fontId="25" fillId="0" borderId="0" xfId="0" applyFont="1" applyFill="1" applyBorder="1" applyAlignment="1">
      <alignment horizontal="center" vertical="center"/>
    </xf>
    <xf numFmtId="0" fontId="44" fillId="0" borderId="0" xfId="0" applyFont="1" applyFill="1" applyBorder="1" applyAlignment="1">
      <alignment horizontal="left" vertical="center"/>
    </xf>
    <xf numFmtId="0" fontId="46" fillId="0" borderId="0" xfId="0" applyFont="1" applyFill="1" applyBorder="1" applyAlignment="1">
      <alignment vertical="center"/>
    </xf>
    <xf numFmtId="0" fontId="8" fillId="0" borderId="0" xfId="0" applyFont="1" applyAlignment="1">
      <alignment vertical="center"/>
    </xf>
    <xf numFmtId="0" fontId="22" fillId="0" borderId="0" xfId="0" applyFont="1" applyAlignment="1">
      <alignment vertical="center"/>
    </xf>
    <xf numFmtId="0" fontId="24" fillId="0" borderId="0" xfId="0" applyFont="1" applyFill="1" applyBorder="1" applyAlignment="1">
      <alignment horizontal="center" vertical="center"/>
    </xf>
    <xf numFmtId="0" fontId="0" fillId="0" borderId="0" xfId="0" applyFill="1" applyBorder="1" applyAlignment="1">
      <alignment horizontal="center" vertical="center"/>
    </xf>
    <xf numFmtId="3" fontId="29" fillId="0" borderId="0" xfId="0" applyNumberFormat="1" applyFont="1" applyFill="1" applyBorder="1" applyAlignment="1">
      <alignment vertical="center"/>
    </xf>
    <xf numFmtId="0" fontId="36" fillId="0" borderId="0" xfId="0" applyFont="1" applyFill="1" applyBorder="1" applyAlignment="1">
      <alignment vertical="center"/>
    </xf>
    <xf numFmtId="0" fontId="24" fillId="0" borderId="0" xfId="0" applyFont="1" applyFill="1" applyBorder="1" applyAlignment="1">
      <alignment vertical="center"/>
    </xf>
    <xf numFmtId="174" fontId="29" fillId="0" borderId="0" xfId="0" applyNumberFormat="1" applyFont="1" applyFill="1" applyBorder="1" applyAlignment="1">
      <alignment vertical="center"/>
    </xf>
    <xf numFmtId="0" fontId="36" fillId="0" borderId="0" xfId="0" applyFont="1" applyFill="1" applyBorder="1" applyAlignment="1">
      <alignment horizontal="left" vertical="center"/>
    </xf>
    <xf numFmtId="0" fontId="24" fillId="0" borderId="0" xfId="0" applyFont="1" applyFill="1" applyBorder="1" applyAlignment="1">
      <alignment horizontal="right" vertical="center"/>
    </xf>
    <xf numFmtId="0" fontId="25" fillId="0" borderId="3" xfId="0" applyFont="1" applyBorder="1" applyAlignment="1">
      <alignment horizontal="centerContinuous" vertical="center"/>
    </xf>
    <xf numFmtId="0" fontId="27" fillId="0" borderId="3" xfId="0" applyFont="1" applyBorder="1" applyAlignment="1">
      <alignment horizontal="centerContinuous" vertical="center"/>
    </xf>
    <xf numFmtId="0" fontId="47" fillId="0" borderId="0" xfId="0" applyFont="1" applyFill="1" applyBorder="1" applyAlignment="1">
      <alignment horizontal="centerContinuous" vertical="center"/>
    </xf>
    <xf numFmtId="0" fontId="48" fillId="0" borderId="0" xfId="0" applyFont="1" applyFill="1" applyBorder="1" applyAlignment="1">
      <alignment horizontal="centerContinuous" vertical="center"/>
    </xf>
    <xf numFmtId="0" fontId="49" fillId="0" borderId="0" xfId="0" applyFont="1" applyFill="1" applyBorder="1" applyAlignment="1">
      <alignment horizontal="centerContinuous" vertical="center"/>
    </xf>
    <xf numFmtId="0" fontId="49" fillId="0" borderId="0" xfId="0" applyFont="1" applyFill="1" applyBorder="1" applyAlignment="1">
      <alignment vertical="center"/>
    </xf>
    <xf numFmtId="0" fontId="25" fillId="0" borderId="0" xfId="0" applyFont="1" applyFill="1" applyBorder="1" applyAlignment="1">
      <alignment horizontal="centerContinuous" vertical="center"/>
    </xf>
    <xf numFmtId="0" fontId="0" fillId="0" borderId="0" xfId="0" applyFont="1" applyFill="1" applyBorder="1" applyAlignment="1">
      <alignment horizontal="center" vertical="center"/>
    </xf>
    <xf numFmtId="0" fontId="0" fillId="0" borderId="0" xfId="0" applyFill="1" applyBorder="1" applyAlignment="1">
      <alignment horizontal="center"/>
    </xf>
    <xf numFmtId="0" fontId="47" fillId="0" borderId="0" xfId="0" applyFont="1" applyFill="1" applyBorder="1" applyAlignment="1">
      <alignment horizontal="right" vertical="center"/>
    </xf>
    <xf numFmtId="0" fontId="29" fillId="0" borderId="0" xfId="0" applyFont="1" applyFill="1" applyBorder="1" applyAlignment="1">
      <alignment horizontal="right" vertical="center"/>
    </xf>
    <xf numFmtId="174" fontId="25" fillId="0" borderId="0" xfId="0" applyNumberFormat="1" applyFont="1" applyFill="1" applyBorder="1" applyAlignment="1">
      <alignment horizontal="center" vertical="center"/>
    </xf>
    <xf numFmtId="174" fontId="0" fillId="0" borderId="0" xfId="0" applyNumberFormat="1" applyFill="1" applyBorder="1" applyAlignment="1">
      <alignment horizontal="center" vertical="center"/>
    </xf>
    <xf numFmtId="0" fontId="30" fillId="0" borderId="0" xfId="0" applyFont="1" applyFill="1" applyBorder="1" applyAlignment="1">
      <alignment horizontal="center" vertical="center"/>
    </xf>
    <xf numFmtId="164" fontId="7" fillId="0" borderId="0" xfId="0" applyNumberFormat="1" applyFont="1" applyFill="1" applyBorder="1" applyAlignment="1">
      <alignment horizontal="center" vertical="center"/>
    </xf>
    <xf numFmtId="0" fontId="18" fillId="0" borderId="0" xfId="0" applyFont="1" applyFill="1" applyBorder="1" applyAlignment="1">
      <alignment horizontal="centerContinuous" vertical="center"/>
    </xf>
    <xf numFmtId="0" fontId="30" fillId="0" borderId="0" xfId="0" applyFont="1" applyFill="1" applyBorder="1" applyAlignment="1">
      <alignment horizontal="left" vertical="center"/>
    </xf>
    <xf numFmtId="0" fontId="30" fillId="0" borderId="0" xfId="0" applyFont="1" applyFill="1" applyBorder="1" applyAlignment="1">
      <alignment horizontal="right" vertical="center"/>
    </xf>
    <xf numFmtId="0" fontId="30" fillId="0" borderId="0" xfId="0" applyFont="1" applyFill="1" applyBorder="1" applyAlignment="1">
      <alignment horizontal="centerContinuous" vertical="center"/>
    </xf>
    <xf numFmtId="0" fontId="49" fillId="0" borderId="0" xfId="0" applyFont="1" applyFill="1" applyBorder="1" applyAlignment="1">
      <alignment horizontal="center" vertical="center"/>
    </xf>
    <xf numFmtId="0" fontId="49" fillId="0" borderId="0" xfId="0" applyFont="1" applyFill="1" applyBorder="1" applyAlignment="1">
      <alignment horizontal="right" vertical="center"/>
    </xf>
    <xf numFmtId="0" fontId="0" fillId="0" borderId="0" xfId="0" applyFont="1" applyFill="1" applyBorder="1" applyAlignment="1">
      <alignment horizontal="right" vertical="center"/>
    </xf>
    <xf numFmtId="0" fontId="26" fillId="0" borderId="0" xfId="0" applyFont="1" applyFill="1" applyBorder="1" applyAlignment="1">
      <alignment horizontal="center" vertical="center"/>
    </xf>
    <xf numFmtId="0" fontId="7" fillId="0" borderId="0" xfId="0" applyFont="1" applyFill="1" applyBorder="1" applyAlignment="1">
      <alignment horizontal="left" vertical="center"/>
    </xf>
    <xf numFmtId="3" fontId="25" fillId="0" borderId="0" xfId="0" applyNumberFormat="1" applyFont="1" applyFill="1" applyBorder="1" applyAlignment="1">
      <alignment horizontal="center" vertical="center"/>
    </xf>
    <xf numFmtId="0" fontId="26" fillId="0" borderId="0" xfId="0" applyFont="1" applyFill="1" applyBorder="1" applyAlignment="1">
      <alignment vertical="center"/>
    </xf>
    <xf numFmtId="0" fontId="25" fillId="0" borderId="0" xfId="0" applyFont="1" applyFill="1" applyBorder="1" applyAlignment="1">
      <alignment horizontal="center"/>
    </xf>
    <xf numFmtId="0" fontId="0" fillId="0" borderId="0" xfId="0" applyFont="1" applyFill="1" applyBorder="1" applyAlignment="1">
      <alignment horizontal="left" vertical="center"/>
    </xf>
    <xf numFmtId="164" fontId="0" fillId="0" borderId="11" xfId="0" applyNumberFormat="1" applyFont="1" applyBorder="1" applyAlignment="1">
      <alignment horizontal="center" vertical="center"/>
    </xf>
    <xf numFmtId="164" fontId="29" fillId="0" borderId="0" xfId="0" applyNumberFormat="1" applyFont="1" applyFill="1" applyBorder="1" applyAlignment="1">
      <alignment horizontal="center" vertical="center"/>
    </xf>
    <xf numFmtId="14" fontId="19" fillId="0" borderId="0" xfId="0" applyNumberFormat="1" applyFont="1" applyFill="1" applyBorder="1" applyAlignment="1">
      <alignment horizontal="center" vertical="center"/>
    </xf>
    <xf numFmtId="168" fontId="29" fillId="0" borderId="0" xfId="0" applyNumberFormat="1" applyFont="1" applyFill="1" applyBorder="1" applyAlignment="1">
      <alignment horizontal="right" vertical="center"/>
    </xf>
    <xf numFmtId="171" fontId="29" fillId="0" borderId="0" xfId="0" applyNumberFormat="1" applyFont="1" applyFill="1" applyBorder="1" applyAlignment="1">
      <alignment horizontal="right" vertical="center"/>
    </xf>
    <xf numFmtId="172" fontId="29" fillId="0" borderId="0" xfId="0" applyNumberFormat="1" applyFont="1" applyFill="1" applyBorder="1" applyAlignment="1">
      <alignment horizontal="right" vertical="center"/>
    </xf>
    <xf numFmtId="164" fontId="47" fillId="0" borderId="0" xfId="0" applyNumberFormat="1" applyFont="1" applyFill="1" applyBorder="1" applyAlignment="1">
      <alignment horizontal="center" vertical="center"/>
    </xf>
    <xf numFmtId="164" fontId="50" fillId="0" borderId="0" xfId="0" applyNumberFormat="1" applyFont="1" applyFill="1" applyBorder="1" applyAlignment="1" quotePrefix="1">
      <alignment horizontal="right" vertical="center"/>
    </xf>
    <xf numFmtId="164" fontId="18"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164" fontId="25" fillId="0" borderId="0" xfId="0" applyNumberFormat="1" applyFont="1" applyFill="1" applyBorder="1" applyAlignment="1">
      <alignment horizontal="right" vertical="center"/>
    </xf>
    <xf numFmtId="164" fontId="27" fillId="0" borderId="0" xfId="0" applyNumberFormat="1" applyFont="1" applyFill="1" applyBorder="1" applyAlignment="1">
      <alignment horizontal="center" vertical="center"/>
    </xf>
    <xf numFmtId="0" fontId="28" fillId="0" borderId="0" xfId="0" applyFont="1" applyFill="1" applyBorder="1" applyAlignment="1">
      <alignment horizontal="right" vertical="center"/>
    </xf>
    <xf numFmtId="0" fontId="28" fillId="0" borderId="0" xfId="0" applyFont="1" applyFill="1" applyBorder="1" applyAlignment="1">
      <alignment horizontal="center" vertical="center"/>
    </xf>
    <xf numFmtId="164" fontId="29" fillId="0" borderId="0" xfId="0" applyNumberFormat="1" applyFont="1" applyFill="1" applyBorder="1" applyAlignment="1">
      <alignment horizontal="right" vertical="center"/>
    </xf>
    <xf numFmtId="164" fontId="24" fillId="0" borderId="0" xfId="0" applyNumberFormat="1" applyFont="1" applyFill="1" applyBorder="1" applyAlignment="1" quotePrefix="1">
      <alignment horizontal="right" vertical="center"/>
    </xf>
    <xf numFmtId="164" fontId="26"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164" fontId="29" fillId="0" borderId="0" xfId="0" applyNumberFormat="1" applyFont="1" applyFill="1" applyBorder="1" applyAlignment="1">
      <alignment horizontal="center"/>
    </xf>
    <xf numFmtId="14" fontId="29" fillId="0" borderId="0" xfId="0" applyNumberFormat="1" applyFont="1" applyFill="1" applyBorder="1" applyAlignment="1">
      <alignment horizontal="center" vertical="center"/>
    </xf>
    <xf numFmtId="164" fontId="30" fillId="0" borderId="0" xfId="0" applyNumberFormat="1" applyFont="1" applyFill="1" applyBorder="1" applyAlignment="1">
      <alignment horizontal="right" vertical="center"/>
    </xf>
    <xf numFmtId="164" fontId="28" fillId="0" borderId="0" xfId="0" applyNumberFormat="1" applyFont="1" applyFill="1" applyBorder="1" applyAlignment="1" quotePrefix="1">
      <alignment horizontal="right" vertical="center"/>
    </xf>
    <xf numFmtId="0" fontId="24" fillId="0" borderId="0" xfId="0" applyFont="1" applyFill="1" applyBorder="1" applyAlignment="1">
      <alignment horizontal="left" vertical="center"/>
    </xf>
    <xf numFmtId="165" fontId="29" fillId="2" borderId="0" xfId="0" applyNumberFormat="1" applyFont="1" applyFill="1" applyBorder="1" applyAlignment="1">
      <alignment vertical="center"/>
    </xf>
    <xf numFmtId="166" fontId="24" fillId="2" borderId="7" xfId="0" applyNumberFormat="1" applyFont="1" applyFill="1" applyBorder="1" applyAlignment="1">
      <alignment vertical="center"/>
    </xf>
    <xf numFmtId="3" fontId="29" fillId="0" borderId="0" xfId="0" applyNumberFormat="1" applyFont="1" applyFill="1" applyBorder="1" applyAlignment="1">
      <alignment horizontal="center" vertical="center"/>
    </xf>
    <xf numFmtId="167" fontId="24" fillId="0" borderId="0" xfId="0" applyNumberFormat="1" applyFont="1" applyFill="1" applyBorder="1" applyAlignment="1">
      <alignment vertical="center"/>
    </xf>
    <xf numFmtId="171" fontId="51" fillId="0" borderId="0" xfId="0" applyNumberFormat="1" applyFont="1" applyFill="1" applyBorder="1" applyAlignment="1">
      <alignment horizontal="center" vertical="center"/>
    </xf>
    <xf numFmtId="176" fontId="29" fillId="0" borderId="0" xfId="0" applyNumberFormat="1" applyFont="1" applyFill="1" applyBorder="1" applyAlignment="1">
      <alignment vertical="center"/>
    </xf>
    <xf numFmtId="171" fontId="29" fillId="0" borderId="0" xfId="0" applyNumberFormat="1" applyFont="1" applyFill="1" applyBorder="1" applyAlignment="1">
      <alignment horizontal="center" vertical="center"/>
    </xf>
    <xf numFmtId="177" fontId="29" fillId="0" borderId="0" xfId="0" applyNumberFormat="1" applyFont="1" applyFill="1" applyBorder="1" applyAlignment="1">
      <alignment vertical="center"/>
    </xf>
    <xf numFmtId="171" fontId="0" fillId="0" borderId="0" xfId="0" applyNumberFormat="1" applyFont="1" applyFill="1" applyBorder="1" applyAlignment="1">
      <alignment vertical="center"/>
    </xf>
    <xf numFmtId="165" fontId="29" fillId="0" borderId="0" xfId="17" applyNumberFormat="1" applyFont="1" applyFill="1" applyBorder="1" applyAlignment="1">
      <alignment vertical="center"/>
    </xf>
    <xf numFmtId="178" fontId="29" fillId="0" borderId="0" xfId="0" applyNumberFormat="1" applyFont="1" applyFill="1" applyBorder="1" applyAlignment="1">
      <alignment vertical="center"/>
    </xf>
    <xf numFmtId="179" fontId="29" fillId="0" borderId="0" xfId="0" applyNumberFormat="1" applyFont="1" applyFill="1" applyBorder="1" applyAlignment="1">
      <alignment vertical="center"/>
    </xf>
    <xf numFmtId="180" fontId="29" fillId="0" borderId="0" xfId="0" applyNumberFormat="1" applyFont="1" applyFill="1" applyBorder="1" applyAlignment="1">
      <alignment vertical="center"/>
    </xf>
    <xf numFmtId="181" fontId="24" fillId="0" borderId="0" xfId="0" applyNumberFormat="1" applyFont="1" applyFill="1" applyBorder="1" applyAlignment="1">
      <alignment vertical="center"/>
    </xf>
    <xf numFmtId="166" fontId="24" fillId="0" borderId="0" xfId="0" applyNumberFormat="1" applyFont="1" applyFill="1" applyBorder="1" applyAlignment="1">
      <alignment horizontal="center" vertical="center"/>
    </xf>
    <xf numFmtId="171" fontId="24" fillId="0" borderId="0" xfId="0" applyNumberFormat="1" applyFont="1" applyFill="1" applyBorder="1" applyAlignment="1">
      <alignment horizontal="center" vertical="center"/>
    </xf>
    <xf numFmtId="173" fontId="29" fillId="0" borderId="0" xfId="0" applyNumberFormat="1" applyFont="1" applyFill="1" applyBorder="1" applyAlignment="1">
      <alignment vertical="center"/>
    </xf>
    <xf numFmtId="170" fontId="29" fillId="0" borderId="0" xfId="0" applyNumberFormat="1" applyFont="1" applyFill="1" applyBorder="1" applyAlignment="1">
      <alignment vertical="center"/>
    </xf>
    <xf numFmtId="182" fontId="29" fillId="0" borderId="0" xfId="0" applyNumberFormat="1" applyFont="1" applyFill="1" applyBorder="1" applyAlignment="1">
      <alignment vertical="center"/>
    </xf>
    <xf numFmtId="176" fontId="29" fillId="0" borderId="0" xfId="0" applyNumberFormat="1" applyFont="1" applyFill="1" applyBorder="1" applyAlignment="1">
      <alignment horizontal="center" vertical="center"/>
    </xf>
    <xf numFmtId="173" fontId="29" fillId="0" borderId="0" xfId="0" applyNumberFormat="1" applyFont="1" applyFill="1" applyBorder="1" applyAlignment="1">
      <alignment/>
    </xf>
    <xf numFmtId="166" fontId="29" fillId="0" borderId="0" xfId="0" applyNumberFormat="1" applyFont="1" applyFill="1" applyBorder="1" applyAlignment="1">
      <alignment vertical="center"/>
    </xf>
    <xf numFmtId="181" fontId="29" fillId="0" borderId="0" xfId="0" applyNumberFormat="1" applyFont="1" applyFill="1" applyBorder="1" applyAlignment="1">
      <alignment horizontal="center"/>
    </xf>
    <xf numFmtId="166" fontId="24" fillId="0" borderId="7" xfId="0" applyNumberFormat="1" applyFont="1" applyFill="1" applyBorder="1" applyAlignment="1">
      <alignment vertical="center"/>
    </xf>
    <xf numFmtId="0" fontId="29" fillId="0" borderId="0" xfId="0" applyFont="1" applyFill="1" applyBorder="1" applyAlignment="1">
      <alignment/>
    </xf>
    <xf numFmtId="171" fontId="47" fillId="0" borderId="0" xfId="0" applyNumberFormat="1" applyFont="1" applyFill="1" applyBorder="1" applyAlignment="1">
      <alignment horizontal="center" vertical="center"/>
    </xf>
    <xf numFmtId="167" fontId="24" fillId="0" borderId="0" xfId="0" applyNumberFormat="1" applyFont="1" applyFill="1" applyBorder="1" applyAlignment="1">
      <alignment/>
    </xf>
    <xf numFmtId="176" fontId="29" fillId="0" borderId="0" xfId="0" applyNumberFormat="1" applyFont="1" applyFill="1" applyBorder="1" applyAlignment="1">
      <alignment/>
    </xf>
    <xf numFmtId="181" fontId="24" fillId="0" borderId="0" xfId="0" applyNumberFormat="1" applyFont="1" applyFill="1" applyBorder="1" applyAlignment="1">
      <alignment/>
    </xf>
    <xf numFmtId="166" fontId="24" fillId="0" borderId="0" xfId="0" applyNumberFormat="1" applyFont="1" applyFill="1" applyBorder="1" applyAlignment="1">
      <alignment/>
    </xf>
    <xf numFmtId="181" fontId="24" fillId="0" borderId="0"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49" fillId="0" borderId="0" xfId="0" applyFont="1" applyFill="1" applyBorder="1" applyAlignment="1">
      <alignment horizontal="center"/>
    </xf>
    <xf numFmtId="171" fontId="30" fillId="0" borderId="0" xfId="0" applyNumberFormat="1" applyFont="1" applyFill="1" applyBorder="1" applyAlignment="1">
      <alignment horizontal="center" vertical="center"/>
    </xf>
    <xf numFmtId="168" fontId="30" fillId="0" borderId="0" xfId="0" applyNumberFormat="1" applyFont="1" applyFill="1" applyBorder="1" applyAlignment="1">
      <alignment horizontal="right" vertical="center"/>
    </xf>
    <xf numFmtId="171" fontId="30" fillId="0" borderId="0" xfId="0" applyNumberFormat="1" applyFont="1" applyFill="1" applyBorder="1" applyAlignment="1">
      <alignment horizontal="right" vertical="center"/>
    </xf>
    <xf numFmtId="172" fontId="30" fillId="0" borderId="0" xfId="0" applyNumberFormat="1" applyFont="1" applyFill="1" applyBorder="1" applyAlignment="1">
      <alignment horizontal="right" vertical="center"/>
    </xf>
    <xf numFmtId="166" fontId="28" fillId="0" borderId="7" xfId="0" applyNumberFormat="1" applyFont="1" applyFill="1" applyBorder="1" applyAlignment="1">
      <alignment vertical="center"/>
    </xf>
    <xf numFmtId="3" fontId="30" fillId="0" borderId="0" xfId="0" applyNumberFormat="1" applyFont="1" applyFill="1" applyBorder="1" applyAlignment="1">
      <alignment vertical="center"/>
    </xf>
    <xf numFmtId="167" fontId="28" fillId="0" borderId="0" xfId="0" applyNumberFormat="1" applyFont="1" applyFill="1" applyBorder="1" applyAlignment="1">
      <alignment vertical="center"/>
    </xf>
    <xf numFmtId="171" fontId="18" fillId="0" borderId="0" xfId="0" applyNumberFormat="1" applyFont="1" applyFill="1" applyBorder="1" applyAlignment="1">
      <alignment horizontal="center" vertical="center"/>
    </xf>
    <xf numFmtId="176" fontId="30" fillId="0" borderId="0" xfId="0" applyNumberFormat="1" applyFont="1" applyFill="1" applyBorder="1" applyAlignment="1">
      <alignment vertical="center"/>
    </xf>
    <xf numFmtId="177" fontId="30" fillId="0" borderId="0" xfId="0" applyNumberFormat="1" applyFont="1" applyFill="1" applyBorder="1" applyAlignment="1">
      <alignment vertical="center"/>
    </xf>
    <xf numFmtId="171" fontId="25" fillId="0" borderId="0" xfId="0" applyNumberFormat="1" applyFont="1" applyFill="1" applyBorder="1" applyAlignment="1">
      <alignment vertical="center"/>
    </xf>
    <xf numFmtId="165" fontId="30" fillId="0" borderId="0" xfId="17" applyNumberFormat="1" applyFont="1" applyFill="1" applyBorder="1" applyAlignment="1">
      <alignment vertical="center"/>
    </xf>
    <xf numFmtId="178" fontId="30" fillId="0" borderId="0" xfId="0" applyNumberFormat="1" applyFont="1" applyFill="1" applyBorder="1" applyAlignment="1">
      <alignment vertical="center"/>
    </xf>
    <xf numFmtId="179" fontId="30" fillId="0" borderId="0" xfId="0" applyNumberFormat="1" applyFont="1" applyFill="1" applyBorder="1" applyAlignment="1">
      <alignment vertical="center"/>
    </xf>
    <xf numFmtId="180" fontId="30" fillId="0" borderId="0" xfId="0" applyNumberFormat="1" applyFont="1" applyFill="1" applyBorder="1" applyAlignment="1">
      <alignment vertical="center"/>
    </xf>
    <xf numFmtId="181" fontId="28" fillId="0" borderId="0" xfId="0" applyNumberFormat="1" applyFont="1" applyFill="1" applyBorder="1" applyAlignment="1">
      <alignment vertical="center"/>
    </xf>
    <xf numFmtId="166" fontId="28" fillId="0" borderId="0" xfId="0" applyNumberFormat="1" applyFont="1" applyFill="1" applyBorder="1" applyAlignment="1">
      <alignment horizontal="center" vertical="center"/>
    </xf>
    <xf numFmtId="171" fontId="28" fillId="0" borderId="0" xfId="0" applyNumberFormat="1" applyFont="1" applyFill="1" applyBorder="1" applyAlignment="1">
      <alignment horizontal="center" vertical="center"/>
    </xf>
    <xf numFmtId="173" fontId="30" fillId="0" borderId="0" xfId="0" applyNumberFormat="1" applyFont="1" applyFill="1" applyBorder="1" applyAlignment="1">
      <alignment vertical="center"/>
    </xf>
    <xf numFmtId="170" fontId="30" fillId="0" borderId="0" xfId="0" applyNumberFormat="1" applyFont="1" applyFill="1" applyBorder="1" applyAlignment="1">
      <alignment vertical="center"/>
    </xf>
    <xf numFmtId="182" fontId="30" fillId="0" borderId="0" xfId="0" applyNumberFormat="1" applyFont="1" applyFill="1" applyBorder="1" applyAlignment="1">
      <alignment vertical="center"/>
    </xf>
    <xf numFmtId="173" fontId="30" fillId="0" borderId="0" xfId="0" applyNumberFormat="1" applyFont="1" applyFill="1" applyBorder="1" applyAlignment="1">
      <alignment/>
    </xf>
    <xf numFmtId="166" fontId="30" fillId="0" borderId="0" xfId="0" applyNumberFormat="1" applyFont="1" applyFill="1" applyBorder="1" applyAlignment="1">
      <alignment vertical="center"/>
    </xf>
    <xf numFmtId="181" fontId="30" fillId="0" borderId="0" xfId="0" applyNumberFormat="1" applyFont="1" applyFill="1" applyBorder="1" applyAlignment="1">
      <alignment horizontal="center"/>
    </xf>
    <xf numFmtId="0" fontId="25" fillId="0" borderId="0" xfId="0" applyFont="1" applyFill="1" applyAlignment="1">
      <alignment vertical="center"/>
    </xf>
    <xf numFmtId="183" fontId="24" fillId="0" borderId="0" xfId="0" applyNumberFormat="1" applyFont="1" applyFill="1" applyBorder="1" applyAlignment="1">
      <alignment horizontal="center" vertical="center"/>
    </xf>
    <xf numFmtId="166" fontId="28" fillId="0" borderId="15" xfId="0" applyNumberFormat="1" applyFont="1" applyFill="1" applyBorder="1" applyAlignment="1">
      <alignment horizontal="right" vertical="center"/>
    </xf>
    <xf numFmtId="166" fontId="28" fillId="0" borderId="0" xfId="0" applyNumberFormat="1" applyFont="1" applyFill="1" applyBorder="1" applyAlignment="1">
      <alignment horizontal="right" vertical="center"/>
    </xf>
    <xf numFmtId="9" fontId="18" fillId="0" borderId="0" xfId="0" applyNumberFormat="1" applyFont="1" applyFill="1" applyBorder="1" applyAlignment="1">
      <alignment horizontal="center" vertical="center"/>
    </xf>
    <xf numFmtId="171" fontId="28" fillId="0" borderId="0" xfId="0" applyNumberFormat="1" applyFont="1" applyFill="1" applyBorder="1" applyAlignment="1">
      <alignment horizontal="right" vertical="center"/>
    </xf>
    <xf numFmtId="171" fontId="25" fillId="0" borderId="0" xfId="0" applyNumberFormat="1" applyFont="1" applyFill="1" applyBorder="1" applyAlignment="1">
      <alignment horizontal="right" vertical="center"/>
    </xf>
    <xf numFmtId="179" fontId="30" fillId="0" borderId="0" xfId="0" applyNumberFormat="1" applyFont="1" applyFill="1" applyBorder="1" applyAlignment="1">
      <alignment horizontal="right" vertical="center"/>
    </xf>
    <xf numFmtId="176" fontId="30" fillId="0" borderId="0" xfId="0" applyNumberFormat="1" applyFont="1" applyFill="1" applyBorder="1" applyAlignment="1">
      <alignment horizontal="right" vertical="center"/>
    </xf>
    <xf numFmtId="167" fontId="28" fillId="0" borderId="0" xfId="0" applyNumberFormat="1" applyFont="1" applyFill="1" applyBorder="1" applyAlignment="1">
      <alignment horizontal="right" vertical="center"/>
    </xf>
    <xf numFmtId="181" fontId="28" fillId="0" borderId="0" xfId="0" applyNumberFormat="1" applyFont="1" applyFill="1" applyBorder="1" applyAlignment="1">
      <alignment horizontal="right" vertical="center"/>
    </xf>
    <xf numFmtId="171" fontId="28" fillId="0" borderId="0" xfId="22" applyNumberFormat="1" applyFont="1" applyFill="1" applyBorder="1" applyAlignment="1">
      <alignment horizontal="center" vertical="center"/>
    </xf>
    <xf numFmtId="2" fontId="41" fillId="0" borderId="0" xfId="0" applyNumberFormat="1" applyFont="1" applyFill="1" applyBorder="1" applyAlignment="1">
      <alignment vertical="center"/>
    </xf>
    <xf numFmtId="10" fontId="0" fillId="0" borderId="0" xfId="0" applyNumberFormat="1" applyFill="1" applyBorder="1" applyAlignment="1">
      <alignment/>
    </xf>
    <xf numFmtId="0" fontId="25" fillId="0" borderId="0" xfId="0" applyFont="1" applyFill="1" applyAlignment="1">
      <alignment horizontal="right" vertical="center"/>
    </xf>
    <xf numFmtId="166" fontId="28" fillId="2" borderId="7" xfId="0" applyNumberFormat="1" applyFont="1" applyFill="1" applyBorder="1" applyAlignment="1">
      <alignment vertical="center"/>
    </xf>
    <xf numFmtId="166" fontId="28" fillId="0" borderId="15" xfId="0" applyNumberFormat="1" applyFont="1" applyFill="1" applyBorder="1" applyAlignment="1">
      <alignment vertical="center"/>
    </xf>
    <xf numFmtId="0" fontId="25" fillId="0" borderId="1" xfId="0" applyFont="1" applyFill="1" applyBorder="1" applyAlignment="1">
      <alignment vertical="center"/>
    </xf>
    <xf numFmtId="0" fontId="19" fillId="0" borderId="0" xfId="0" applyFont="1" applyAlignment="1">
      <alignment/>
    </xf>
    <xf numFmtId="0" fontId="19" fillId="0" borderId="0" xfId="0" applyFont="1" applyAlignment="1">
      <alignment/>
    </xf>
    <xf numFmtId="3" fontId="0" fillId="0" borderId="0" xfId="0" applyNumberFormat="1" applyFont="1" applyAlignment="1">
      <alignment vertical="center"/>
    </xf>
    <xf numFmtId="0" fontId="19" fillId="0" borderId="0" xfId="0" applyFont="1" applyFill="1" applyBorder="1" applyAlignment="1">
      <alignment/>
    </xf>
    <xf numFmtId="0" fontId="0" fillId="0" borderId="0" xfId="0" applyFont="1" applyFill="1" applyBorder="1" applyAlignment="1" applyProtection="1">
      <alignment vertical="center"/>
      <protection locked="0"/>
    </xf>
    <xf numFmtId="0" fontId="32" fillId="0" borderId="0" xfId="0" applyFont="1" applyFill="1" applyAlignment="1">
      <alignment vertical="center"/>
    </xf>
    <xf numFmtId="0" fontId="52" fillId="0" borderId="0" xfId="0" applyFont="1" applyFill="1" applyBorder="1" applyAlignment="1">
      <alignment/>
    </xf>
    <xf numFmtId="0" fontId="32" fillId="0" borderId="0" xfId="0" applyFont="1" applyFill="1" applyBorder="1" applyAlignment="1">
      <alignment/>
    </xf>
    <xf numFmtId="0" fontId="32" fillId="0" borderId="0" xfId="0" applyFont="1" applyFill="1" applyBorder="1" applyAlignment="1">
      <alignment vertical="center"/>
    </xf>
    <xf numFmtId="0" fontId="31" fillId="0" borderId="0" xfId="0" applyFont="1" applyFill="1" applyBorder="1" applyAlignment="1">
      <alignment/>
    </xf>
    <xf numFmtId="0" fontId="22" fillId="0" borderId="0" xfId="0" applyFont="1" applyFill="1" applyBorder="1" applyAlignment="1">
      <alignment horizontal="center" vertical="center"/>
    </xf>
    <xf numFmtId="0" fontId="8" fillId="0" borderId="0" xfId="0" applyFont="1" applyFill="1" applyBorder="1" applyAlignment="1">
      <alignment horizontal="center"/>
    </xf>
    <xf numFmtId="3" fontId="33" fillId="0" borderId="0" xfId="0" applyNumberFormat="1" applyFont="1" applyFill="1" applyBorder="1" applyAlignment="1">
      <alignment horizontal="center" vertical="center"/>
    </xf>
    <xf numFmtId="3" fontId="8" fillId="0" borderId="0" xfId="0" applyNumberFormat="1" applyFont="1" applyFill="1" applyBorder="1" applyAlignment="1">
      <alignment horizontal="right" vertical="center"/>
    </xf>
    <xf numFmtId="0" fontId="8" fillId="0" borderId="0" xfId="0" applyFont="1" applyFill="1" applyBorder="1" applyAlignment="1">
      <alignment horizontal="center" vertical="center"/>
    </xf>
    <xf numFmtId="177" fontId="8" fillId="0" borderId="0" xfId="0" applyNumberFormat="1" applyFont="1" applyFill="1" applyBorder="1" applyAlignment="1">
      <alignment/>
    </xf>
    <xf numFmtId="0" fontId="53" fillId="0" borderId="0" xfId="0" applyFont="1" applyFill="1" applyBorder="1" applyAlignment="1">
      <alignment horizontal="left" vertical="center"/>
    </xf>
    <xf numFmtId="0" fontId="8" fillId="0" borderId="0" xfId="0" applyFont="1" applyFill="1" applyBorder="1" applyAlignment="1">
      <alignment horizontal="left"/>
    </xf>
    <xf numFmtId="174" fontId="8" fillId="0" borderId="0" xfId="0" applyNumberFormat="1" applyFont="1" applyFill="1" applyBorder="1" applyAlignment="1">
      <alignment/>
    </xf>
    <xf numFmtId="0" fontId="8" fillId="0" borderId="0" xfId="0" applyFont="1" applyFill="1" applyBorder="1" applyAlignment="1">
      <alignment horizontal="left" vertical="center"/>
    </xf>
    <xf numFmtId="0" fontId="8" fillId="0" borderId="0" xfId="0" applyFont="1" applyFill="1" applyBorder="1" applyAlignment="1">
      <alignment horizontal="left"/>
    </xf>
    <xf numFmtId="176" fontId="8" fillId="0" borderId="0" xfId="0" applyNumberFormat="1" applyFont="1" applyFill="1" applyBorder="1" applyAlignment="1">
      <alignment/>
    </xf>
    <xf numFmtId="0" fontId="8" fillId="0" borderId="0" xfId="0" applyFont="1" applyFill="1" applyBorder="1" applyAlignment="1">
      <alignment/>
    </xf>
    <xf numFmtId="0" fontId="29" fillId="0" borderId="0" xfId="0" applyFont="1" applyFill="1" applyBorder="1" applyAlignment="1">
      <alignment horizontal="center" vertical="center"/>
    </xf>
    <xf numFmtId="3" fontId="21" fillId="0" borderId="0" xfId="0" applyNumberFormat="1" applyFont="1" applyFill="1" applyBorder="1" applyAlignment="1">
      <alignment horizontal="center" vertical="center"/>
    </xf>
    <xf numFmtId="0" fontId="54" fillId="0" borderId="0" xfId="0" applyFont="1" applyFill="1" applyBorder="1" applyAlignment="1">
      <alignment vertical="center"/>
    </xf>
    <xf numFmtId="0" fontId="0" fillId="0" borderId="0" xfId="0" applyFont="1" applyFill="1" applyBorder="1" applyAlignment="1">
      <alignment horizontal="left"/>
    </xf>
    <xf numFmtId="0" fontId="54" fillId="0" borderId="0" xfId="0" applyFont="1" applyFill="1" applyBorder="1" applyAlignment="1">
      <alignment horizontal="center" vertical="center"/>
    </xf>
    <xf numFmtId="0" fontId="0" fillId="0" borderId="0" xfId="0" applyFont="1" applyFill="1" applyBorder="1" applyAlignment="1">
      <alignment horizontal="center"/>
    </xf>
    <xf numFmtId="174" fontId="0" fillId="0" borderId="0" xfId="0" applyNumberFormat="1" applyFont="1" applyFill="1" applyBorder="1" applyAlignment="1">
      <alignment/>
    </xf>
    <xf numFmtId="0" fontId="19" fillId="0" borderId="0" xfId="0" applyFont="1" applyFill="1" applyBorder="1" applyAlignment="1">
      <alignment vertical="top"/>
    </xf>
    <xf numFmtId="0" fontId="21" fillId="0" borderId="0" xfId="0" applyFont="1" applyFill="1" applyBorder="1" applyAlignment="1">
      <alignment horizontal="left" vertical="center"/>
    </xf>
    <xf numFmtId="0" fontId="21" fillId="0" borderId="0" xfId="0" applyFont="1" applyFill="1" applyBorder="1" applyAlignment="1">
      <alignment/>
    </xf>
    <xf numFmtId="0" fontId="20" fillId="0" borderId="1" xfId="0" applyFont="1" applyBorder="1" applyAlignment="1">
      <alignment horizontal="left" vertical="center"/>
    </xf>
    <xf numFmtId="0" fontId="20" fillId="0" borderId="1" xfId="0" applyFont="1" applyBorder="1" applyAlignment="1">
      <alignment horizontal="left"/>
    </xf>
    <xf numFmtId="3" fontId="29" fillId="0" borderId="0" xfId="0" applyNumberFormat="1" applyFont="1" applyFill="1" applyBorder="1" applyAlignment="1">
      <alignment horizontal="right" vertical="center"/>
    </xf>
    <xf numFmtId="177" fontId="0" fillId="0" borderId="0" xfId="0" applyNumberFormat="1" applyFont="1" applyFill="1" applyBorder="1" applyAlignment="1">
      <alignment vertical="center"/>
    </xf>
    <xf numFmtId="165" fontId="0" fillId="0" borderId="0" xfId="0" applyNumberFormat="1" applyFont="1" applyFill="1" applyBorder="1" applyAlignment="1">
      <alignment vertical="center"/>
    </xf>
    <xf numFmtId="171" fontId="0" fillId="0" borderId="0" xfId="22" applyNumberFormat="1" applyFont="1" applyFill="1" applyBorder="1" applyAlignment="1">
      <alignment vertical="center"/>
    </xf>
    <xf numFmtId="0" fontId="47" fillId="0" borderId="0" xfId="0" applyFont="1" applyFill="1" applyBorder="1" applyAlignment="1">
      <alignment horizontal="center" vertical="center"/>
    </xf>
    <xf numFmtId="0" fontId="20" fillId="0" borderId="0" xfId="0" applyFont="1" applyFill="1" applyBorder="1" applyAlignment="1">
      <alignment horizontal="left" vertical="center"/>
    </xf>
    <xf numFmtId="171" fontId="44" fillId="0" borderId="0" xfId="0" applyNumberFormat="1" applyFont="1" applyFill="1" applyBorder="1" applyAlignment="1">
      <alignment horizontal="center" vertical="center"/>
    </xf>
    <xf numFmtId="174" fontId="30"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176" fontId="0"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25" fillId="0" borderId="8" xfId="0" applyFont="1" applyBorder="1" applyAlignment="1">
      <alignment horizontal="center" vertical="center"/>
    </xf>
    <xf numFmtId="0" fontId="27" fillId="0" borderId="0" xfId="0" applyFont="1" applyFill="1" applyBorder="1" applyAlignment="1">
      <alignment horizontal="centerContinuous" vertical="center"/>
    </xf>
    <xf numFmtId="0" fontId="29" fillId="0" borderId="0" xfId="0" applyFont="1" applyFill="1" applyAlignment="1">
      <alignment vertical="center"/>
    </xf>
    <xf numFmtId="0" fontId="27" fillId="0" borderId="0" xfId="0" applyFont="1" applyFill="1" applyBorder="1" applyAlignment="1">
      <alignment/>
    </xf>
    <xf numFmtId="0" fontId="30" fillId="0" borderId="0" xfId="0" applyFont="1" applyFill="1" applyBorder="1" applyAlignment="1">
      <alignment horizontal="center"/>
    </xf>
    <xf numFmtId="174" fontId="30" fillId="0" borderId="0" xfId="0" applyNumberFormat="1" applyFont="1" applyFill="1" applyBorder="1" applyAlignment="1">
      <alignment horizontal="center" vertical="center"/>
    </xf>
    <xf numFmtId="180" fontId="0" fillId="0" borderId="0" xfId="0" applyNumberFormat="1" applyFont="1" applyFill="1" applyBorder="1" applyAlignment="1">
      <alignment vertical="center"/>
    </xf>
    <xf numFmtId="0" fontId="47" fillId="0" borderId="0" xfId="0" applyFont="1" applyFill="1" applyAlignment="1">
      <alignment vertical="center"/>
    </xf>
    <xf numFmtId="0" fontId="41" fillId="0" borderId="0" xfId="0" applyFont="1" applyFill="1" applyBorder="1" applyAlignment="1">
      <alignment horizontal="right" vertical="center"/>
    </xf>
    <xf numFmtId="0" fontId="41" fillId="0" borderId="0" xfId="0" applyFont="1" applyFill="1" applyBorder="1" applyAlignment="1">
      <alignment horizontal="left" vertical="center"/>
    </xf>
    <xf numFmtId="174" fontId="41" fillId="0" borderId="0" xfId="0" applyNumberFormat="1" applyFont="1" applyFill="1" applyBorder="1" applyAlignment="1">
      <alignment horizontal="left" vertical="center"/>
    </xf>
    <xf numFmtId="0" fontId="0" fillId="2" borderId="6" xfId="0" applyFont="1" applyFill="1" applyBorder="1" applyAlignment="1" applyProtection="1">
      <alignment horizontal="left" vertical="center"/>
      <protection locked="0"/>
    </xf>
    <xf numFmtId="0" fontId="21" fillId="0" borderId="0" xfId="0" applyFont="1" applyFill="1" applyAlignment="1">
      <alignment horizontal="center" vertical="center"/>
    </xf>
    <xf numFmtId="0" fontId="20" fillId="0" borderId="0" xfId="0" applyFont="1" applyFill="1" applyAlignment="1">
      <alignment/>
    </xf>
    <xf numFmtId="168" fontId="24" fillId="0" borderId="0" xfId="0" applyNumberFormat="1" applyFont="1" applyFill="1" applyBorder="1" applyAlignment="1">
      <alignment horizontal="right" vertical="center"/>
    </xf>
    <xf numFmtId="173" fontId="29" fillId="0" borderId="0" xfId="0" applyNumberFormat="1" applyFont="1" applyFill="1" applyBorder="1" applyAlignment="1">
      <alignment horizontal="right" vertical="center"/>
    </xf>
    <xf numFmtId="173" fontId="24" fillId="0" borderId="0" xfId="0" applyNumberFormat="1" applyFont="1" applyFill="1" applyBorder="1" applyAlignment="1">
      <alignment horizontal="right" vertical="center"/>
    </xf>
    <xf numFmtId="178" fontId="29" fillId="0" borderId="0" xfId="0" applyNumberFormat="1" applyFont="1" applyFill="1" applyBorder="1" applyAlignment="1">
      <alignment horizontal="right" vertical="center"/>
    </xf>
    <xf numFmtId="178" fontId="24" fillId="0" borderId="0" xfId="0" applyNumberFormat="1" applyFont="1" applyFill="1" applyBorder="1" applyAlignment="1">
      <alignment horizontal="right" vertical="center"/>
    </xf>
    <xf numFmtId="168" fontId="0" fillId="0" borderId="0" xfId="0" applyNumberFormat="1" applyFont="1" applyFill="1" applyBorder="1" applyAlignment="1">
      <alignment/>
    </xf>
    <xf numFmtId="178" fontId="29" fillId="0" borderId="0" xfId="0" applyNumberFormat="1" applyFont="1" applyFill="1" applyBorder="1" applyAlignment="1">
      <alignment horizontal="right"/>
    </xf>
    <xf numFmtId="178" fontId="29" fillId="0" borderId="0" xfId="0" applyNumberFormat="1" applyFont="1" applyFill="1" applyBorder="1" applyAlignment="1">
      <alignment/>
    </xf>
    <xf numFmtId="174" fontId="29" fillId="0" borderId="0" xfId="0" applyNumberFormat="1" applyFont="1" applyFill="1" applyBorder="1" applyAlignment="1">
      <alignment/>
    </xf>
    <xf numFmtId="184" fontId="29" fillId="0" borderId="0" xfId="0" applyNumberFormat="1" applyFont="1" applyFill="1" applyBorder="1" applyAlignment="1">
      <alignment/>
    </xf>
    <xf numFmtId="185" fontId="29" fillId="0" borderId="0" xfId="0" applyNumberFormat="1" applyFont="1" applyFill="1" applyBorder="1" applyAlignment="1">
      <alignment/>
    </xf>
    <xf numFmtId="0" fontId="0" fillId="0" borderId="6" xfId="0" applyFont="1" applyBorder="1" applyAlignment="1" applyProtection="1">
      <alignment horizontal="left" vertical="center"/>
      <protection locked="0"/>
    </xf>
    <xf numFmtId="0" fontId="29" fillId="0" borderId="0" xfId="0" applyFont="1" applyFill="1" applyBorder="1" applyAlignment="1">
      <alignment/>
    </xf>
    <xf numFmtId="0" fontId="29" fillId="0" borderId="0" xfId="0" applyFont="1" applyFill="1" applyAlignment="1">
      <alignment horizontal="center" vertical="center"/>
    </xf>
    <xf numFmtId="0" fontId="25" fillId="0" borderId="0" xfId="0" applyFont="1" applyFill="1" applyAlignment="1">
      <alignment horizontal="center" vertical="center"/>
    </xf>
    <xf numFmtId="0" fontId="55" fillId="0" borderId="0" xfId="0" applyFont="1" applyFill="1" applyBorder="1" applyAlignment="1">
      <alignment horizontal="center" vertical="center"/>
    </xf>
    <xf numFmtId="0" fontId="0" fillId="0" borderId="0" xfId="0" applyFont="1" applyAlignment="1">
      <alignment horizontal="center"/>
    </xf>
    <xf numFmtId="1" fontId="29" fillId="0" borderId="0" xfId="0" applyNumberFormat="1" applyFont="1" applyFill="1" applyBorder="1" applyAlignment="1">
      <alignment horizontal="right" vertical="center"/>
    </xf>
    <xf numFmtId="0" fontId="56" fillId="0" borderId="0" xfId="0" applyFont="1" applyFill="1" applyAlignment="1">
      <alignment vertical="center"/>
    </xf>
    <xf numFmtId="0" fontId="49" fillId="0" borderId="0" xfId="0" applyFont="1" applyFill="1" applyBorder="1" applyAlignment="1">
      <alignment/>
    </xf>
    <xf numFmtId="3" fontId="38" fillId="0" borderId="0" xfId="0" applyNumberFormat="1" applyFont="1" applyFill="1" applyBorder="1" applyAlignment="1">
      <alignment horizontal="right" vertical="center"/>
    </xf>
    <xf numFmtId="165" fontId="17" fillId="0" borderId="0" xfId="0" applyNumberFormat="1" applyFont="1" applyFill="1" applyBorder="1" applyAlignment="1">
      <alignment vertical="center"/>
    </xf>
    <xf numFmtId="0" fontId="30" fillId="0" borderId="0" xfId="0" applyFont="1" applyFill="1" applyBorder="1" applyAlignment="1">
      <alignment/>
    </xf>
    <xf numFmtId="0" fontId="25" fillId="0" borderId="6" xfId="0" applyFont="1" applyBorder="1" applyAlignment="1" applyProtection="1">
      <alignment horizontal="left" vertical="center"/>
      <protection locked="0"/>
    </xf>
    <xf numFmtId="0" fontId="30" fillId="0" borderId="0" xfId="0" applyFont="1" applyFill="1" applyBorder="1" applyAlignment="1">
      <alignment/>
    </xf>
    <xf numFmtId="0" fontId="25" fillId="0" borderId="0" xfId="0" applyFont="1" applyFill="1" applyBorder="1" applyAlignment="1">
      <alignment/>
    </xf>
    <xf numFmtId="168" fontId="28" fillId="0" borderId="0" xfId="0" applyNumberFormat="1" applyFont="1" applyFill="1" applyBorder="1" applyAlignment="1">
      <alignment horizontal="right" vertical="center"/>
    </xf>
    <xf numFmtId="173" fontId="28" fillId="0" borderId="0" xfId="0" applyNumberFormat="1" applyFont="1" applyFill="1" applyBorder="1" applyAlignment="1">
      <alignment horizontal="right" vertical="center"/>
    </xf>
    <xf numFmtId="178" fontId="30" fillId="0" borderId="0" xfId="0" applyNumberFormat="1" applyFont="1" applyFill="1" applyBorder="1" applyAlignment="1">
      <alignment horizontal="right" vertical="center"/>
    </xf>
    <xf numFmtId="178" fontId="28" fillId="0" borderId="0" xfId="0" applyNumberFormat="1" applyFont="1" applyFill="1" applyBorder="1" applyAlignment="1">
      <alignment horizontal="right" vertical="center"/>
    </xf>
    <xf numFmtId="178" fontId="30" fillId="0" borderId="0" xfId="0" applyNumberFormat="1" applyFont="1" applyFill="1" applyBorder="1" applyAlignment="1">
      <alignment/>
    </xf>
    <xf numFmtId="174" fontId="30" fillId="0" borderId="0" xfId="0" applyNumberFormat="1" applyFont="1" applyFill="1" applyBorder="1" applyAlignment="1">
      <alignment/>
    </xf>
    <xf numFmtId="184" fontId="30" fillId="0" borderId="0" xfId="0" applyNumberFormat="1" applyFont="1" applyFill="1" applyBorder="1" applyAlignment="1">
      <alignment/>
    </xf>
    <xf numFmtId="185" fontId="30" fillId="0" borderId="0" xfId="0" applyNumberFormat="1" applyFont="1" applyFill="1" applyBorder="1" applyAlignment="1">
      <alignment/>
    </xf>
    <xf numFmtId="0" fontId="25" fillId="0" borderId="13" xfId="0" applyFont="1" applyBorder="1" applyAlignment="1" applyProtection="1">
      <alignment horizontal="left" vertical="center"/>
      <protection locked="0"/>
    </xf>
    <xf numFmtId="178" fontId="0" fillId="0" borderId="0" xfId="0" applyNumberFormat="1" applyFont="1" applyFill="1" applyBorder="1" applyAlignment="1">
      <alignment/>
    </xf>
    <xf numFmtId="0" fontId="51" fillId="0" borderId="0" xfId="0" applyFont="1" applyFill="1" applyBorder="1" applyAlignment="1">
      <alignment vertical="center"/>
    </xf>
    <xf numFmtId="177" fontId="29" fillId="0" borderId="0" xfId="0" applyNumberFormat="1" applyFont="1" applyFill="1" applyBorder="1" applyAlignment="1">
      <alignment horizontal="right" vertical="center"/>
    </xf>
    <xf numFmtId="0" fontId="0" fillId="0" borderId="0" xfId="0" applyFont="1" applyBorder="1" applyAlignment="1">
      <alignment/>
    </xf>
    <xf numFmtId="0" fontId="7" fillId="0" borderId="0" xfId="0" applyFont="1" applyFill="1" applyBorder="1" applyAlignment="1">
      <alignment/>
    </xf>
    <xf numFmtId="164" fontId="51" fillId="0" borderId="0" xfId="0" applyNumberFormat="1" applyFont="1" applyFill="1" applyBorder="1" applyAlignment="1">
      <alignment horizontal="center" vertical="center"/>
    </xf>
    <xf numFmtId="184" fontId="25" fillId="0" borderId="0" xfId="0" applyNumberFormat="1" applyFont="1" applyFill="1" applyBorder="1" applyAlignment="1">
      <alignment horizontal="right" vertical="center"/>
    </xf>
    <xf numFmtId="166" fontId="29" fillId="0" borderId="0" xfId="0" applyNumberFormat="1" applyFont="1" applyFill="1" applyBorder="1" applyAlignment="1">
      <alignment horizontal="right" vertical="center"/>
    </xf>
    <xf numFmtId="3" fontId="0" fillId="0" borderId="0" xfId="0" applyNumberFormat="1"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Border="1" applyAlignment="1">
      <alignment horizontal="right" vertical="center"/>
    </xf>
    <xf numFmtId="0" fontId="5" fillId="0" borderId="0" xfId="0" applyFont="1" applyBorder="1" applyAlignment="1">
      <alignment/>
    </xf>
    <xf numFmtId="0" fontId="5" fillId="0" borderId="0" xfId="0" applyFont="1" applyAlignment="1">
      <alignment/>
    </xf>
    <xf numFmtId="0" fontId="25" fillId="0" borderId="0" xfId="0" applyFont="1" applyAlignment="1">
      <alignment vertical="center"/>
    </xf>
    <xf numFmtId="3" fontId="25" fillId="0" borderId="0" xfId="0" applyNumberFormat="1" applyFont="1" applyAlignment="1">
      <alignment vertical="center"/>
    </xf>
    <xf numFmtId="166" fontId="27" fillId="0" borderId="0" xfId="0" applyNumberFormat="1" applyFont="1" applyAlignment="1">
      <alignment vertical="center"/>
    </xf>
    <xf numFmtId="0" fontId="29" fillId="0" borderId="0" xfId="0" applyFont="1" applyAlignment="1">
      <alignment vertical="center"/>
    </xf>
    <xf numFmtId="3" fontId="29" fillId="0" borderId="0" xfId="0" applyNumberFormat="1" applyFont="1" applyAlignment="1">
      <alignment vertical="center"/>
    </xf>
    <xf numFmtId="166" fontId="24" fillId="0" borderId="0" xfId="0" applyNumberFormat="1" applyFont="1" applyAlignment="1">
      <alignment vertical="center"/>
    </xf>
    <xf numFmtId="0" fontId="0" fillId="0" borderId="5" xfId="0" applyFont="1" applyBorder="1" applyAlignment="1">
      <alignment horizontal="centerContinuous" vertical="center"/>
    </xf>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25" fillId="0" borderId="3" xfId="0" applyFont="1" applyBorder="1" applyAlignment="1">
      <alignment horizontal="center" vertical="center"/>
    </xf>
    <xf numFmtId="0" fontId="25" fillId="0" borderId="5" xfId="0" applyFont="1" applyBorder="1" applyAlignment="1">
      <alignment horizontal="centerContinuous" vertical="center"/>
    </xf>
    <xf numFmtId="0" fontId="25" fillId="0" borderId="6" xfId="0" applyFont="1" applyBorder="1" applyAlignment="1">
      <alignment horizontal="centerContinuous" vertical="center"/>
    </xf>
    <xf numFmtId="0" fontId="0" fillId="0" borderId="8" xfId="0" applyFont="1" applyBorder="1" applyAlignment="1">
      <alignment horizontal="centerContinuous" vertical="center"/>
    </xf>
    <xf numFmtId="0" fontId="30" fillId="0" borderId="8" xfId="0" applyFont="1" applyBorder="1" applyAlignment="1">
      <alignment horizontal="left" vertical="center"/>
    </xf>
    <xf numFmtId="0" fontId="30" fillId="0" borderId="6" xfId="0" applyFont="1" applyBorder="1" applyAlignment="1">
      <alignment horizontal="center" vertical="center"/>
    </xf>
    <xf numFmtId="0" fontId="30" fillId="0" borderId="0" xfId="0" applyFont="1" applyBorder="1" applyAlignment="1">
      <alignment horizontal="center" vertical="center"/>
    </xf>
    <xf numFmtId="0" fontId="49" fillId="0" borderId="6" xfId="0" applyFont="1" applyFill="1" applyBorder="1" applyAlignment="1">
      <alignment horizontal="center" vertical="center"/>
    </xf>
    <xf numFmtId="164" fontId="30" fillId="0" borderId="9" xfId="0" applyNumberFormat="1" applyFont="1" applyBorder="1" applyAlignment="1">
      <alignment horizontal="center" vertical="center"/>
    </xf>
    <xf numFmtId="164" fontId="30" fillId="0" borderId="10" xfId="0" applyNumberFormat="1" applyFont="1" applyBorder="1" applyAlignment="1" quotePrefix="1">
      <alignment horizontal="center" vertical="center"/>
    </xf>
    <xf numFmtId="164" fontId="30" fillId="0" borderId="11" xfId="0" applyNumberFormat="1" applyFont="1" applyBorder="1" applyAlignment="1" quotePrefix="1">
      <alignment horizontal="center" vertical="center"/>
    </xf>
    <xf numFmtId="0" fontId="0" fillId="0" borderId="11" xfId="0" applyFont="1" applyBorder="1" applyAlignment="1">
      <alignment vertical="center"/>
    </xf>
    <xf numFmtId="0" fontId="30" fillId="0" borderId="1" xfId="0" applyFont="1" applyBorder="1" applyAlignment="1">
      <alignment horizontal="center" vertical="center"/>
    </xf>
    <xf numFmtId="0" fontId="29" fillId="0" borderId="6" xfId="0" applyFont="1" applyFill="1" applyBorder="1" applyAlignment="1">
      <alignment vertical="center"/>
    </xf>
    <xf numFmtId="0" fontId="30" fillId="0" borderId="6" xfId="0" applyFont="1" applyFill="1" applyBorder="1" applyAlignment="1">
      <alignment vertical="center"/>
    </xf>
    <xf numFmtId="0" fontId="30" fillId="0" borderId="6" xfId="0" applyFont="1" applyFill="1" applyBorder="1" applyAlignment="1">
      <alignment horizontal="right" vertical="center"/>
    </xf>
    <xf numFmtId="0" fontId="19" fillId="0" borderId="0" xfId="0" applyFont="1" applyFill="1" applyAlignment="1">
      <alignment/>
    </xf>
    <xf numFmtId="0" fontId="0" fillId="0" borderId="0" xfId="0" applyFont="1" applyFill="1" applyAlignment="1">
      <alignment/>
    </xf>
    <xf numFmtId="0" fontId="8" fillId="0" borderId="0" xfId="0" applyFont="1" applyFill="1" applyAlignment="1">
      <alignment vertical="center"/>
    </xf>
    <xf numFmtId="0" fontId="8" fillId="0" borderId="0" xfId="0" applyFont="1" applyFill="1" applyAlignment="1">
      <alignment/>
    </xf>
    <xf numFmtId="0" fontId="0" fillId="0" borderId="0" xfId="0" applyFont="1" applyFill="1" applyAlignment="1">
      <alignment horizontal="left" vertical="center"/>
    </xf>
    <xf numFmtId="0" fontId="0" fillId="0" borderId="0" xfId="0" applyFont="1" applyAlignment="1">
      <alignment horizontal="left"/>
    </xf>
    <xf numFmtId="0" fontId="25" fillId="0" borderId="2" xfId="0" applyFont="1" applyBorder="1" applyAlignment="1">
      <alignment horizontal="centerContinuous" vertical="center"/>
    </xf>
    <xf numFmtId="0" fontId="25" fillId="0" borderId="5"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Border="1" applyAlignment="1">
      <alignment vertical="center"/>
    </xf>
    <xf numFmtId="0" fontId="25" fillId="0" borderId="8" xfId="0" applyFont="1" applyBorder="1" applyAlignment="1">
      <alignment horizontal="centerContinuous" vertical="center"/>
    </xf>
    <xf numFmtId="0" fontId="30" fillId="0" borderId="9" xfId="0" applyFont="1" applyBorder="1" applyAlignment="1">
      <alignment horizontal="right" vertical="center"/>
    </xf>
    <xf numFmtId="0" fontId="25" fillId="0" borderId="11" xfId="0" applyFont="1" applyBorder="1" applyAlignment="1">
      <alignment horizontal="center" vertical="center"/>
    </xf>
    <xf numFmtId="0" fontId="30" fillId="0" borderId="11" xfId="0" applyFont="1" applyBorder="1" applyAlignment="1">
      <alignment horizontal="right" vertical="center"/>
    </xf>
    <xf numFmtId="0" fontId="25" fillId="0" borderId="0" xfId="0" applyFont="1" applyBorder="1" applyAlignment="1">
      <alignment horizontal="centerContinuous" vertical="center"/>
    </xf>
    <xf numFmtId="0" fontId="41" fillId="0" borderId="0" xfId="0" applyFont="1" applyBorder="1" applyAlignment="1">
      <alignment horizontal="left" vertical="center" wrapText="1"/>
    </xf>
    <xf numFmtId="3" fontId="0" fillId="0" borderId="0" xfId="0" applyNumberFormat="1" applyFont="1" applyFill="1" applyBorder="1" applyAlignment="1">
      <alignment/>
    </xf>
    <xf numFmtId="0" fontId="41" fillId="0" borderId="0" xfId="0" applyFont="1" applyBorder="1" applyAlignment="1">
      <alignment horizontal="center" vertical="center"/>
    </xf>
    <xf numFmtId="0" fontId="5" fillId="0" borderId="0" xfId="0" applyFont="1" applyBorder="1" applyAlignment="1">
      <alignment/>
    </xf>
    <xf numFmtId="0" fontId="30" fillId="0" borderId="0" xfId="0" applyFont="1" applyBorder="1" applyAlignment="1">
      <alignment vertical="center"/>
    </xf>
    <xf numFmtId="0" fontId="30" fillId="0" borderId="0" xfId="0" applyFont="1" applyAlignment="1">
      <alignment vertical="center"/>
    </xf>
    <xf numFmtId="0" fontId="25" fillId="0" borderId="2" xfId="0" applyFont="1" applyBorder="1" applyAlignment="1">
      <alignment horizontal="left" vertical="center"/>
    </xf>
    <xf numFmtId="0" fontId="30" fillId="0" borderId="6" xfId="0" applyFont="1" applyFill="1" applyBorder="1" applyAlignment="1">
      <alignment horizontal="left" vertical="center"/>
    </xf>
    <xf numFmtId="0" fontId="30" fillId="0" borderId="0" xfId="0" applyFont="1" applyBorder="1" applyAlignment="1">
      <alignment horizontal="left" vertical="center"/>
    </xf>
    <xf numFmtId="0" fontId="0" fillId="0" borderId="7" xfId="0" applyFont="1" applyBorder="1" applyAlignment="1">
      <alignment horizontal="centerContinuous" vertical="center"/>
    </xf>
    <xf numFmtId="164" fontId="30" fillId="0" borderId="11" xfId="0" applyNumberFormat="1" applyFont="1" applyBorder="1" applyAlignment="1">
      <alignment horizontal="center" vertical="center"/>
    </xf>
    <xf numFmtId="0" fontId="0" fillId="0" borderId="9" xfId="0" applyFont="1" applyBorder="1" applyAlignment="1">
      <alignment vertical="center"/>
    </xf>
    <xf numFmtId="0" fontId="0" fillId="0" borderId="10" xfId="0" applyFont="1" applyBorder="1" applyAlignment="1">
      <alignment/>
    </xf>
    <xf numFmtId="164" fontId="30" fillId="0" borderId="0" xfId="0" applyNumberFormat="1" applyFont="1" applyFill="1" applyBorder="1" applyAlignment="1">
      <alignment horizontal="center" vertical="center"/>
    </xf>
    <xf numFmtId="176" fontId="29" fillId="2" borderId="6" xfId="0" applyNumberFormat="1" applyFont="1" applyFill="1" applyBorder="1" applyAlignment="1">
      <alignment vertical="center"/>
    </xf>
    <xf numFmtId="176" fontId="29" fillId="2" borderId="8" xfId="0" applyNumberFormat="1" applyFont="1" applyFill="1" applyBorder="1" applyAlignment="1">
      <alignment vertical="center"/>
    </xf>
    <xf numFmtId="176" fontId="29" fillId="0" borderId="6" xfId="0" applyNumberFormat="1" applyFont="1" applyFill="1" applyBorder="1" applyAlignment="1">
      <alignment vertical="center"/>
    </xf>
    <xf numFmtId="176" fontId="29" fillId="0" borderId="8" xfId="0" applyNumberFormat="1" applyFont="1" applyFill="1" applyBorder="1" applyAlignment="1">
      <alignment vertical="center"/>
    </xf>
    <xf numFmtId="0" fontId="0" fillId="0" borderId="0" xfId="0" applyFill="1" applyAlignment="1">
      <alignment/>
    </xf>
    <xf numFmtId="0" fontId="0" fillId="0" borderId="0" xfId="0" applyFill="1" applyAlignment="1">
      <alignment/>
    </xf>
    <xf numFmtId="171" fontId="51" fillId="0" borderId="0" xfId="0" applyNumberFormat="1" applyFont="1" applyFill="1" applyBorder="1" applyAlignment="1">
      <alignment horizontal="left" vertical="center"/>
    </xf>
    <xf numFmtId="176" fontId="30" fillId="0" borderId="6" xfId="0" applyNumberFormat="1" applyFont="1" applyFill="1" applyBorder="1" applyAlignment="1">
      <alignment vertical="center"/>
    </xf>
    <xf numFmtId="176" fontId="30" fillId="0" borderId="8" xfId="0" applyNumberFormat="1" applyFont="1" applyFill="1" applyBorder="1" applyAlignment="1">
      <alignment vertical="center"/>
    </xf>
    <xf numFmtId="0" fontId="25" fillId="0" borderId="15" xfId="0" applyFont="1" applyFill="1" applyBorder="1" applyAlignment="1" applyProtection="1">
      <alignment horizontal="left" vertical="center"/>
      <protection locked="0"/>
    </xf>
    <xf numFmtId="176" fontId="30" fillId="0" borderId="13" xfId="0" applyNumberFormat="1" applyFont="1" applyFill="1" applyBorder="1" applyAlignment="1">
      <alignment vertical="center"/>
    </xf>
    <xf numFmtId="176" fontId="30" fillId="0" borderId="12" xfId="0" applyNumberFormat="1" applyFont="1" applyFill="1" applyBorder="1" applyAlignment="1">
      <alignment vertical="center"/>
    </xf>
    <xf numFmtId="171" fontId="29" fillId="0" borderId="3" xfId="0" applyNumberFormat="1" applyFont="1" applyFill="1" applyBorder="1" applyAlignment="1">
      <alignment horizontal="right" vertical="center"/>
    </xf>
    <xf numFmtId="3" fontId="0" fillId="0" borderId="0" xfId="0" applyNumberFormat="1" applyFont="1" applyFill="1" applyBorder="1" applyAlignment="1">
      <alignment vertical="center"/>
    </xf>
    <xf numFmtId="0" fontId="20" fillId="0" borderId="1" xfId="0" applyFont="1" applyBorder="1" applyAlignment="1">
      <alignment horizontal="center" vertical="center"/>
    </xf>
    <xf numFmtId="0" fontId="20" fillId="0" borderId="1" xfId="0" applyFont="1" applyBorder="1" applyAlignment="1">
      <alignment/>
    </xf>
    <xf numFmtId="0" fontId="0" fillId="0" borderId="8" xfId="0" applyFont="1" applyBorder="1" applyAlignment="1">
      <alignment/>
    </xf>
    <xf numFmtId="0" fontId="30" fillId="0" borderId="10" xfId="0" applyFont="1" applyBorder="1" applyAlignment="1">
      <alignment horizontal="center" vertical="center"/>
    </xf>
    <xf numFmtId="0" fontId="30" fillId="0" borderId="1" xfId="0" applyFont="1" applyBorder="1" applyAlignment="1">
      <alignment horizontal="left" vertical="center"/>
    </xf>
    <xf numFmtId="0" fontId="30" fillId="0" borderId="11" xfId="0" applyFont="1" applyBorder="1" applyAlignment="1">
      <alignment horizontal="center" vertical="center"/>
    </xf>
    <xf numFmtId="0" fontId="47" fillId="0" borderId="0" xfId="0" applyFont="1" applyFill="1" applyBorder="1" applyAlignment="1">
      <alignment vertical="center"/>
    </xf>
    <xf numFmtId="0" fontId="56" fillId="0" borderId="0" xfId="0" applyFont="1" applyFill="1" applyBorder="1" applyAlignment="1">
      <alignment vertical="center"/>
    </xf>
    <xf numFmtId="0" fontId="25" fillId="0" borderId="12" xfId="0" applyFont="1" applyBorder="1" applyAlignment="1" applyProtection="1">
      <alignment horizontal="left" vertical="center"/>
      <protection locked="0"/>
    </xf>
    <xf numFmtId="0" fontId="29" fillId="0" borderId="0" xfId="0" applyFont="1" applyBorder="1" applyAlignment="1">
      <alignment vertical="center"/>
    </xf>
    <xf numFmtId="0" fontId="24" fillId="0" borderId="0" xfId="0" applyFont="1" applyBorder="1" applyAlignment="1">
      <alignment horizontal="right" vertical="center"/>
    </xf>
    <xf numFmtId="173" fontId="29" fillId="0" borderId="3" xfId="0" applyNumberFormat="1" applyFont="1" applyFill="1" applyBorder="1" applyAlignment="1">
      <alignment horizontal="right" vertical="center"/>
    </xf>
    <xf numFmtId="178" fontId="29" fillId="0" borderId="3" xfId="0" applyNumberFormat="1" applyFont="1" applyFill="1" applyBorder="1" applyAlignment="1">
      <alignment horizontal="right" vertical="center"/>
    </xf>
    <xf numFmtId="174" fontId="0" fillId="0" borderId="0" xfId="0" applyNumberFormat="1" applyFont="1" applyAlignment="1">
      <alignment vertical="center"/>
    </xf>
    <xf numFmtId="0" fontId="0" fillId="0" borderId="0" xfId="0" applyFill="1" applyBorder="1" applyAlignment="1">
      <alignment/>
    </xf>
    <xf numFmtId="0" fontId="5" fillId="0" borderId="0" xfId="0" applyFont="1" applyAlignment="1">
      <alignment/>
    </xf>
    <xf numFmtId="176" fontId="0" fillId="0" borderId="0" xfId="0" applyNumberFormat="1" applyFont="1" applyAlignment="1">
      <alignment vertical="center"/>
    </xf>
    <xf numFmtId="171" fontId="0" fillId="0" borderId="0" xfId="22" applyNumberFormat="1" applyFont="1" applyAlignment="1">
      <alignment vertical="center"/>
    </xf>
    <xf numFmtId="0" fontId="0" fillId="0" borderId="0" xfId="0" applyFont="1" applyFill="1" applyAlignment="1" applyProtection="1">
      <alignment horizontal="center" vertical="center"/>
      <protection locked="0"/>
    </xf>
    <xf numFmtId="171" fontId="0" fillId="0" borderId="0" xfId="0" applyNumberFormat="1" applyFont="1" applyFill="1" applyBorder="1" applyAlignment="1">
      <alignment/>
    </xf>
    <xf numFmtId="174" fontId="29" fillId="0" borderId="0" xfId="0" applyNumberFormat="1" applyFont="1" applyAlignment="1">
      <alignment vertical="center"/>
    </xf>
    <xf numFmtId="0" fontId="20" fillId="0" borderId="0" xfId="0" applyFont="1" applyBorder="1" applyAlignment="1">
      <alignment vertical="center"/>
    </xf>
    <xf numFmtId="0" fontId="0" fillId="0" borderId="5" xfId="0" applyFont="1" applyBorder="1" applyAlignment="1">
      <alignment horizontal="center" vertical="center"/>
    </xf>
    <xf numFmtId="0" fontId="0" fillId="0" borderId="2" xfId="0" applyFont="1" applyBorder="1" applyAlignment="1">
      <alignment horizontal="center" vertical="center"/>
    </xf>
    <xf numFmtId="0" fontId="0" fillId="0" borderId="7" xfId="0" applyFont="1" applyBorder="1" applyAlignment="1">
      <alignment vertical="center"/>
    </xf>
    <xf numFmtId="0" fontId="30" fillId="0" borderId="5" xfId="0" applyFont="1" applyBorder="1" applyAlignment="1">
      <alignment horizontal="center" vertical="center"/>
    </xf>
    <xf numFmtId="0" fontId="0" fillId="0" borderId="0" xfId="0" applyAlignment="1">
      <alignment horizontal="center" vertical="center"/>
    </xf>
    <xf numFmtId="0" fontId="26" fillId="0" borderId="0" xfId="0" applyFont="1" applyFill="1" applyBorder="1" applyAlignment="1">
      <alignment horizontal="centerContinuous" vertical="center"/>
    </xf>
    <xf numFmtId="0" fontId="29" fillId="0" borderId="10" xfId="0" applyFont="1" applyBorder="1" applyAlignment="1">
      <alignment horizontal="center" vertical="center"/>
    </xf>
    <xf numFmtId="164" fontId="28" fillId="0" borderId="0" xfId="0" applyNumberFormat="1" applyFont="1" applyFill="1" applyBorder="1" applyAlignment="1" quotePrefix="1">
      <alignment horizontal="center" vertical="center"/>
    </xf>
    <xf numFmtId="171" fontId="24" fillId="2" borderId="8" xfId="0" applyNumberFormat="1" applyFont="1" applyFill="1" applyBorder="1" applyAlignment="1">
      <alignment horizontal="center" vertical="center"/>
    </xf>
    <xf numFmtId="171" fontId="24" fillId="2" borderId="3" xfId="0" applyNumberFormat="1" applyFont="1" applyFill="1" applyBorder="1" applyAlignment="1">
      <alignment horizontal="center" vertical="center"/>
    </xf>
    <xf numFmtId="181" fontId="29" fillId="0" borderId="0" xfId="0" applyNumberFormat="1" applyFont="1" applyFill="1" applyBorder="1" applyAlignment="1">
      <alignment vertical="center"/>
    </xf>
    <xf numFmtId="173" fontId="29" fillId="0" borderId="0" xfId="0" applyNumberFormat="1" applyFont="1" applyFill="1" applyBorder="1" applyAlignment="1">
      <alignment/>
    </xf>
    <xf numFmtId="171" fontId="24" fillId="0" borderId="8" xfId="0" applyNumberFormat="1" applyFont="1" applyBorder="1" applyAlignment="1">
      <alignment horizontal="center" vertical="center"/>
    </xf>
    <xf numFmtId="171" fontId="24" fillId="0" borderId="0" xfId="0" applyNumberFormat="1" applyFont="1" applyBorder="1" applyAlignment="1">
      <alignment horizontal="center" vertical="center"/>
    </xf>
    <xf numFmtId="181" fontId="24" fillId="0" borderId="0" xfId="0" applyNumberFormat="1" applyFont="1" applyFill="1" applyBorder="1" applyAlignment="1">
      <alignment/>
    </xf>
    <xf numFmtId="166" fontId="24" fillId="0" borderId="0" xfId="0" applyNumberFormat="1" applyFont="1" applyFill="1" applyBorder="1" applyAlignment="1">
      <alignment/>
    </xf>
    <xf numFmtId="171" fontId="24" fillId="2" borderId="0" xfId="0" applyNumberFormat="1" applyFont="1" applyFill="1" applyBorder="1" applyAlignment="1">
      <alignment horizontal="center" vertical="center"/>
    </xf>
    <xf numFmtId="171" fontId="24" fillId="0" borderId="8" xfId="0" applyNumberFormat="1" applyFont="1" applyFill="1" applyBorder="1" applyAlignment="1">
      <alignment horizontal="center" vertical="center"/>
    </xf>
    <xf numFmtId="171" fontId="28" fillId="0" borderId="8" xfId="0" applyNumberFormat="1" applyFont="1" applyFill="1" applyBorder="1" applyAlignment="1">
      <alignment horizontal="center" vertical="center"/>
    </xf>
    <xf numFmtId="173" fontId="30" fillId="0" borderId="0" xfId="0" applyNumberFormat="1" applyFont="1" applyFill="1" applyBorder="1" applyAlignment="1">
      <alignment/>
    </xf>
    <xf numFmtId="171" fontId="28" fillId="0" borderId="12" xfId="0" applyNumberFormat="1" applyFont="1" applyFill="1" applyBorder="1" applyAlignment="1">
      <alignment horizontal="center" vertical="center"/>
    </xf>
    <xf numFmtId="171" fontId="28" fillId="0" borderId="14" xfId="0" applyNumberFormat="1" applyFont="1" applyFill="1" applyBorder="1" applyAlignment="1">
      <alignment horizontal="center" vertical="center"/>
    </xf>
    <xf numFmtId="10" fontId="0" fillId="0" borderId="0" xfId="0" applyNumberFormat="1" applyFill="1" applyBorder="1" applyAlignment="1">
      <alignment/>
    </xf>
    <xf numFmtId="171" fontId="28" fillId="2" borderId="8" xfId="0" applyNumberFormat="1" applyFont="1" applyFill="1" applyBorder="1" applyAlignment="1">
      <alignment horizontal="center" vertical="center"/>
    </xf>
    <xf numFmtId="171" fontId="28" fillId="2" borderId="0" xfId="0" applyNumberFormat="1" applyFont="1" applyFill="1" applyBorder="1" applyAlignment="1">
      <alignment horizontal="center" vertical="center"/>
    </xf>
    <xf numFmtId="0" fontId="19" fillId="0" borderId="0" xfId="0" applyFont="1" applyFill="1" applyBorder="1" applyAlignment="1">
      <alignment/>
    </xf>
    <xf numFmtId="0" fontId="8" fillId="0" borderId="0" xfId="0" applyFont="1" applyAlignment="1">
      <alignment/>
    </xf>
    <xf numFmtId="176" fontId="8" fillId="0" borderId="0" xfId="0" applyNumberFormat="1" applyFont="1" applyFill="1" applyBorder="1" applyAlignment="1">
      <alignment/>
    </xf>
    <xf numFmtId="0" fontId="8" fillId="0" borderId="0" xfId="0" applyFont="1" applyFill="1" applyBorder="1" applyAlignment="1">
      <alignment/>
    </xf>
    <xf numFmtId="174" fontId="0" fillId="0" borderId="0" xfId="0" applyNumberFormat="1" applyFont="1" applyFill="1" applyBorder="1" applyAlignment="1">
      <alignment/>
    </xf>
    <xf numFmtId="0" fontId="21" fillId="0" borderId="0" xfId="0" applyFont="1" applyFill="1" applyBorder="1" applyAlignment="1">
      <alignment/>
    </xf>
    <xf numFmtId="174" fontId="0" fillId="0" borderId="1" xfId="0" applyNumberFormat="1" applyFont="1" applyFill="1" applyBorder="1" applyAlignment="1">
      <alignment/>
    </xf>
    <xf numFmtId="0" fontId="0" fillId="0" borderId="1" xfId="0" applyFont="1" applyFill="1" applyBorder="1" applyAlignment="1">
      <alignment/>
    </xf>
    <xf numFmtId="0" fontId="30" fillId="0" borderId="2" xfId="0" applyFont="1" applyBorder="1" applyAlignment="1">
      <alignment horizontal="center" vertical="center"/>
    </xf>
    <xf numFmtId="0" fontId="29" fillId="0" borderId="0" xfId="0" applyFont="1" applyFill="1" applyAlignment="1">
      <alignment/>
    </xf>
    <xf numFmtId="0" fontId="0" fillId="0" borderId="0" xfId="0" applyFont="1" applyBorder="1" applyAlignment="1">
      <alignment horizontal="left" vertical="center"/>
    </xf>
    <xf numFmtId="0" fontId="30" fillId="0" borderId="8" xfId="0" applyFont="1" applyBorder="1" applyAlignment="1">
      <alignment horizontal="center" vertical="center"/>
    </xf>
    <xf numFmtId="0" fontId="41" fillId="0" borderId="11" xfId="0" applyFont="1" applyBorder="1" applyAlignment="1">
      <alignment horizontal="center" vertical="center"/>
    </xf>
    <xf numFmtId="49" fontId="25" fillId="0" borderId="0" xfId="0" applyNumberFormat="1" applyFont="1" applyFill="1" applyBorder="1" applyAlignment="1">
      <alignment horizontal="center"/>
    </xf>
    <xf numFmtId="168" fontId="29" fillId="0" borderId="0" xfId="0" applyNumberFormat="1" applyFont="1" applyFill="1" applyBorder="1" applyAlignment="1">
      <alignment/>
    </xf>
    <xf numFmtId="185" fontId="29" fillId="0" borderId="0" xfId="0" applyNumberFormat="1" applyFont="1" applyFill="1" applyBorder="1" applyAlignment="1">
      <alignment/>
    </xf>
    <xf numFmtId="168" fontId="30" fillId="0" borderId="0" xfId="0" applyNumberFormat="1" applyFont="1" applyFill="1" applyBorder="1" applyAlignment="1">
      <alignment/>
    </xf>
    <xf numFmtId="0" fontId="25" fillId="0" borderId="0" xfId="0" applyFont="1" applyAlignment="1">
      <alignment/>
    </xf>
    <xf numFmtId="185" fontId="30" fillId="0" borderId="0" xfId="0" applyNumberFormat="1" applyFont="1" applyFill="1" applyBorder="1" applyAlignment="1">
      <alignment/>
    </xf>
    <xf numFmtId="178" fontId="0" fillId="0" borderId="0" xfId="0" applyNumberFormat="1" applyFont="1" applyFill="1" applyBorder="1" applyAlignment="1">
      <alignment/>
    </xf>
    <xf numFmtId="178" fontId="29" fillId="0" borderId="3" xfId="0" applyNumberFormat="1" applyFont="1" applyFill="1" applyBorder="1" applyAlignment="1">
      <alignment horizontal="right"/>
    </xf>
    <xf numFmtId="178" fontId="29" fillId="0" borderId="3" xfId="0" applyNumberFormat="1" applyFont="1" applyFill="1" applyBorder="1" applyAlignment="1">
      <alignment/>
    </xf>
    <xf numFmtId="174" fontId="29" fillId="0" borderId="3" xfId="0" applyNumberFormat="1" applyFont="1" applyFill="1" applyBorder="1" applyAlignment="1">
      <alignment/>
    </xf>
    <xf numFmtId="168" fontId="0" fillId="0" borderId="0" xfId="0" applyNumberFormat="1" applyFont="1" applyFill="1" applyBorder="1" applyAlignment="1">
      <alignment/>
    </xf>
    <xf numFmtId="173" fontId="0" fillId="0" borderId="0" xfId="0" applyNumberFormat="1" applyFont="1" applyFill="1" applyBorder="1" applyAlignment="1">
      <alignment/>
    </xf>
    <xf numFmtId="174" fontId="0" fillId="0" borderId="0" xfId="0" applyNumberFormat="1" applyFont="1" applyAlignment="1">
      <alignment/>
    </xf>
    <xf numFmtId="0" fontId="32" fillId="0" borderId="0" xfId="0" applyFont="1" applyFill="1" applyBorder="1" applyAlignment="1">
      <alignment/>
    </xf>
    <xf numFmtId="0" fontId="0" fillId="0" borderId="0" xfId="0" applyFont="1" applyFill="1" applyAlignment="1">
      <alignment horizontal="center"/>
    </xf>
    <xf numFmtId="0" fontId="25" fillId="0" borderId="0" xfId="0" applyFont="1" applyFill="1" applyAlignment="1">
      <alignment/>
    </xf>
    <xf numFmtId="0" fontId="25" fillId="2" borderId="11" xfId="0" applyFont="1" applyFill="1" applyBorder="1" applyAlignment="1">
      <alignment vertical="center"/>
    </xf>
    <xf numFmtId="168" fontId="29" fillId="0" borderId="3" xfId="0" applyNumberFormat="1" applyFont="1" applyFill="1" applyBorder="1" applyAlignment="1">
      <alignment/>
    </xf>
    <xf numFmtId="173" fontId="0" fillId="0" borderId="0" xfId="0" applyNumberFormat="1" applyFont="1" applyFill="1" applyBorder="1" applyAlignment="1">
      <alignment/>
    </xf>
    <xf numFmtId="0" fontId="65" fillId="0" borderId="0" xfId="0" applyFont="1" applyAlignment="1">
      <alignment vertical="center"/>
    </xf>
    <xf numFmtId="0" fontId="66" fillId="0" borderId="0" xfId="0" applyFont="1" applyAlignment="1">
      <alignment vertical="center"/>
    </xf>
    <xf numFmtId="0" fontId="5" fillId="0" borderId="0" xfId="0" applyFont="1" applyBorder="1" applyAlignment="1">
      <alignment vertical="center"/>
    </xf>
    <xf numFmtId="0" fontId="13" fillId="0" borderId="0" xfId="0" applyFont="1" applyBorder="1" applyAlignment="1">
      <alignment vertical="center"/>
    </xf>
    <xf numFmtId="0" fontId="0" fillId="0" borderId="8" xfId="0" applyFont="1" applyBorder="1" applyAlignment="1">
      <alignment horizontal="right" vertical="center"/>
    </xf>
    <xf numFmtId="0" fontId="0" fillId="0" borderId="6" xfId="0" applyFont="1" applyBorder="1" applyAlignment="1">
      <alignment horizontal="centerContinuous" vertical="center"/>
    </xf>
    <xf numFmtId="0" fontId="28" fillId="0" borderId="7" xfId="0" applyFont="1" applyBorder="1" applyAlignment="1">
      <alignment horizontal="center" vertical="center"/>
    </xf>
    <xf numFmtId="164" fontId="0" fillId="0" borderId="11" xfId="0" applyNumberFormat="1" applyFont="1" applyBorder="1" applyAlignment="1">
      <alignment vertical="center"/>
    </xf>
    <xf numFmtId="0" fontId="0" fillId="2" borderId="5" xfId="0" applyFont="1" applyFill="1" applyBorder="1" applyAlignment="1">
      <alignment vertical="center"/>
    </xf>
    <xf numFmtId="165" fontId="29" fillId="2" borderId="6" xfId="0" applyNumberFormat="1" applyFont="1" applyFill="1" applyBorder="1" applyAlignment="1" applyProtection="1">
      <alignment horizontal="right" vertical="center"/>
      <protection locked="0"/>
    </xf>
    <xf numFmtId="187" fontId="24" fillId="2" borderId="7" xfId="0" applyNumberFormat="1" applyFont="1" applyFill="1" applyBorder="1" applyAlignment="1">
      <alignment vertical="center"/>
    </xf>
    <xf numFmtId="165" fontId="29" fillId="2" borderId="2" xfId="0" applyNumberFormat="1" applyFont="1" applyFill="1" applyBorder="1" applyAlignment="1" applyProtection="1">
      <alignment horizontal="right" vertical="center"/>
      <protection locked="0"/>
    </xf>
    <xf numFmtId="187" fontId="24" fillId="2" borderId="4" xfId="0" applyNumberFormat="1" applyFont="1" applyFill="1" applyBorder="1" applyAlignment="1">
      <alignment vertical="center"/>
    </xf>
    <xf numFmtId="0" fontId="0" fillId="0" borderId="8" xfId="0" applyFont="1" applyFill="1" applyBorder="1" applyAlignment="1">
      <alignment vertical="center"/>
    </xf>
    <xf numFmtId="165" fontId="29" fillId="0" borderId="6" xfId="0" applyNumberFormat="1" applyFont="1" applyFill="1" applyBorder="1" applyAlignment="1" applyProtection="1">
      <alignment horizontal="right" vertical="center"/>
      <protection locked="0"/>
    </xf>
    <xf numFmtId="187" fontId="24" fillId="0" borderId="7" xfId="0" applyNumberFormat="1" applyFont="1" applyFill="1" applyBorder="1" applyAlignment="1">
      <alignment vertical="center"/>
    </xf>
    <xf numFmtId="0" fontId="0" fillId="2" borderId="8" xfId="0" applyFont="1" applyFill="1" applyBorder="1" applyAlignment="1">
      <alignment vertical="center"/>
    </xf>
    <xf numFmtId="0" fontId="25" fillId="0" borderId="8" xfId="0" applyFont="1" applyFill="1" applyBorder="1" applyAlignment="1">
      <alignment vertical="center"/>
    </xf>
    <xf numFmtId="165" fontId="30" fillId="0" borderId="6" xfId="0" applyNumberFormat="1" applyFont="1" applyFill="1" applyBorder="1" applyAlignment="1" applyProtection="1">
      <alignment horizontal="right" vertical="center"/>
      <protection locked="0"/>
    </xf>
    <xf numFmtId="187" fontId="28" fillId="0" borderId="7" xfId="0" applyNumberFormat="1" applyFont="1" applyFill="1" applyBorder="1" applyAlignment="1">
      <alignment vertical="center"/>
    </xf>
    <xf numFmtId="0" fontId="25" fillId="0" borderId="12" xfId="0" applyFont="1" applyFill="1" applyBorder="1" applyAlignment="1">
      <alignment horizontal="left" vertical="center"/>
    </xf>
    <xf numFmtId="165" fontId="30" fillId="0" borderId="13" xfId="0" applyNumberFormat="1" applyFont="1" applyFill="1" applyBorder="1" applyAlignment="1" applyProtection="1">
      <alignment horizontal="right" vertical="center"/>
      <protection locked="0"/>
    </xf>
    <xf numFmtId="187" fontId="28" fillId="0" borderId="15" xfId="0" applyNumberFormat="1" applyFont="1" applyFill="1" applyBorder="1" applyAlignment="1">
      <alignment vertical="center"/>
    </xf>
    <xf numFmtId="0" fontId="25" fillId="0" borderId="12" xfId="0" applyFont="1" applyFill="1" applyBorder="1" applyAlignment="1">
      <alignment vertical="center"/>
    </xf>
    <xf numFmtId="0" fontId="20" fillId="0" borderId="0" xfId="0" applyFont="1" applyBorder="1" applyAlignment="1">
      <alignment horizontal="left"/>
    </xf>
    <xf numFmtId="0" fontId="0" fillId="0" borderId="5" xfId="0" applyBorder="1" applyAlignment="1">
      <alignment/>
    </xf>
    <xf numFmtId="0" fontId="0" fillId="0" borderId="11" xfId="0" applyBorder="1" applyAlignment="1">
      <alignment/>
    </xf>
    <xf numFmtId="0" fontId="0" fillId="2" borderId="5" xfId="0" applyFont="1" applyFill="1" applyBorder="1" applyAlignment="1" applyProtection="1">
      <alignment horizontal="left" vertical="center"/>
      <protection locked="0"/>
    </xf>
    <xf numFmtId="0" fontId="0" fillId="0" borderId="0" xfId="0" applyBorder="1" applyAlignment="1">
      <alignment horizontal="center"/>
    </xf>
    <xf numFmtId="0" fontId="0" fillId="2" borderId="11" xfId="0" applyFont="1" applyFill="1" applyBorder="1" applyAlignment="1" applyProtection="1">
      <alignment horizontal="left" vertical="center"/>
      <protection locked="0"/>
    </xf>
    <xf numFmtId="0" fontId="30" fillId="0" borderId="6" xfId="0" applyFont="1" applyBorder="1" applyAlignment="1">
      <alignment horizontal="left" vertical="center"/>
    </xf>
    <xf numFmtId="0" fontId="24" fillId="0" borderId="0" xfId="0" applyFont="1" applyAlignment="1">
      <alignment vertical="center"/>
    </xf>
    <xf numFmtId="0" fontId="0" fillId="2" borderId="9" xfId="0" applyFont="1" applyFill="1" applyBorder="1" applyAlignment="1" applyProtection="1">
      <alignment horizontal="left" vertical="center"/>
      <protection locked="0"/>
    </xf>
    <xf numFmtId="0" fontId="25" fillId="2" borderId="6" xfId="0" applyFont="1" applyFill="1" applyBorder="1" applyAlignment="1">
      <alignment vertical="center"/>
    </xf>
    <xf numFmtId="0" fontId="30" fillId="0" borderId="5" xfId="0" applyFont="1" applyBorder="1" applyAlignment="1">
      <alignment horizontal="left" vertical="center"/>
    </xf>
    <xf numFmtId="164" fontId="28" fillId="0" borderId="10" xfId="0" applyNumberFormat="1" applyFont="1" applyBorder="1" applyAlignment="1" quotePrefix="1">
      <alignment horizontal="center" vertical="center"/>
    </xf>
    <xf numFmtId="174" fontId="29" fillId="2" borderId="0" xfId="0" applyNumberFormat="1" applyFont="1" applyFill="1" applyBorder="1" applyAlignment="1">
      <alignment horizontal="center" vertical="center"/>
    </xf>
    <xf numFmtId="166" fontId="29" fillId="2" borderId="7" xfId="0" applyNumberFormat="1" applyFont="1" applyFill="1" applyBorder="1" applyAlignment="1">
      <alignment horizontal="center" vertical="center"/>
    </xf>
    <xf numFmtId="174" fontId="29" fillId="0" borderId="0" xfId="0" applyNumberFormat="1" applyFont="1" applyFill="1" applyBorder="1" applyAlignment="1">
      <alignment horizontal="center" vertical="center"/>
    </xf>
    <xf numFmtId="166" fontId="29" fillId="0" borderId="7" xfId="0" applyNumberFormat="1" applyFont="1" applyFill="1" applyBorder="1" applyAlignment="1">
      <alignment horizontal="center" vertical="center"/>
    </xf>
    <xf numFmtId="166" fontId="30" fillId="0" borderId="7" xfId="0" applyNumberFormat="1" applyFont="1" applyFill="1" applyBorder="1" applyAlignment="1">
      <alignment horizontal="center" vertical="center"/>
    </xf>
    <xf numFmtId="174" fontId="30" fillId="0" borderId="14" xfId="0" applyNumberFormat="1" applyFont="1" applyFill="1" applyBorder="1" applyAlignment="1">
      <alignment horizontal="center" vertical="center"/>
    </xf>
    <xf numFmtId="166" fontId="30" fillId="0" borderId="15" xfId="0" applyNumberFormat="1" applyFont="1" applyFill="1" applyBorder="1" applyAlignment="1">
      <alignment horizontal="center" vertical="center"/>
    </xf>
    <xf numFmtId="0" fontId="29" fillId="0" borderId="5" xfId="0" applyFont="1" applyBorder="1" applyAlignment="1">
      <alignment vertical="center"/>
    </xf>
    <xf numFmtId="0" fontId="68" fillId="0" borderId="9" xfId="0" applyFont="1" applyBorder="1" applyAlignment="1">
      <alignment horizontal="center" vertical="center"/>
    </xf>
    <xf numFmtId="0" fontId="0" fillId="0" borderId="6" xfId="0" applyFont="1" applyFill="1" applyBorder="1" applyAlignment="1" applyProtection="1">
      <alignment horizontal="left" vertical="center"/>
      <protection locked="0"/>
    </xf>
    <xf numFmtId="0" fontId="25" fillId="0" borderId="0" xfId="0" applyFont="1" applyBorder="1" applyAlignment="1">
      <alignment vertical="center"/>
    </xf>
    <xf numFmtId="0" fontId="45" fillId="0" borderId="0" xfId="0" applyFont="1" applyBorder="1" applyAlignment="1">
      <alignment horizontal="left"/>
    </xf>
    <xf numFmtId="0" fontId="46" fillId="0" borderId="0" xfId="0" applyFont="1" applyAlignment="1">
      <alignment vertical="center"/>
    </xf>
    <xf numFmtId="0" fontId="19" fillId="0" borderId="0" xfId="0" applyFont="1" applyFill="1" applyAlignment="1">
      <alignment vertical="center"/>
    </xf>
    <xf numFmtId="164" fontId="25" fillId="0" borderId="6" xfId="0" applyNumberFormat="1" applyFont="1" applyBorder="1" applyAlignment="1">
      <alignment horizontal="center" vertical="center"/>
    </xf>
    <xf numFmtId="164" fontId="25" fillId="0" borderId="10" xfId="0" applyNumberFormat="1" applyFont="1" applyBorder="1" applyAlignment="1">
      <alignment horizontal="center" vertical="center"/>
    </xf>
    <xf numFmtId="164" fontId="29" fillId="0" borderId="1" xfId="0" applyNumberFormat="1" applyFont="1" applyBorder="1" applyAlignment="1">
      <alignment horizontal="center"/>
    </xf>
    <xf numFmtId="14" fontId="29" fillId="0" borderId="10" xfId="0" applyNumberFormat="1" applyFont="1" applyBorder="1" applyAlignment="1">
      <alignment horizontal="center" vertical="center"/>
    </xf>
    <xf numFmtId="164" fontId="25" fillId="0" borderId="0" xfId="0" applyNumberFormat="1" applyFont="1" applyBorder="1" applyAlignment="1">
      <alignment horizontal="center" vertical="center"/>
    </xf>
    <xf numFmtId="170" fontId="29" fillId="2" borderId="2" xfId="0" applyNumberFormat="1" applyFont="1" applyFill="1" applyBorder="1" applyAlignment="1">
      <alignment vertical="center"/>
    </xf>
    <xf numFmtId="170" fontId="29" fillId="2" borderId="4" xfId="0" applyNumberFormat="1" applyFont="1" applyFill="1" applyBorder="1" applyAlignment="1">
      <alignment vertical="center"/>
    </xf>
    <xf numFmtId="176" fontId="29" fillId="2" borderId="0" xfId="0" applyNumberFormat="1" applyFont="1" applyFill="1" applyBorder="1" applyAlignment="1">
      <alignment vertical="center"/>
    </xf>
    <xf numFmtId="170" fontId="29" fillId="0" borderId="6" xfId="0" applyNumberFormat="1" applyFont="1" applyFill="1" applyBorder="1" applyAlignment="1">
      <alignment vertical="center"/>
    </xf>
    <xf numFmtId="170" fontId="29" fillId="0" borderId="7" xfId="0" applyNumberFormat="1" applyFont="1" applyFill="1" applyBorder="1" applyAlignment="1">
      <alignment vertical="center"/>
    </xf>
    <xf numFmtId="170" fontId="29" fillId="2" borderId="6" xfId="0" applyNumberFormat="1" applyFont="1" applyFill="1" applyBorder="1" applyAlignment="1">
      <alignment vertical="center"/>
    </xf>
    <xf numFmtId="170" fontId="29" fillId="2" borderId="7" xfId="0" applyNumberFormat="1" applyFont="1" applyFill="1" applyBorder="1" applyAlignment="1">
      <alignment vertical="center"/>
    </xf>
    <xf numFmtId="170" fontId="30" fillId="0" borderId="6" xfId="0" applyNumberFormat="1" applyFont="1" applyFill="1" applyBorder="1" applyAlignment="1">
      <alignment vertical="center"/>
    </xf>
    <xf numFmtId="170" fontId="30" fillId="0" borderId="7" xfId="0" applyNumberFormat="1" applyFont="1" applyFill="1" applyBorder="1" applyAlignment="1">
      <alignment vertical="center"/>
    </xf>
    <xf numFmtId="170" fontId="30" fillId="0" borderId="13" xfId="0" applyNumberFormat="1" applyFont="1" applyFill="1" applyBorder="1" applyAlignment="1">
      <alignment vertical="center"/>
    </xf>
    <xf numFmtId="170" fontId="30" fillId="0" borderId="15" xfId="0" applyNumberFormat="1" applyFont="1" applyFill="1" applyBorder="1" applyAlignment="1">
      <alignment vertical="center"/>
    </xf>
    <xf numFmtId="176" fontId="30" fillId="0" borderId="14" xfId="0" applyNumberFormat="1" applyFont="1" applyFill="1" applyBorder="1" applyAlignment="1">
      <alignment vertical="center"/>
    </xf>
    <xf numFmtId="0" fontId="0" fillId="0" borderId="0" xfId="0" applyFont="1" applyAlignment="1" applyProtection="1">
      <alignment vertical="center"/>
      <protection locked="0"/>
    </xf>
    <xf numFmtId="0" fontId="29" fillId="0" borderId="0" xfId="0" applyFont="1" applyAlignment="1">
      <alignment/>
    </xf>
    <xf numFmtId="0" fontId="0" fillId="0" borderId="0" xfId="0" applyFont="1" applyBorder="1" applyAlignment="1">
      <alignment horizontal="center" vertical="center"/>
    </xf>
    <xf numFmtId="176" fontId="0" fillId="0" borderId="0" xfId="0" applyNumberFormat="1" applyFont="1" applyBorder="1" applyAlignment="1">
      <alignment horizontal="center" vertical="center"/>
    </xf>
    <xf numFmtId="0" fontId="49" fillId="0" borderId="0" xfId="0" applyFont="1" applyBorder="1" applyAlignment="1">
      <alignment/>
    </xf>
    <xf numFmtId="0" fontId="0" fillId="0" borderId="0" xfId="0" applyFont="1" applyBorder="1" applyAlignment="1">
      <alignment/>
    </xf>
    <xf numFmtId="0" fontId="30" fillId="0" borderId="0" xfId="0" applyFont="1" applyFill="1" applyAlignment="1">
      <alignment/>
    </xf>
    <xf numFmtId="0" fontId="30" fillId="0" borderId="0" xfId="0" applyFont="1" applyAlignment="1">
      <alignment/>
    </xf>
    <xf numFmtId="168" fontId="0" fillId="0" borderId="0" xfId="0" applyNumberFormat="1" applyFont="1" applyFill="1" applyBorder="1" applyAlignment="1">
      <alignment vertical="center"/>
    </xf>
    <xf numFmtId="177" fontId="0" fillId="0" borderId="0" xfId="0" applyNumberFormat="1" applyFont="1" applyFill="1" applyBorder="1" applyAlignment="1">
      <alignment/>
    </xf>
    <xf numFmtId="185" fontId="0" fillId="0" borderId="0" xfId="0" applyNumberFormat="1" applyFont="1" applyFill="1" applyBorder="1" applyAlignment="1">
      <alignment/>
    </xf>
    <xf numFmtId="0" fontId="0" fillId="0" borderId="3" xfId="0" applyFont="1" applyBorder="1" applyAlignment="1">
      <alignment horizontal="center" vertical="center"/>
    </xf>
    <xf numFmtId="186" fontId="0" fillId="0" borderId="0" xfId="0" applyNumberFormat="1" applyFont="1" applyFill="1" applyBorder="1" applyAlignment="1">
      <alignment horizontal="center"/>
    </xf>
    <xf numFmtId="182" fontId="0" fillId="0" borderId="0" xfId="0" applyNumberFormat="1" applyFont="1" applyAlignment="1">
      <alignment/>
    </xf>
    <xf numFmtId="2" fontId="0" fillId="0" borderId="0" xfId="0" applyNumberFormat="1" applyFont="1" applyFill="1" applyBorder="1" applyAlignment="1">
      <alignment/>
    </xf>
    <xf numFmtId="0" fontId="0" fillId="0" borderId="0" xfId="0" applyBorder="1" applyAlignment="1">
      <alignment/>
    </xf>
    <xf numFmtId="0" fontId="14" fillId="0" borderId="0" xfId="0" applyFont="1" applyBorder="1" applyAlignment="1">
      <alignment vertical="center"/>
    </xf>
    <xf numFmtId="0" fontId="0" fillId="0" borderId="0" xfId="0" applyFont="1" applyAlignment="1">
      <alignment vertical="center"/>
    </xf>
    <xf numFmtId="0" fontId="0" fillId="0" borderId="6" xfId="0" applyFont="1" applyBorder="1" applyAlignment="1">
      <alignment horizontal="center" vertical="center"/>
    </xf>
    <xf numFmtId="49" fontId="0" fillId="0" borderId="0" xfId="0" applyNumberFormat="1" applyFont="1" applyFill="1" applyBorder="1" applyAlignment="1">
      <alignment horizontal="center" vertical="center"/>
    </xf>
    <xf numFmtId="49" fontId="25" fillId="0" borderId="8" xfId="0" applyNumberFormat="1" applyFont="1" applyFill="1" applyBorder="1" applyAlignment="1">
      <alignment horizontal="center" vertical="center"/>
    </xf>
    <xf numFmtId="49" fontId="29" fillId="0" borderId="9" xfId="0" applyNumberFormat="1" applyFont="1" applyBorder="1" applyAlignment="1">
      <alignment horizontal="center" vertical="center"/>
    </xf>
    <xf numFmtId="49" fontId="29" fillId="0" borderId="1" xfId="0" applyNumberFormat="1" applyFont="1" applyBorder="1" applyAlignment="1">
      <alignment horizontal="center" vertical="center"/>
    </xf>
    <xf numFmtId="49" fontId="29" fillId="0" borderId="11" xfId="0" applyNumberFormat="1" applyFont="1" applyBorder="1" applyAlignment="1">
      <alignment horizontal="center" vertical="center"/>
    </xf>
    <xf numFmtId="164" fontId="0" fillId="0" borderId="0" xfId="0" applyNumberFormat="1" applyFont="1" applyFill="1" applyBorder="1" applyAlignment="1" quotePrefix="1">
      <alignment horizontal="center" vertical="center"/>
    </xf>
    <xf numFmtId="0" fontId="29" fillId="0" borderId="11" xfId="0" applyFont="1" applyBorder="1" applyAlignment="1">
      <alignment horizontal="center" vertical="center"/>
    </xf>
    <xf numFmtId="0" fontId="29" fillId="0" borderId="9" xfId="0" applyFont="1" applyBorder="1" applyAlignment="1">
      <alignment horizontal="center" vertical="center"/>
    </xf>
    <xf numFmtId="188" fontId="29" fillId="2" borderId="6" xfId="0" applyNumberFormat="1" applyFont="1" applyFill="1" applyBorder="1" applyAlignment="1">
      <alignment horizontal="right" vertical="center"/>
    </xf>
    <xf numFmtId="188" fontId="29" fillId="0" borderId="6" xfId="0" applyNumberFormat="1" applyFont="1" applyFill="1" applyBorder="1" applyAlignment="1">
      <alignment horizontal="right" vertical="center"/>
    </xf>
    <xf numFmtId="188" fontId="29" fillId="0" borderId="8" xfId="0" applyNumberFormat="1" applyFont="1" applyFill="1" applyBorder="1" applyAlignment="1">
      <alignment horizontal="right"/>
    </xf>
    <xf numFmtId="188" fontId="29" fillId="2" borderId="8" xfId="0" applyNumberFormat="1" applyFont="1" applyFill="1" applyBorder="1" applyAlignment="1">
      <alignment horizontal="right"/>
    </xf>
    <xf numFmtId="188" fontId="30" fillId="0" borderId="6" xfId="0" applyNumberFormat="1" applyFont="1" applyFill="1" applyBorder="1" applyAlignment="1">
      <alignment horizontal="right" vertical="center"/>
    </xf>
    <xf numFmtId="188" fontId="30" fillId="0" borderId="8" xfId="0" applyNumberFormat="1" applyFont="1" applyFill="1" applyBorder="1" applyAlignment="1">
      <alignment horizontal="right"/>
    </xf>
    <xf numFmtId="0" fontId="25" fillId="0" borderId="6" xfId="0" applyFont="1" applyFill="1" applyBorder="1" applyAlignment="1" applyProtection="1">
      <alignment horizontal="left" vertical="center"/>
      <protection locked="0"/>
    </xf>
    <xf numFmtId="188" fontId="30" fillId="0" borderId="13" xfId="0" applyNumberFormat="1" applyFont="1" applyFill="1" applyBorder="1" applyAlignment="1">
      <alignment horizontal="right" vertical="center"/>
    </xf>
    <xf numFmtId="188" fontId="30" fillId="0" borderId="12" xfId="0" applyNumberFormat="1" applyFont="1" applyFill="1" applyBorder="1" applyAlignment="1">
      <alignment horizontal="right"/>
    </xf>
    <xf numFmtId="0" fontId="25" fillId="0" borderId="13" xfId="0" applyFont="1" applyFill="1" applyBorder="1" applyAlignment="1" applyProtection="1">
      <alignment horizontal="left" vertical="center"/>
      <protection locked="0"/>
    </xf>
    <xf numFmtId="188" fontId="30" fillId="2" borderId="6" xfId="0" applyNumberFormat="1" applyFont="1" applyFill="1" applyBorder="1" applyAlignment="1">
      <alignment horizontal="right" vertical="center"/>
    </xf>
    <xf numFmtId="0" fontId="0" fillId="0" borderId="3" xfId="0" applyBorder="1" applyAlignment="1">
      <alignment/>
    </xf>
    <xf numFmtId="0" fontId="0" fillId="0" borderId="0" xfId="0" applyBorder="1" applyAlignment="1">
      <alignment/>
    </xf>
    <xf numFmtId="188" fontId="0" fillId="0" borderId="0" xfId="0" applyNumberFormat="1" applyBorder="1" applyAlignment="1">
      <alignment/>
    </xf>
    <xf numFmtId="0" fontId="65" fillId="0" borderId="0" xfId="0" applyFont="1" applyFill="1" applyBorder="1" applyAlignment="1">
      <alignment vertical="center"/>
    </xf>
    <xf numFmtId="0" fontId="41" fillId="0" borderId="0" xfId="0" applyFont="1" applyFill="1" applyBorder="1" applyAlignment="1" quotePrefix="1">
      <alignment horizontal="center" vertical="center"/>
    </xf>
    <xf numFmtId="0" fontId="69" fillId="0" borderId="0" xfId="0" applyFont="1" applyFill="1" applyBorder="1" applyAlignment="1">
      <alignment horizontal="center" vertical="center"/>
    </xf>
    <xf numFmtId="0" fontId="69" fillId="0" borderId="0" xfId="0" applyFont="1" applyFill="1" applyBorder="1" applyAlignment="1">
      <alignment horizontal="right" vertical="center"/>
    </xf>
    <xf numFmtId="0" fontId="70" fillId="0" borderId="0" xfId="0" applyFont="1" applyFill="1" applyBorder="1" applyAlignment="1">
      <alignment horizontal="center" vertical="center"/>
    </xf>
    <xf numFmtId="0" fontId="41" fillId="0" borderId="0" xfId="0" applyFont="1" applyFill="1" applyBorder="1" applyAlignment="1">
      <alignment horizontal="center" vertical="center"/>
    </xf>
    <xf numFmtId="185" fontId="29" fillId="0" borderId="0" xfId="0" applyNumberFormat="1" applyFont="1" applyFill="1" applyBorder="1" applyAlignment="1">
      <alignment horizontal="right" vertical="center"/>
    </xf>
    <xf numFmtId="185" fontId="24" fillId="0" borderId="0" xfId="0" applyNumberFormat="1" applyFont="1" applyFill="1" applyBorder="1" applyAlignment="1">
      <alignment horizontal="right" vertical="center"/>
    </xf>
    <xf numFmtId="172" fontId="29" fillId="0" borderId="0" xfId="0" applyNumberFormat="1" applyFont="1" applyFill="1" applyBorder="1" applyAlignment="1">
      <alignment vertical="center"/>
    </xf>
    <xf numFmtId="171" fontId="0" fillId="0" borderId="0" xfId="0" applyNumberFormat="1" applyFill="1" applyBorder="1" applyAlignment="1">
      <alignment/>
    </xf>
    <xf numFmtId="185" fontId="30" fillId="0" borderId="0" xfId="0" applyNumberFormat="1" applyFont="1" applyFill="1" applyBorder="1" applyAlignment="1">
      <alignment horizontal="right" vertical="center"/>
    </xf>
    <xf numFmtId="185" fontId="28" fillId="0" borderId="0" xfId="0" applyNumberFormat="1" applyFont="1" applyFill="1" applyBorder="1" applyAlignment="1">
      <alignment horizontal="right" vertical="center"/>
    </xf>
    <xf numFmtId="172" fontId="30" fillId="0" borderId="0" xfId="0" applyNumberFormat="1" applyFont="1" applyFill="1" applyBorder="1" applyAlignment="1">
      <alignment vertical="center"/>
    </xf>
    <xf numFmtId="0" fontId="7" fillId="0" borderId="0" xfId="0" applyFont="1" applyFill="1" applyBorder="1" applyAlignment="1" quotePrefix="1">
      <alignment vertical="center"/>
    </xf>
    <xf numFmtId="0" fontId="7" fillId="0" borderId="0" xfId="0" applyFont="1" applyBorder="1" applyAlignment="1">
      <alignment horizontal="center" vertical="center"/>
    </xf>
    <xf numFmtId="0" fontId="7" fillId="0" borderId="0" xfId="0" applyFont="1" applyFill="1" applyBorder="1" applyAlignment="1">
      <alignment/>
    </xf>
    <xf numFmtId="1" fontId="0" fillId="0" borderId="0" xfId="0" applyNumberFormat="1" applyFont="1" applyFill="1" applyBorder="1" applyAlignment="1">
      <alignment/>
    </xf>
    <xf numFmtId="189" fontId="0" fillId="0" borderId="0" xfId="17" applyNumberFormat="1" applyFont="1" applyAlignment="1">
      <alignment vertical="center"/>
    </xf>
    <xf numFmtId="177" fontId="0" fillId="0" borderId="0" xfId="0" applyNumberFormat="1" applyFont="1" applyAlignment="1">
      <alignment vertical="center"/>
    </xf>
    <xf numFmtId="2" fontId="0" fillId="0" borderId="0" xfId="0" applyNumberFormat="1" applyFont="1" applyFill="1" applyBorder="1" applyAlignment="1">
      <alignment/>
    </xf>
    <xf numFmtId="177" fontId="0" fillId="0" borderId="0" xfId="0" applyNumberFormat="1" applyFont="1" applyFill="1" applyBorder="1" applyAlignment="1">
      <alignment/>
    </xf>
    <xf numFmtId="1" fontId="0" fillId="0" borderId="0" xfId="0" applyNumberFormat="1" applyFont="1" applyAlignment="1">
      <alignment vertical="center"/>
    </xf>
    <xf numFmtId="1" fontId="0" fillId="0" borderId="0" xfId="0" applyNumberFormat="1" applyFont="1" applyFill="1" applyBorder="1" applyAlignment="1">
      <alignment vertical="center"/>
    </xf>
    <xf numFmtId="0" fontId="75" fillId="0" borderId="0" xfId="0" applyFont="1" applyAlignment="1">
      <alignment vertical="center"/>
    </xf>
    <xf numFmtId="177" fontId="0" fillId="0" borderId="0" xfId="0" applyNumberFormat="1" applyFont="1" applyAlignment="1">
      <alignment/>
    </xf>
    <xf numFmtId="0" fontId="24" fillId="0" borderId="0" xfId="0" applyFont="1" applyAlignment="1">
      <alignment horizontal="right" vertical="center"/>
    </xf>
    <xf numFmtId="0" fontId="44" fillId="0" borderId="2" xfId="0" applyFont="1" applyBorder="1" applyAlignment="1">
      <alignment vertical="center"/>
    </xf>
    <xf numFmtId="3" fontId="25" fillId="0" borderId="3" xfId="0" applyNumberFormat="1" applyFont="1" applyBorder="1" applyAlignment="1">
      <alignment horizontal="centerContinuous" vertical="center"/>
    </xf>
    <xf numFmtId="0" fontId="25" fillId="0" borderId="4" xfId="0" applyFont="1" applyBorder="1" applyAlignment="1">
      <alignment horizontal="centerContinuous" vertical="center"/>
    </xf>
    <xf numFmtId="0" fontId="30" fillId="0" borderId="3" xfId="0" applyFont="1" applyBorder="1" applyAlignment="1">
      <alignment horizontal="center" vertical="center"/>
    </xf>
    <xf numFmtId="164" fontId="44" fillId="0" borderId="9" xfId="0" applyNumberFormat="1" applyFont="1" applyBorder="1" applyAlignment="1">
      <alignment horizontal="center" vertical="center"/>
    </xf>
    <xf numFmtId="164" fontId="25" fillId="0" borderId="11" xfId="0" applyNumberFormat="1" applyFont="1" applyBorder="1" applyAlignment="1">
      <alignment horizontal="center" vertical="center"/>
    </xf>
    <xf numFmtId="0" fontId="0" fillId="2" borderId="6" xfId="0" applyFont="1" applyFill="1" applyBorder="1" applyAlignment="1">
      <alignment vertical="center"/>
    </xf>
    <xf numFmtId="165" fontId="29" fillId="2" borderId="3" xfId="0" applyNumberFormat="1" applyFont="1" applyFill="1" applyBorder="1" applyAlignment="1">
      <alignment vertical="center"/>
    </xf>
    <xf numFmtId="191" fontId="29" fillId="2" borderId="8" xfId="0" applyNumberFormat="1" applyFont="1" applyFill="1" applyBorder="1" applyAlignment="1">
      <alignment horizontal="right" vertical="center"/>
    </xf>
    <xf numFmtId="0" fontId="0" fillId="0" borderId="6" xfId="0" applyFont="1" applyFill="1" applyBorder="1" applyAlignment="1">
      <alignment vertical="center"/>
    </xf>
    <xf numFmtId="191" fontId="29" fillId="0" borderId="8" xfId="0" applyNumberFormat="1" applyFont="1" applyFill="1" applyBorder="1" applyAlignment="1">
      <alignment horizontal="right" vertical="center"/>
    </xf>
    <xf numFmtId="191" fontId="30" fillId="0" borderId="8" xfId="0" applyNumberFormat="1" applyFont="1" applyFill="1" applyBorder="1" applyAlignment="1">
      <alignment horizontal="right" vertical="center"/>
    </xf>
    <xf numFmtId="0" fontId="25" fillId="0" borderId="13" xfId="0" applyFont="1" applyFill="1" applyBorder="1" applyAlignment="1">
      <alignment vertical="center"/>
    </xf>
    <xf numFmtId="191" fontId="30" fillId="0" borderId="12" xfId="0" applyNumberFormat="1" applyFont="1" applyFill="1" applyBorder="1" applyAlignment="1">
      <alignment horizontal="right" vertical="center"/>
    </xf>
    <xf numFmtId="165" fontId="30" fillId="2" borderId="0" xfId="0" applyNumberFormat="1" applyFont="1" applyFill="1" applyBorder="1" applyAlignment="1">
      <alignment vertical="center"/>
    </xf>
    <xf numFmtId="3" fontId="0" fillId="0" borderId="0" xfId="0" applyNumberFormat="1" applyFont="1" applyAlignment="1">
      <alignment horizontal="right" vertical="center"/>
    </xf>
    <xf numFmtId="0" fontId="5" fillId="0" borderId="1" xfId="0" applyFont="1" applyBorder="1" applyAlignment="1">
      <alignment horizontal="center" vertical="center"/>
    </xf>
    <xf numFmtId="0" fontId="44" fillId="0" borderId="5" xfId="0" applyFont="1" applyBorder="1" applyAlignment="1">
      <alignment vertical="center"/>
    </xf>
    <xf numFmtId="9" fontId="30" fillId="0" borderId="6" xfId="22" applyFont="1" applyBorder="1" applyAlignment="1">
      <alignment horizontal="center" vertical="center"/>
    </xf>
    <xf numFmtId="164" fontId="44" fillId="0" borderId="11" xfId="0" applyNumberFormat="1" applyFont="1" applyBorder="1" applyAlignment="1">
      <alignment horizontal="center" vertical="center"/>
    </xf>
    <xf numFmtId="190" fontId="0" fillId="0" borderId="0" xfId="0" applyNumberFormat="1" applyFont="1" applyAlignment="1">
      <alignment vertical="center"/>
    </xf>
    <xf numFmtId="0" fontId="5" fillId="0" borderId="0" xfId="0" applyFont="1" applyBorder="1" applyAlignment="1">
      <alignment horizontal="left" vertical="center"/>
    </xf>
    <xf numFmtId="0" fontId="29" fillId="0" borderId="0" xfId="0" applyFont="1" applyBorder="1" applyAlignment="1">
      <alignment horizontal="left" vertical="center" wrapText="1"/>
    </xf>
    <xf numFmtId="0" fontId="29" fillId="0" borderId="2" xfId="0" applyFont="1" applyBorder="1" applyAlignment="1">
      <alignment vertical="center"/>
    </xf>
    <xf numFmtId="0" fontId="41" fillId="0" borderId="5" xfId="0" applyFont="1" applyBorder="1" applyAlignment="1">
      <alignment horizontal="center" vertical="center"/>
    </xf>
    <xf numFmtId="0" fontId="0" fillId="0" borderId="5" xfId="0" applyBorder="1" applyAlignment="1">
      <alignment horizontal="center" vertical="center"/>
    </xf>
    <xf numFmtId="0" fontId="41" fillId="0" borderId="8" xfId="0" applyFont="1" applyBorder="1" applyAlignment="1">
      <alignment horizontal="center" vertical="center"/>
    </xf>
    <xf numFmtId="0" fontId="7" fillId="0" borderId="8" xfId="0" applyFont="1" applyBorder="1" applyAlignment="1">
      <alignment horizontal="center" vertical="center"/>
    </xf>
    <xf numFmtId="164" fontId="7" fillId="0" borderId="9" xfId="0" applyNumberFormat="1" applyFont="1" applyBorder="1" applyAlignment="1">
      <alignment horizontal="center" vertical="center"/>
    </xf>
    <xf numFmtId="164" fontId="41" fillId="0" borderId="11" xfId="0" applyNumberFormat="1" applyFont="1" applyBorder="1" applyAlignment="1">
      <alignment horizontal="center" vertical="center"/>
    </xf>
    <xf numFmtId="0" fontId="7" fillId="0" borderId="11" xfId="0" applyFont="1" applyBorder="1" applyAlignment="1">
      <alignment horizontal="center" vertical="center"/>
    </xf>
    <xf numFmtId="176" fontId="0" fillId="0" borderId="0" xfId="0" applyNumberFormat="1" applyAlignment="1">
      <alignment/>
    </xf>
    <xf numFmtId="176" fontId="0" fillId="0" borderId="0" xfId="0" applyNumberFormat="1" applyFill="1" applyAlignment="1">
      <alignment/>
    </xf>
    <xf numFmtId="0" fontId="79" fillId="0" borderId="0" xfId="0" applyFont="1" applyAlignment="1">
      <alignment/>
    </xf>
    <xf numFmtId="176" fontId="7" fillId="0" borderId="0" xfId="0" applyNumberFormat="1" applyFont="1" applyAlignment="1">
      <alignment vertical="center"/>
    </xf>
    <xf numFmtId="0" fontId="16" fillId="0" borderId="0" xfId="0" applyFont="1" applyFill="1" applyAlignment="1">
      <alignment horizontal="left" vertical="center"/>
    </xf>
    <xf numFmtId="0" fontId="17" fillId="4" borderId="3" xfId="0" applyFont="1" applyFill="1" applyBorder="1" applyAlignment="1">
      <alignment horizontal="left" vertical="center"/>
    </xf>
    <xf numFmtId="0" fontId="32" fillId="4" borderId="0" xfId="0" applyFont="1" applyFill="1" applyAlignment="1">
      <alignment/>
    </xf>
    <xf numFmtId="0" fontId="0" fillId="0" borderId="0" xfId="0" applyFont="1" applyAlignment="1">
      <alignment vertical="top"/>
    </xf>
    <xf numFmtId="0" fontId="17" fillId="4" borderId="0" xfId="0" applyFont="1" applyFill="1" applyBorder="1" applyAlignment="1">
      <alignment horizontal="left" vertical="center"/>
    </xf>
    <xf numFmtId="0" fontId="7" fillId="0" borderId="0" xfId="0" applyFont="1" applyBorder="1" applyAlignment="1">
      <alignment horizontal="center"/>
    </xf>
    <xf numFmtId="0" fontId="7" fillId="0" borderId="7" xfId="0" applyFont="1" applyBorder="1" applyAlignment="1">
      <alignment horizontal="center"/>
    </xf>
    <xf numFmtId="0" fontId="7" fillId="0" borderId="1" xfId="0" applyFont="1" applyBorder="1" applyAlignment="1">
      <alignment horizontal="center"/>
    </xf>
    <xf numFmtId="0" fontId="7" fillId="0" borderId="10" xfId="0" applyFont="1" applyBorder="1" applyAlignment="1">
      <alignment horizontal="center"/>
    </xf>
    <xf numFmtId="176" fontId="29" fillId="0" borderId="0" xfId="0" applyNumberFormat="1" applyFont="1" applyFill="1" applyBorder="1" applyAlignment="1">
      <alignment horizontal="right" vertical="center"/>
    </xf>
    <xf numFmtId="0" fontId="29" fillId="0" borderId="0" xfId="0" applyFont="1" applyBorder="1" applyAlignment="1">
      <alignment horizontal="center" vertical="center"/>
    </xf>
    <xf numFmtId="0" fontId="29" fillId="0" borderId="0" xfId="0" applyFont="1" applyFill="1" applyBorder="1" applyAlignment="1">
      <alignment horizontal="center"/>
    </xf>
    <xf numFmtId="177" fontId="0" fillId="0" borderId="0" xfId="0" applyNumberFormat="1" applyAlignment="1">
      <alignment/>
    </xf>
    <xf numFmtId="176" fontId="0" fillId="0" borderId="0" xfId="0" applyNumberFormat="1" applyFont="1" applyFill="1" applyAlignment="1">
      <alignment/>
    </xf>
    <xf numFmtId="0" fontId="5" fillId="0" borderId="1" xfId="0" applyFont="1" applyBorder="1" applyAlignment="1">
      <alignment horizontal="left" vertical="center"/>
    </xf>
    <xf numFmtId="0" fontId="46" fillId="0" borderId="1" xfId="0" applyFont="1" applyBorder="1" applyAlignment="1">
      <alignment horizontal="left" vertical="center"/>
    </xf>
    <xf numFmtId="0" fontId="29" fillId="0" borderId="7" xfId="0" applyFont="1" applyBorder="1" applyAlignment="1">
      <alignment horizontal="center" vertical="center"/>
    </xf>
    <xf numFmtId="176" fontId="29" fillId="2" borderId="4" xfId="0" applyNumberFormat="1" applyFont="1" applyFill="1" applyBorder="1" applyAlignment="1">
      <alignment vertical="center"/>
    </xf>
    <xf numFmtId="178" fontId="29" fillId="2" borderId="6" xfId="0" applyNumberFormat="1" applyFont="1" applyFill="1" applyBorder="1" applyAlignment="1">
      <alignment vertical="center"/>
    </xf>
    <xf numFmtId="176" fontId="29" fillId="0" borderId="7" xfId="0" applyNumberFormat="1" applyFont="1" applyFill="1" applyBorder="1" applyAlignment="1">
      <alignment vertical="center"/>
    </xf>
    <xf numFmtId="178" fontId="29" fillId="0" borderId="6" xfId="0" applyNumberFormat="1" applyFont="1" applyFill="1" applyBorder="1" applyAlignment="1">
      <alignment vertical="center"/>
    </xf>
    <xf numFmtId="0" fontId="29" fillId="0" borderId="6" xfId="0" applyFont="1" applyFill="1" applyBorder="1" applyAlignment="1">
      <alignment/>
    </xf>
    <xf numFmtId="176" fontId="29" fillId="2" borderId="7" xfId="0" applyNumberFormat="1" applyFont="1" applyFill="1" applyBorder="1" applyAlignment="1">
      <alignment vertical="center"/>
    </xf>
    <xf numFmtId="176" fontId="29" fillId="2" borderId="6" xfId="0" applyNumberFormat="1" applyFont="1" applyFill="1" applyBorder="1" applyAlignment="1">
      <alignment horizontal="right" vertical="center"/>
    </xf>
    <xf numFmtId="176" fontId="30" fillId="0" borderId="7" xfId="0" applyNumberFormat="1" applyFont="1" applyFill="1" applyBorder="1" applyAlignment="1">
      <alignment vertical="center"/>
    </xf>
    <xf numFmtId="176" fontId="30" fillId="0" borderId="15" xfId="0" applyNumberFormat="1" applyFont="1" applyFill="1" applyBorder="1" applyAlignment="1">
      <alignment vertical="center"/>
    </xf>
    <xf numFmtId="176" fontId="29" fillId="0" borderId="6" xfId="0" applyNumberFormat="1" applyFont="1" applyFill="1" applyBorder="1" applyAlignment="1">
      <alignment horizontal="right" vertical="center"/>
    </xf>
    <xf numFmtId="178" fontId="30" fillId="2" borderId="6" xfId="0" applyNumberFormat="1" applyFont="1" applyFill="1" applyBorder="1" applyAlignment="1">
      <alignment vertical="center"/>
    </xf>
    <xf numFmtId="176" fontId="30" fillId="2" borderId="6" xfId="0" applyNumberFormat="1" applyFont="1" applyFill="1" applyBorder="1" applyAlignment="1">
      <alignment vertical="center"/>
    </xf>
    <xf numFmtId="165" fontId="17" fillId="4" borderId="0" xfId="0" applyNumberFormat="1" applyFont="1" applyFill="1" applyBorder="1" applyAlignment="1">
      <alignment vertical="center"/>
    </xf>
    <xf numFmtId="0" fontId="85" fillId="0" borderId="0" xfId="0" applyFont="1" applyAlignment="1">
      <alignment horizontal="center"/>
    </xf>
    <xf numFmtId="0" fontId="5" fillId="0" borderId="1" xfId="0" applyFont="1" applyBorder="1" applyAlignment="1">
      <alignment horizontal="left"/>
    </xf>
    <xf numFmtId="0" fontId="25" fillId="0" borderId="0" xfId="0" applyFont="1" applyAlignment="1">
      <alignment horizontal="center" vertical="center"/>
    </xf>
    <xf numFmtId="0" fontId="0" fillId="0" borderId="0" xfId="0" applyAlignment="1">
      <alignment vertical="center"/>
    </xf>
    <xf numFmtId="171" fontId="29" fillId="2" borderId="0" xfId="22" applyNumberFormat="1" applyFont="1" applyFill="1" applyBorder="1" applyAlignment="1">
      <alignment vertical="center"/>
    </xf>
    <xf numFmtId="171" fontId="29" fillId="2" borderId="3" xfId="22" applyNumberFormat="1" applyFont="1" applyFill="1" applyBorder="1" applyAlignment="1">
      <alignment vertical="center"/>
    </xf>
    <xf numFmtId="171" fontId="29" fillId="2" borderId="4" xfId="22" applyNumberFormat="1" applyFont="1" applyFill="1" applyBorder="1" applyAlignment="1">
      <alignment vertical="center"/>
    </xf>
    <xf numFmtId="171" fontId="29" fillId="0" borderId="7" xfId="22" applyNumberFormat="1" applyFont="1" applyBorder="1" applyAlignment="1">
      <alignment/>
    </xf>
    <xf numFmtId="171" fontId="29" fillId="2" borderId="7" xfId="22" applyNumberFormat="1" applyFont="1" applyFill="1" applyBorder="1" applyAlignment="1">
      <alignment/>
    </xf>
    <xf numFmtId="171" fontId="29" fillId="0" borderId="7" xfId="22" applyNumberFormat="1" applyFont="1" applyBorder="1" applyAlignment="1">
      <alignment horizontal="right"/>
    </xf>
    <xf numFmtId="171" fontId="29" fillId="2" borderId="7" xfId="22" applyNumberFormat="1" applyFont="1" applyFill="1" applyBorder="1" applyAlignment="1">
      <alignment horizontal="right"/>
    </xf>
    <xf numFmtId="171" fontId="30" fillId="0" borderId="14" xfId="22" applyNumberFormat="1" applyFont="1" applyBorder="1" applyAlignment="1">
      <alignment vertical="center"/>
    </xf>
    <xf numFmtId="171" fontId="30" fillId="0" borderId="15" xfId="22" applyNumberFormat="1" applyFont="1" applyBorder="1" applyAlignment="1">
      <alignment horizontal="right" vertical="center"/>
    </xf>
    <xf numFmtId="3" fontId="0" fillId="0" borderId="0" xfId="0" applyNumberFormat="1" applyAlignment="1">
      <alignment/>
    </xf>
    <xf numFmtId="0" fontId="86" fillId="0" borderId="0" xfId="0" applyFont="1" applyAlignment="1">
      <alignment horizontal="center" vertical="center"/>
    </xf>
    <xf numFmtId="0" fontId="13" fillId="0" borderId="0" xfId="0" applyFont="1" applyBorder="1" applyAlignment="1">
      <alignment horizontal="left" vertical="center"/>
    </xf>
    <xf numFmtId="0" fontId="57" fillId="0" borderId="0" xfId="0" applyFont="1" applyAlignment="1">
      <alignment vertical="center"/>
    </xf>
    <xf numFmtId="0" fontId="0" fillId="0" borderId="9" xfId="0" applyFont="1" applyBorder="1" applyAlignment="1">
      <alignment horizontal="center" vertical="center"/>
    </xf>
    <xf numFmtId="184" fontId="29" fillId="2" borderId="6" xfId="0" applyNumberFormat="1" applyFont="1" applyFill="1" applyBorder="1" applyAlignment="1">
      <alignment horizontal="right" vertical="center"/>
    </xf>
    <xf numFmtId="193" fontId="29" fillId="0" borderId="0" xfId="0" applyNumberFormat="1" applyFont="1" applyFill="1" applyBorder="1" applyAlignment="1">
      <alignment vertical="center"/>
    </xf>
    <xf numFmtId="3" fontId="29" fillId="2" borderId="6" xfId="0" applyNumberFormat="1" applyFont="1" applyFill="1" applyBorder="1" applyAlignment="1">
      <alignment horizontal="right" vertical="center"/>
    </xf>
    <xf numFmtId="184" fontId="29" fillId="0" borderId="6" xfId="0" applyNumberFormat="1" applyFont="1" applyBorder="1" applyAlignment="1">
      <alignment horizontal="right" vertical="center"/>
    </xf>
    <xf numFmtId="3" fontId="29" fillId="0" borderId="6" xfId="0" applyNumberFormat="1" applyFont="1" applyBorder="1" applyAlignment="1">
      <alignment horizontal="right" vertical="center"/>
    </xf>
    <xf numFmtId="184" fontId="30" fillId="0" borderId="6" xfId="0" applyNumberFormat="1" applyFont="1" applyBorder="1" applyAlignment="1">
      <alignment horizontal="right" vertical="center"/>
    </xf>
    <xf numFmtId="193" fontId="30" fillId="0" borderId="0" xfId="0" applyNumberFormat="1" applyFont="1" applyFill="1" applyBorder="1" applyAlignment="1">
      <alignment vertical="center"/>
    </xf>
    <xf numFmtId="3" fontId="30" fillId="0" borderId="6" xfId="0" applyNumberFormat="1" applyFont="1" applyBorder="1" applyAlignment="1">
      <alignment horizontal="right" vertical="center"/>
    </xf>
    <xf numFmtId="184" fontId="30" fillId="0" borderId="2" xfId="0" applyNumberFormat="1" applyFont="1" applyBorder="1" applyAlignment="1">
      <alignment horizontal="right" vertical="center"/>
    </xf>
    <xf numFmtId="3" fontId="30" fillId="0" borderId="13" xfId="0" applyNumberFormat="1" applyFont="1" applyBorder="1" applyAlignment="1">
      <alignment horizontal="right" vertical="center"/>
    </xf>
    <xf numFmtId="184" fontId="29" fillId="2" borderId="2" xfId="0" applyNumberFormat="1" applyFont="1" applyFill="1" applyBorder="1" applyAlignment="1">
      <alignment horizontal="right" vertical="center"/>
    </xf>
    <xf numFmtId="184" fontId="30" fillId="2" borderId="9" xfId="0" applyNumberFormat="1" applyFont="1" applyFill="1" applyBorder="1" applyAlignment="1">
      <alignment horizontal="right" vertical="center"/>
    </xf>
    <xf numFmtId="3" fontId="30" fillId="2" borderId="6" xfId="0" applyNumberFormat="1" applyFont="1" applyFill="1" applyBorder="1" applyAlignment="1">
      <alignment horizontal="right" vertical="center"/>
    </xf>
    <xf numFmtId="0" fontId="44" fillId="0" borderId="0" xfId="0" applyFont="1" applyAlignment="1">
      <alignment horizontal="center" vertical="center"/>
    </xf>
    <xf numFmtId="0" fontId="16" fillId="0" borderId="0" xfId="0" applyFont="1" applyAlignment="1">
      <alignment horizontal="center" vertical="center"/>
    </xf>
    <xf numFmtId="177" fontId="25" fillId="0" borderId="0" xfId="0" applyNumberFormat="1" applyFont="1" applyFill="1" applyBorder="1" applyAlignment="1">
      <alignment horizontal="centerContinuous" vertical="center"/>
    </xf>
    <xf numFmtId="177" fontId="29" fillId="0" borderId="0" xfId="0" applyNumberFormat="1" applyFont="1" applyFill="1" applyBorder="1" applyAlignment="1">
      <alignment horizontal="centerContinuous" vertical="center"/>
    </xf>
    <xf numFmtId="171" fontId="30" fillId="0" borderId="0" xfId="0" applyNumberFormat="1" applyFont="1" applyFill="1" applyBorder="1" applyAlignment="1">
      <alignment horizontal="centerContinuous" vertical="center"/>
    </xf>
    <xf numFmtId="171" fontId="29" fillId="0" borderId="0" xfId="0" applyNumberFormat="1" applyFont="1" applyFill="1" applyBorder="1" applyAlignment="1">
      <alignment horizontal="centerContinuous" vertical="center"/>
    </xf>
    <xf numFmtId="49" fontId="0" fillId="0" borderId="0" xfId="0" applyNumberFormat="1" applyFont="1" applyAlignment="1">
      <alignment vertical="center"/>
    </xf>
    <xf numFmtId="184" fontId="29" fillId="0" borderId="0" xfId="0" applyNumberFormat="1" applyFont="1" applyFill="1" applyBorder="1" applyAlignment="1">
      <alignment horizontal="right" vertical="center"/>
    </xf>
    <xf numFmtId="177" fontId="0" fillId="0" borderId="0" xfId="0" applyNumberFormat="1" applyAlignment="1">
      <alignment horizontal="right"/>
    </xf>
    <xf numFmtId="192" fontId="30" fillId="0" borderId="12" xfId="0" applyNumberFormat="1" applyFont="1" applyBorder="1" applyAlignment="1">
      <alignment horizontal="right" vertical="center"/>
    </xf>
    <xf numFmtId="0" fontId="25" fillId="0" borderId="7" xfId="0" applyFont="1" applyBorder="1" applyAlignment="1">
      <alignment horizontal="centerContinuous" vertical="center"/>
    </xf>
    <xf numFmtId="0" fontId="25" fillId="0" borderId="10" xfId="0" applyFont="1" applyBorder="1" applyAlignment="1">
      <alignment horizontal="centerContinuous" vertical="center"/>
    </xf>
    <xf numFmtId="0" fontId="17" fillId="0" borderId="0" xfId="0" applyFont="1" applyFill="1" applyBorder="1" applyAlignment="1">
      <alignment horizontal="left" vertical="center"/>
    </xf>
    <xf numFmtId="0" fontId="15" fillId="0" borderId="0" xfId="0" applyFont="1" applyBorder="1" applyAlignment="1">
      <alignment vertical="center"/>
    </xf>
    <xf numFmtId="0" fontId="88" fillId="0" borderId="0" xfId="0" applyFont="1" applyBorder="1" applyAlignment="1">
      <alignment vertical="center"/>
    </xf>
    <xf numFmtId="0" fontId="89" fillId="0" borderId="0" xfId="0" applyFont="1" applyBorder="1" applyAlignment="1">
      <alignment vertical="center"/>
    </xf>
    <xf numFmtId="0" fontId="90" fillId="0" borderId="0" xfId="0" applyFont="1" applyBorder="1" applyAlignment="1">
      <alignment/>
    </xf>
    <xf numFmtId="0" fontId="90" fillId="0" borderId="0" xfId="0" applyFont="1" applyBorder="1" applyAlignment="1">
      <alignment vertical="center"/>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vertical="center"/>
    </xf>
    <xf numFmtId="0" fontId="4" fillId="0" borderId="0" xfId="0" applyFont="1" applyBorder="1" applyAlignment="1">
      <alignment/>
    </xf>
    <xf numFmtId="0" fontId="4" fillId="0" borderId="0" xfId="0" applyFont="1" applyFill="1" applyBorder="1" applyAlignment="1">
      <alignment/>
    </xf>
    <xf numFmtId="174" fontId="4" fillId="0" borderId="0" xfId="0" applyNumberFormat="1" applyFont="1" applyBorder="1" applyAlignment="1">
      <alignment vertical="center"/>
    </xf>
    <xf numFmtId="0" fontId="89" fillId="0" borderId="0" xfId="0" applyFont="1" applyBorder="1" applyAlignment="1">
      <alignment horizontal="left" vertical="center"/>
    </xf>
    <xf numFmtId="0" fontId="91" fillId="0" borderId="0" xfId="0" applyFont="1" applyBorder="1" applyAlignment="1">
      <alignment horizontal="center" vertical="center"/>
    </xf>
    <xf numFmtId="0" fontId="91" fillId="0" borderId="0" xfId="0" applyFont="1" applyBorder="1" applyAlignment="1">
      <alignment horizontal="left" vertical="center"/>
    </xf>
    <xf numFmtId="0" fontId="92" fillId="0" borderId="0" xfId="0" applyFont="1" applyFill="1" applyBorder="1" applyAlignment="1">
      <alignment/>
    </xf>
    <xf numFmtId="0" fontId="88" fillId="0" borderId="0" xfId="0" applyFont="1" applyBorder="1" applyAlignment="1">
      <alignment horizontal="left" vertical="center"/>
    </xf>
    <xf numFmtId="0" fontId="91" fillId="0" borderId="0" xfId="0" applyFont="1" applyBorder="1" applyAlignment="1">
      <alignment vertical="center"/>
    </xf>
    <xf numFmtId="0" fontId="4" fillId="0" borderId="0" xfId="0" applyFont="1" applyBorder="1" applyAlignment="1">
      <alignment horizontal="left" vertical="center"/>
    </xf>
    <xf numFmtId="3" fontId="25" fillId="0" borderId="0" xfId="0" applyNumberFormat="1" applyFont="1" applyBorder="1" applyAlignment="1">
      <alignment horizontal="centerContinuous" vertical="center"/>
    </xf>
    <xf numFmtId="0" fontId="26" fillId="0" borderId="4" xfId="0" applyFont="1" applyBorder="1" applyAlignment="1">
      <alignment vertical="center"/>
    </xf>
    <xf numFmtId="167" fontId="24" fillId="2" borderId="4" xfId="0" applyNumberFormat="1" applyFont="1" applyFill="1" applyBorder="1" applyAlignment="1">
      <alignment vertical="center"/>
    </xf>
    <xf numFmtId="167" fontId="24" fillId="0" borderId="7" xfId="0" applyNumberFormat="1" applyFont="1" applyFill="1" applyBorder="1" applyAlignment="1">
      <alignment/>
    </xf>
    <xf numFmtId="167" fontId="24" fillId="2" borderId="7" xfId="0" applyNumberFormat="1" applyFont="1" applyFill="1" applyBorder="1" applyAlignment="1">
      <alignment/>
    </xf>
    <xf numFmtId="165" fontId="29" fillId="2" borderId="5" xfId="0" applyNumberFormat="1" applyFont="1" applyFill="1" applyBorder="1" applyAlignment="1">
      <alignment vertical="center"/>
    </xf>
    <xf numFmtId="165" fontId="29" fillId="0" borderId="8" xfId="0" applyNumberFormat="1" applyFont="1" applyFill="1" applyBorder="1" applyAlignment="1">
      <alignment vertical="center"/>
    </xf>
    <xf numFmtId="165" fontId="29" fillId="2" borderId="8" xfId="0" applyNumberFormat="1" applyFont="1" applyFill="1" applyBorder="1" applyAlignment="1">
      <alignment vertical="center"/>
    </xf>
    <xf numFmtId="165" fontId="30" fillId="0" borderId="8" xfId="0" applyNumberFormat="1" applyFont="1" applyFill="1" applyBorder="1" applyAlignment="1">
      <alignment vertical="center"/>
    </xf>
    <xf numFmtId="165" fontId="30" fillId="0" borderId="12" xfId="0" applyNumberFormat="1" applyFont="1" applyFill="1" applyBorder="1" applyAlignment="1">
      <alignment vertical="center"/>
    </xf>
    <xf numFmtId="0" fontId="20" fillId="2" borderId="0" xfId="0" applyFont="1" applyFill="1" applyBorder="1" applyAlignment="1">
      <alignment horizontal="left" vertical="center"/>
    </xf>
    <xf numFmtId="0" fontId="20" fillId="2" borderId="1" xfId="0" applyFont="1" applyFill="1" applyBorder="1" applyAlignment="1">
      <alignment horizontal="left" vertical="center"/>
    </xf>
    <xf numFmtId="165" fontId="30" fillId="2" borderId="8" xfId="0" applyNumberFormat="1" applyFont="1" applyFill="1" applyBorder="1" applyAlignment="1">
      <alignment vertical="center"/>
    </xf>
    <xf numFmtId="0" fontId="87" fillId="0" borderId="0" xfId="0" applyFont="1" applyBorder="1" applyAlignment="1">
      <alignment vertical="center"/>
    </xf>
    <xf numFmtId="0" fontId="0" fillId="0" borderId="8" xfId="0" applyFont="1" applyBorder="1" applyAlignment="1">
      <alignment horizontal="center" vertical="center"/>
    </xf>
    <xf numFmtId="0" fontId="19" fillId="0" borderId="8" xfId="0" applyFont="1" applyBorder="1" applyAlignment="1">
      <alignment horizontal="center" vertical="center"/>
    </xf>
    <xf numFmtId="0" fontId="19" fillId="0" borderId="11" xfId="0" applyFont="1" applyBorder="1" applyAlignment="1">
      <alignment horizontal="center" vertical="center"/>
    </xf>
    <xf numFmtId="192" fontId="29" fillId="2" borderId="8" xfId="0" applyNumberFormat="1" applyFont="1" applyFill="1" applyBorder="1" applyAlignment="1">
      <alignment horizontal="right" vertical="center"/>
    </xf>
    <xf numFmtId="192" fontId="29" fillId="0" borderId="8" xfId="0" applyNumberFormat="1" applyFont="1" applyBorder="1" applyAlignment="1">
      <alignment horizontal="right" vertical="center"/>
    </xf>
    <xf numFmtId="192" fontId="30" fillId="0" borderId="8" xfId="0" applyNumberFormat="1" applyFont="1" applyBorder="1" applyAlignment="1">
      <alignment horizontal="right" vertical="center"/>
    </xf>
    <xf numFmtId="192" fontId="30" fillId="2" borderId="11" xfId="0" applyNumberFormat="1" applyFont="1" applyFill="1" applyBorder="1" applyAlignment="1">
      <alignment horizontal="right" vertical="center"/>
    </xf>
    <xf numFmtId="0" fontId="87" fillId="0" borderId="0" xfId="0" applyFont="1" applyFill="1" applyAlignment="1">
      <alignment/>
    </xf>
    <xf numFmtId="171" fontId="29" fillId="0" borderId="0" xfId="22" applyNumberFormat="1" applyFont="1" applyFill="1" applyBorder="1" applyAlignment="1">
      <alignment horizontal="right" vertical="center"/>
    </xf>
    <xf numFmtId="171" fontId="29" fillId="2" borderId="7" xfId="22" applyNumberFormat="1" applyFont="1" applyFill="1" applyBorder="1" applyAlignment="1" applyProtection="1">
      <alignment horizontal="center" vertical="center"/>
      <protection locked="0"/>
    </xf>
    <xf numFmtId="171" fontId="29" fillId="0" borderId="7" xfId="22" applyNumberFormat="1" applyFont="1" applyFill="1" applyBorder="1" applyAlignment="1" applyProtection="1">
      <alignment horizontal="center" vertical="center"/>
      <protection locked="0"/>
    </xf>
    <xf numFmtId="3" fontId="25" fillId="0" borderId="4" xfId="0" applyNumberFormat="1" applyFont="1" applyBorder="1" applyAlignment="1">
      <alignment horizontal="center" vertical="center"/>
    </xf>
    <xf numFmtId="3" fontId="25" fillId="0" borderId="5" xfId="0" applyNumberFormat="1" applyFont="1" applyBorder="1" applyAlignment="1">
      <alignment horizontal="centerContinuous" vertical="center"/>
    </xf>
    <xf numFmtId="3" fontId="25" fillId="0" borderId="8" xfId="0" applyNumberFormat="1" applyFont="1" applyBorder="1" applyAlignment="1">
      <alignment horizontal="centerContinuous" vertical="center"/>
    </xf>
    <xf numFmtId="2" fontId="0" fillId="0" borderId="0" xfId="0" applyNumberFormat="1" applyAlignment="1">
      <alignment/>
    </xf>
    <xf numFmtId="0" fontId="75" fillId="0" borderId="0" xfId="0" applyFont="1" applyFill="1" applyAlignment="1">
      <alignment vertical="center"/>
    </xf>
    <xf numFmtId="0" fontId="17" fillId="4" borderId="0" xfId="0" applyFont="1" applyFill="1" applyBorder="1" applyAlignment="1">
      <alignment vertical="center"/>
    </xf>
    <xf numFmtId="0" fontId="32" fillId="4" borderId="0" xfId="0" applyFont="1" applyFill="1" applyAlignment="1">
      <alignment vertical="center"/>
    </xf>
    <xf numFmtId="0" fontId="5" fillId="2" borderId="0" xfId="0" applyFont="1" applyFill="1" applyBorder="1" applyAlignment="1">
      <alignment horizontal="left" vertical="center"/>
    </xf>
    <xf numFmtId="0" fontId="5" fillId="2" borderId="1" xfId="0" applyFont="1" applyFill="1" applyBorder="1" applyAlignment="1">
      <alignment horizontal="left" vertical="center"/>
    </xf>
    <xf numFmtId="0" fontId="0" fillId="0" borderId="0" xfId="0" applyFont="1" applyAlignment="1">
      <alignment vertical="center" wrapText="1"/>
    </xf>
    <xf numFmtId="171" fontId="29" fillId="0" borderId="3" xfId="0" applyNumberFormat="1" applyFont="1" applyFill="1" applyBorder="1" applyAlignment="1">
      <alignment horizontal="center" vertical="center"/>
    </xf>
    <xf numFmtId="0" fontId="5" fillId="0" borderId="0" xfId="0" applyFont="1" applyBorder="1" applyAlignment="1">
      <alignment horizontal="center"/>
    </xf>
    <xf numFmtId="9" fontId="0" fillId="0" borderId="0" xfId="22" applyFont="1" applyAlignment="1">
      <alignment vertical="center"/>
    </xf>
    <xf numFmtId="165" fontId="19" fillId="0" borderId="0" xfId="0" applyNumberFormat="1" applyFont="1" applyFill="1" applyBorder="1" applyAlignment="1">
      <alignment vertical="center"/>
    </xf>
    <xf numFmtId="185" fontId="7" fillId="0" borderId="0" xfId="0" applyNumberFormat="1" applyFont="1" applyFill="1" applyBorder="1" applyAlignment="1">
      <alignment horizontal="right" vertical="center"/>
    </xf>
    <xf numFmtId="0" fontId="0" fillId="0" borderId="11" xfId="0" applyFont="1" applyBorder="1" applyAlignment="1">
      <alignment horizontal="center" vertical="center"/>
    </xf>
    <xf numFmtId="171" fontId="24" fillId="2" borderId="7" xfId="0" applyNumberFormat="1" applyFont="1" applyFill="1" applyBorder="1" applyAlignment="1">
      <alignment vertical="center"/>
    </xf>
    <xf numFmtId="171" fontId="24" fillId="0" borderId="7" xfId="0" applyNumberFormat="1" applyFont="1" applyFill="1" applyBorder="1" applyAlignment="1">
      <alignment vertical="center"/>
    </xf>
    <xf numFmtId="171" fontId="28" fillId="0" borderId="7" xfId="0" applyNumberFormat="1" applyFont="1" applyFill="1" applyBorder="1" applyAlignment="1">
      <alignment vertical="center"/>
    </xf>
    <xf numFmtId="171" fontId="28" fillId="0" borderId="15" xfId="0" applyNumberFormat="1" applyFont="1" applyFill="1" applyBorder="1" applyAlignment="1">
      <alignment vertical="center"/>
    </xf>
    <xf numFmtId="171" fontId="24" fillId="2" borderId="7" xfId="0" applyNumberFormat="1" applyFont="1" applyFill="1" applyBorder="1" applyAlignment="1" quotePrefix="1">
      <alignment horizontal="right" vertical="center"/>
    </xf>
    <xf numFmtId="0" fontId="0" fillId="5" borderId="0" xfId="0" applyFont="1" applyFill="1" applyAlignment="1">
      <alignment/>
    </xf>
    <xf numFmtId="0" fontId="87" fillId="0" borderId="0" xfId="0" applyFont="1" applyAlignment="1">
      <alignment vertical="center"/>
    </xf>
    <xf numFmtId="0" fontId="87" fillId="0" borderId="0" xfId="0" applyFont="1" applyFill="1" applyBorder="1" applyAlignment="1">
      <alignment vertical="center"/>
    </xf>
    <xf numFmtId="176" fontId="29" fillId="2" borderId="3" xfId="0" applyNumberFormat="1" applyFont="1" applyFill="1" applyBorder="1" applyAlignment="1">
      <alignment vertical="center"/>
    </xf>
    <xf numFmtId="0" fontId="87" fillId="0" borderId="0" xfId="0" applyFont="1" applyFill="1" applyBorder="1" applyAlignment="1">
      <alignment/>
    </xf>
    <xf numFmtId="0" fontId="94" fillId="0" borderId="0" xfId="0" applyFont="1" applyAlignment="1">
      <alignment/>
    </xf>
    <xf numFmtId="176" fontId="87" fillId="0" borderId="0" xfId="0" applyNumberFormat="1" applyFont="1" applyFill="1" applyAlignment="1">
      <alignment/>
    </xf>
    <xf numFmtId="0" fontId="87" fillId="0" borderId="1" xfId="0" applyFont="1" applyBorder="1" applyAlignment="1">
      <alignment vertical="center"/>
    </xf>
    <xf numFmtId="172" fontId="29" fillId="2" borderId="3" xfId="0" applyNumberFormat="1" applyFont="1" applyFill="1" applyBorder="1" applyAlignment="1">
      <alignment horizontal="right" vertical="center"/>
    </xf>
    <xf numFmtId="172" fontId="29" fillId="2" borderId="0" xfId="0" applyNumberFormat="1" applyFont="1" applyFill="1" applyBorder="1" applyAlignment="1">
      <alignment horizontal="right" vertical="center"/>
    </xf>
    <xf numFmtId="172" fontId="30" fillId="0" borderId="14" xfId="0" applyNumberFormat="1" applyFont="1" applyFill="1" applyBorder="1" applyAlignment="1">
      <alignment horizontal="right" vertical="center"/>
    </xf>
    <xf numFmtId="171" fontId="8" fillId="0" borderId="0" xfId="22" applyNumberFormat="1" applyFont="1" applyFill="1" applyAlignment="1">
      <alignment vertical="center"/>
    </xf>
    <xf numFmtId="166" fontId="24" fillId="2" borderId="0" xfId="0" applyNumberFormat="1" applyFont="1" applyFill="1" applyBorder="1" applyAlignment="1">
      <alignment horizontal="right" vertical="center"/>
    </xf>
    <xf numFmtId="176" fontId="67" fillId="0" borderId="0" xfId="0" applyNumberFormat="1" applyFont="1" applyFill="1" applyAlignment="1">
      <alignment vertical="center"/>
    </xf>
    <xf numFmtId="176" fontId="7" fillId="0" borderId="0" xfId="0" applyNumberFormat="1" applyFont="1" applyFill="1" applyAlignment="1">
      <alignment vertical="center"/>
    </xf>
    <xf numFmtId="176" fontId="65" fillId="0" borderId="0" xfId="0" applyNumberFormat="1" applyFont="1" applyAlignment="1">
      <alignment vertical="center"/>
    </xf>
    <xf numFmtId="171" fontId="0" fillId="0" borderId="0" xfId="22" applyNumberFormat="1" applyFill="1" applyAlignment="1">
      <alignment/>
    </xf>
    <xf numFmtId="0" fontId="25" fillId="0" borderId="6" xfId="0" applyFont="1" applyFill="1" applyBorder="1" applyAlignment="1">
      <alignment vertical="center"/>
    </xf>
    <xf numFmtId="165" fontId="30" fillId="2" borderId="9" xfId="0" applyNumberFormat="1" applyFont="1" applyFill="1" applyBorder="1" applyAlignment="1">
      <alignment vertical="center"/>
    </xf>
    <xf numFmtId="171" fontId="29" fillId="0" borderId="0" xfId="22" applyNumberFormat="1" applyFont="1" applyBorder="1" applyAlignment="1">
      <alignment vertical="center"/>
    </xf>
    <xf numFmtId="171" fontId="30" fillId="0" borderId="0" xfId="22" applyNumberFormat="1" applyFont="1" applyBorder="1" applyAlignment="1">
      <alignment vertical="center"/>
    </xf>
    <xf numFmtId="171" fontId="29" fillId="0" borderId="0" xfId="22" applyNumberFormat="1" applyFont="1" applyFill="1" applyBorder="1" applyAlignment="1">
      <alignment vertical="center"/>
    </xf>
    <xf numFmtId="184" fontId="30" fillId="0" borderId="12" xfId="0" applyNumberFormat="1" applyFont="1" applyBorder="1" applyAlignment="1">
      <alignment horizontal="right" vertical="center"/>
    </xf>
    <xf numFmtId="0" fontId="29" fillId="0" borderId="8" xfId="0" applyFont="1" applyBorder="1" applyAlignment="1">
      <alignment horizontal="center" vertical="center"/>
    </xf>
    <xf numFmtId="193" fontId="29" fillId="2" borderId="7" xfId="0" applyNumberFormat="1" applyFont="1" applyFill="1" applyBorder="1" applyAlignment="1">
      <alignment vertical="center"/>
    </xf>
    <xf numFmtId="193" fontId="29" fillId="0" borderId="7" xfId="0" applyNumberFormat="1" applyFont="1" applyBorder="1" applyAlignment="1">
      <alignment vertical="center"/>
    </xf>
    <xf numFmtId="193" fontId="30" fillId="0" borderId="7" xfId="0" applyNumberFormat="1" applyFont="1" applyFill="1" applyBorder="1" applyAlignment="1">
      <alignment vertical="center"/>
    </xf>
    <xf numFmtId="193" fontId="30" fillId="0" borderId="15" xfId="0" applyNumberFormat="1" applyFont="1" applyBorder="1" applyAlignment="1">
      <alignment horizontal="right" vertical="center"/>
    </xf>
    <xf numFmtId="193" fontId="29" fillId="2" borderId="7" xfId="0" applyNumberFormat="1" applyFont="1" applyFill="1" applyBorder="1" applyAlignment="1">
      <alignment horizontal="center" vertical="center"/>
    </xf>
    <xf numFmtId="193" fontId="29" fillId="0" borderId="7" xfId="0" applyNumberFormat="1" applyFont="1" applyFill="1" applyBorder="1" applyAlignment="1">
      <alignment horizontal="center" vertical="center"/>
    </xf>
    <xf numFmtId="193" fontId="30" fillId="2" borderId="7" xfId="0" applyNumberFormat="1" applyFont="1" applyFill="1" applyBorder="1" applyAlignment="1">
      <alignment horizontal="right" vertical="center"/>
    </xf>
    <xf numFmtId="0" fontId="54" fillId="0" borderId="0" xfId="0" applyFont="1" applyAlignment="1">
      <alignment vertical="center"/>
    </xf>
    <xf numFmtId="0" fontId="0" fillId="0" borderId="0" xfId="0" applyNumberFormat="1" applyFill="1" applyBorder="1" applyAlignment="1">
      <alignment horizontal="right"/>
    </xf>
    <xf numFmtId="3" fontId="29" fillId="2" borderId="0" xfId="0" applyNumberFormat="1" applyFont="1" applyFill="1" applyBorder="1" applyAlignment="1">
      <alignment horizontal="center" vertical="center"/>
    </xf>
    <xf numFmtId="3" fontId="29" fillId="0" borderId="0" xfId="0" applyNumberFormat="1" applyFont="1" applyBorder="1" applyAlignment="1">
      <alignment horizontal="center" vertical="center"/>
    </xf>
    <xf numFmtId="3" fontId="30" fillId="0" borderId="0" xfId="0" applyNumberFormat="1" applyFont="1" applyBorder="1" applyAlignment="1">
      <alignment horizontal="center" vertical="center"/>
    </xf>
    <xf numFmtId="3" fontId="30" fillId="0" borderId="14" xfId="0" applyNumberFormat="1" applyFont="1" applyBorder="1" applyAlignment="1">
      <alignment horizontal="center" vertical="center"/>
    </xf>
    <xf numFmtId="3" fontId="30" fillId="2" borderId="0" xfId="0" applyNumberFormat="1" applyFont="1" applyFill="1" applyBorder="1" applyAlignment="1">
      <alignment horizontal="center" vertical="center"/>
    </xf>
    <xf numFmtId="166" fontId="24" fillId="2" borderId="7" xfId="0" applyNumberFormat="1" applyFont="1" applyFill="1" applyBorder="1" applyAlignment="1" quotePrefix="1">
      <alignment horizontal="right" vertical="center"/>
    </xf>
    <xf numFmtId="164" fontId="29" fillId="0" borderId="9" xfId="0" applyNumberFormat="1" applyFont="1" applyBorder="1" applyAlignment="1">
      <alignment horizontal="center" vertical="center"/>
    </xf>
    <xf numFmtId="176" fontId="29" fillId="2" borderId="8" xfId="0" applyNumberFormat="1" applyFont="1" applyFill="1" applyBorder="1" applyAlignment="1">
      <alignment horizontal="right" vertical="center"/>
    </xf>
    <xf numFmtId="176" fontId="30" fillId="0" borderId="8" xfId="0" applyNumberFormat="1" applyFont="1" applyFill="1" applyBorder="1" applyAlignment="1">
      <alignment horizontal="right" vertical="center"/>
    </xf>
    <xf numFmtId="176" fontId="30" fillId="0" borderId="12" xfId="0" applyNumberFormat="1" applyFont="1" applyFill="1" applyBorder="1" applyAlignment="1">
      <alignment horizontal="right" vertical="center"/>
    </xf>
    <xf numFmtId="10" fontId="0" fillId="0" borderId="0" xfId="22" applyNumberFormat="1" applyFont="1" applyFill="1" applyAlignment="1">
      <alignment horizontal="center"/>
    </xf>
    <xf numFmtId="0" fontId="0" fillId="0" borderId="2" xfId="0" applyBorder="1" applyAlignment="1">
      <alignment/>
    </xf>
    <xf numFmtId="3" fontId="25" fillId="0" borderId="6" xfId="0" applyNumberFormat="1" applyFont="1" applyBorder="1" applyAlignment="1">
      <alignment horizontal="center" vertical="center"/>
    </xf>
    <xf numFmtId="0" fontId="25" fillId="0" borderId="9" xfId="0" applyFont="1" applyBorder="1" applyAlignment="1">
      <alignment/>
    </xf>
    <xf numFmtId="0" fontId="7" fillId="0" borderId="6" xfId="0" applyFont="1" applyBorder="1" applyAlignment="1">
      <alignment horizontal="center" vertical="center"/>
    </xf>
    <xf numFmtId="9" fontId="0" fillId="0" borderId="0" xfId="22" applyAlignment="1">
      <alignment/>
    </xf>
    <xf numFmtId="171" fontId="0" fillId="0" borderId="0" xfId="22" applyNumberFormat="1" applyAlignment="1">
      <alignment/>
    </xf>
    <xf numFmtId="171" fontId="0" fillId="0" borderId="0" xfId="22" applyNumberFormat="1" applyFont="1" applyAlignment="1">
      <alignment/>
    </xf>
    <xf numFmtId="177" fontId="29" fillId="0" borderId="0" xfId="0" applyNumberFormat="1" applyFont="1" applyFill="1" applyBorder="1" applyAlignment="1">
      <alignment/>
    </xf>
    <xf numFmtId="177" fontId="87" fillId="0" borderId="0" xfId="0" applyNumberFormat="1" applyFont="1" applyAlignment="1">
      <alignment/>
    </xf>
    <xf numFmtId="0" fontId="0" fillId="0" borderId="0" xfId="0" applyAlignment="1">
      <alignment horizontal="right"/>
    </xf>
    <xf numFmtId="0" fontId="0" fillId="0" borderId="0" xfId="0" applyAlignment="1">
      <alignment horizontal="left"/>
    </xf>
    <xf numFmtId="194" fontId="29" fillId="2" borderId="6" xfId="0" applyNumberFormat="1" applyFont="1" applyFill="1" applyBorder="1" applyAlignment="1">
      <alignment vertical="center"/>
    </xf>
    <xf numFmtId="194" fontId="29" fillId="2" borderId="5" xfId="0" applyNumberFormat="1" applyFont="1" applyFill="1" applyBorder="1" applyAlignment="1">
      <alignment vertical="center"/>
    </xf>
    <xf numFmtId="194" fontId="29" fillId="0" borderId="6" xfId="0" applyNumberFormat="1" applyFont="1" applyFill="1" applyBorder="1" applyAlignment="1">
      <alignment vertical="center"/>
    </xf>
    <xf numFmtId="194" fontId="29" fillId="0" borderId="8" xfId="0" applyNumberFormat="1" applyFont="1" applyFill="1" applyBorder="1" applyAlignment="1">
      <alignment vertical="center"/>
    </xf>
    <xf numFmtId="194" fontId="29" fillId="2" borderId="8" xfId="0" applyNumberFormat="1" applyFont="1" applyFill="1" applyBorder="1" applyAlignment="1">
      <alignment vertical="center"/>
    </xf>
    <xf numFmtId="194" fontId="30" fillId="0" borderId="6" xfId="0" applyNumberFormat="1" applyFont="1" applyFill="1" applyBorder="1" applyAlignment="1">
      <alignment vertical="center"/>
    </xf>
    <xf numFmtId="194" fontId="30" fillId="0" borderId="8" xfId="0" applyNumberFormat="1" applyFont="1" applyFill="1" applyBorder="1" applyAlignment="1">
      <alignment vertical="center"/>
    </xf>
    <xf numFmtId="194" fontId="30" fillId="0" borderId="13" xfId="0" applyNumberFormat="1" applyFont="1" applyFill="1" applyBorder="1" applyAlignment="1">
      <alignment vertical="center"/>
    </xf>
    <xf numFmtId="194" fontId="30" fillId="0" borderId="12" xfId="0" applyNumberFormat="1" applyFont="1" applyFill="1" applyBorder="1" applyAlignment="1">
      <alignment vertical="center"/>
    </xf>
    <xf numFmtId="3" fontId="29" fillId="2" borderId="6" xfId="0" applyNumberFormat="1" applyFont="1" applyFill="1" applyBorder="1" applyAlignment="1">
      <alignment vertical="center"/>
    </xf>
    <xf numFmtId="3" fontId="29" fillId="2" borderId="8" xfId="0" applyNumberFormat="1" applyFont="1" applyFill="1" applyBorder="1" applyAlignment="1">
      <alignment vertical="center"/>
    </xf>
    <xf numFmtId="3" fontId="29" fillId="0" borderId="6" xfId="0" applyNumberFormat="1" applyFont="1" applyFill="1" applyBorder="1" applyAlignment="1">
      <alignment vertical="center"/>
    </xf>
    <xf numFmtId="3" fontId="29" fillId="0" borderId="8" xfId="0" applyNumberFormat="1" applyFont="1" applyFill="1" applyBorder="1" applyAlignment="1">
      <alignment vertical="center"/>
    </xf>
    <xf numFmtId="3" fontId="30" fillId="0" borderId="6" xfId="0" applyNumberFormat="1" applyFont="1" applyFill="1" applyBorder="1" applyAlignment="1">
      <alignment vertical="center"/>
    </xf>
    <xf numFmtId="3" fontId="30" fillId="0" borderId="8" xfId="0" applyNumberFormat="1" applyFont="1" applyFill="1" applyBorder="1" applyAlignment="1">
      <alignment vertical="center"/>
    </xf>
    <xf numFmtId="3" fontId="30" fillId="0" borderId="13" xfId="0" applyNumberFormat="1" applyFont="1" applyFill="1" applyBorder="1" applyAlignment="1">
      <alignment vertical="center"/>
    </xf>
    <xf numFmtId="3" fontId="30" fillId="0" borderId="12" xfId="0" applyNumberFormat="1" applyFont="1" applyFill="1" applyBorder="1" applyAlignment="1">
      <alignment vertical="center"/>
    </xf>
    <xf numFmtId="184" fontId="29" fillId="2" borderId="7" xfId="0" applyNumberFormat="1" applyFont="1" applyFill="1" applyBorder="1" applyAlignment="1">
      <alignment/>
    </xf>
    <xf numFmtId="184" fontId="29" fillId="0" borderId="7" xfId="0" applyNumberFormat="1" applyFont="1" applyFill="1" applyBorder="1" applyAlignment="1">
      <alignment/>
    </xf>
    <xf numFmtId="184" fontId="30" fillId="0" borderId="7" xfId="0" applyNumberFormat="1" applyFont="1" applyFill="1" applyBorder="1" applyAlignment="1">
      <alignment/>
    </xf>
    <xf numFmtId="184" fontId="30" fillId="0" borderId="15" xfId="0" applyNumberFormat="1" applyFont="1" applyFill="1" applyBorder="1" applyAlignment="1">
      <alignment/>
    </xf>
    <xf numFmtId="195" fontId="29" fillId="2" borderId="7" xfId="0" applyNumberFormat="1" applyFont="1" applyFill="1" applyBorder="1" applyAlignment="1">
      <alignment horizontal="right" vertical="center"/>
    </xf>
    <xf numFmtId="195" fontId="29" fillId="0" borderId="7" xfId="0" applyNumberFormat="1" applyFont="1" applyFill="1" applyBorder="1" applyAlignment="1">
      <alignment horizontal="right" vertical="center"/>
    </xf>
    <xf numFmtId="195" fontId="30" fillId="0" borderId="7" xfId="0" applyNumberFormat="1" applyFont="1" applyFill="1" applyBorder="1" applyAlignment="1">
      <alignment horizontal="right" vertical="center"/>
    </xf>
    <xf numFmtId="195" fontId="30" fillId="0" borderId="15" xfId="0" applyNumberFormat="1" applyFont="1" applyFill="1" applyBorder="1" applyAlignment="1">
      <alignment horizontal="right" vertical="center"/>
    </xf>
    <xf numFmtId="168" fontId="29" fillId="2" borderId="8" xfId="0" applyNumberFormat="1" applyFont="1" applyFill="1" applyBorder="1" applyAlignment="1">
      <alignment/>
    </xf>
    <xf numFmtId="168" fontId="29" fillId="0" borderId="8" xfId="0" applyNumberFormat="1" applyFont="1" applyFill="1" applyBorder="1" applyAlignment="1">
      <alignment/>
    </xf>
    <xf numFmtId="168" fontId="30" fillId="0" borderId="8" xfId="0" applyNumberFormat="1" applyFont="1" applyFill="1" applyBorder="1" applyAlignment="1">
      <alignment/>
    </xf>
    <xf numFmtId="168" fontId="30" fillId="0" borderId="12" xfId="0" applyNumberFormat="1" applyFont="1" applyFill="1" applyBorder="1" applyAlignment="1">
      <alignment/>
    </xf>
    <xf numFmtId="168" fontId="30" fillId="2" borderId="8" xfId="0" applyNumberFormat="1" applyFont="1" applyFill="1" applyBorder="1" applyAlignment="1">
      <alignment/>
    </xf>
    <xf numFmtId="194" fontId="29" fillId="2" borderId="3" xfId="0" applyNumberFormat="1" applyFont="1" applyFill="1" applyBorder="1" applyAlignment="1">
      <alignment vertical="center"/>
    </xf>
    <xf numFmtId="194" fontId="29" fillId="0" borderId="0" xfId="0" applyNumberFormat="1" applyFont="1" applyFill="1" applyBorder="1" applyAlignment="1">
      <alignment vertical="center"/>
    </xf>
    <xf numFmtId="194" fontId="29" fillId="2" borderId="0" xfId="0" applyNumberFormat="1" applyFont="1" applyFill="1" applyBorder="1" applyAlignment="1">
      <alignment vertical="center"/>
    </xf>
    <xf numFmtId="194" fontId="30" fillId="0" borderId="0" xfId="0" applyNumberFormat="1" applyFont="1" applyFill="1" applyBorder="1" applyAlignment="1">
      <alignment vertical="center"/>
    </xf>
    <xf numFmtId="194" fontId="30" fillId="0" borderId="14" xfId="0" applyNumberFormat="1" applyFont="1" applyFill="1" applyBorder="1" applyAlignment="1">
      <alignment vertical="center"/>
    </xf>
    <xf numFmtId="194" fontId="30" fillId="2" borderId="0" xfId="0" applyNumberFormat="1" applyFont="1" applyFill="1" applyBorder="1" applyAlignment="1">
      <alignment vertical="center"/>
    </xf>
    <xf numFmtId="168" fontId="0" fillId="0" borderId="0" xfId="0" applyNumberFormat="1" applyFont="1" applyAlignment="1">
      <alignment/>
    </xf>
    <xf numFmtId="168" fontId="0" fillId="0" borderId="0" xfId="0" applyNumberFormat="1" applyFont="1" applyBorder="1" applyAlignment="1">
      <alignment/>
    </xf>
    <xf numFmtId="168" fontId="0" fillId="0" borderId="0" xfId="0" applyNumberFormat="1" applyFont="1" applyBorder="1" applyAlignment="1">
      <alignment vertical="center"/>
    </xf>
    <xf numFmtId="0" fontId="0" fillId="0" borderId="0" xfId="0" applyFont="1" applyFill="1" applyBorder="1" applyAlignment="1">
      <alignment horizontal="right"/>
    </xf>
    <xf numFmtId="165" fontId="30" fillId="2" borderId="6" xfId="0" applyNumberFormat="1" applyFont="1" applyFill="1" applyBorder="1" applyAlignment="1" applyProtection="1">
      <alignment horizontal="right" vertical="center"/>
      <protection locked="0"/>
    </xf>
    <xf numFmtId="9" fontId="19" fillId="0" borderId="0" xfId="22" applyFont="1" applyFill="1" applyAlignment="1">
      <alignment/>
    </xf>
    <xf numFmtId="165" fontId="19" fillId="0" borderId="0" xfId="0" applyNumberFormat="1" applyFont="1" applyFill="1" applyAlignment="1">
      <alignment/>
    </xf>
    <xf numFmtId="0" fontId="19" fillId="0" borderId="0" xfId="0" applyFont="1" applyAlignment="1">
      <alignment horizontal="center"/>
    </xf>
    <xf numFmtId="10" fontId="19" fillId="0" borderId="0" xfId="0" applyNumberFormat="1" applyFont="1" applyAlignment="1">
      <alignment horizontal="center"/>
    </xf>
    <xf numFmtId="171" fontId="19" fillId="0" borderId="0" xfId="0" applyNumberFormat="1" applyFont="1" applyAlignment="1">
      <alignment horizontal="center"/>
    </xf>
    <xf numFmtId="0" fontId="51" fillId="0" borderId="0" xfId="0" applyFont="1" applyAlignment="1">
      <alignment/>
    </xf>
    <xf numFmtId="0" fontId="51" fillId="0" borderId="0" xfId="0" applyFont="1" applyAlignment="1">
      <alignment vertical="center"/>
    </xf>
    <xf numFmtId="0" fontId="51" fillId="0" borderId="0" xfId="0" applyFont="1" applyFill="1" applyAlignment="1">
      <alignment/>
    </xf>
    <xf numFmtId="0" fontId="51" fillId="0" borderId="0" xfId="0" applyFont="1" applyFill="1" applyAlignment="1">
      <alignment/>
    </xf>
    <xf numFmtId="174" fontId="51" fillId="0" borderId="0" xfId="0" applyNumberFormat="1" applyFont="1" applyAlignment="1">
      <alignment vertical="center"/>
    </xf>
    <xf numFmtId="0" fontId="19" fillId="0" borderId="3" xfId="0" applyFont="1" applyBorder="1" applyAlignment="1">
      <alignment horizontal="left" vertical="center"/>
    </xf>
    <xf numFmtId="178" fontId="29" fillId="0" borderId="0" xfId="0" applyNumberFormat="1" applyFont="1" applyFill="1" applyBorder="1" applyAlignment="1">
      <alignment/>
    </xf>
    <xf numFmtId="164" fontId="29" fillId="0" borderId="1" xfId="0" applyNumberFormat="1" applyFont="1" applyBorder="1" applyAlignment="1" quotePrefix="1">
      <alignment horizontal="center" vertical="center"/>
    </xf>
    <xf numFmtId="0" fontId="0" fillId="0" borderId="0" xfId="0" applyFont="1" applyBorder="1" applyAlignment="1">
      <alignment/>
    </xf>
    <xf numFmtId="164" fontId="29" fillId="0" borderId="9" xfId="0" applyNumberFormat="1" applyFont="1" applyBorder="1" applyAlignment="1">
      <alignment horizontal="center"/>
    </xf>
    <xf numFmtId="164" fontId="29" fillId="0" borderId="0" xfId="0" applyNumberFormat="1" applyFont="1" applyBorder="1" applyAlignment="1">
      <alignment horizontal="center"/>
    </xf>
    <xf numFmtId="14" fontId="29" fillId="0" borderId="0" xfId="0" applyNumberFormat="1" applyFont="1" applyBorder="1" applyAlignment="1">
      <alignment horizontal="center" vertical="center"/>
    </xf>
    <xf numFmtId="182" fontId="0" fillId="0" borderId="0" xfId="0" applyNumberFormat="1" applyFont="1" applyBorder="1" applyAlignment="1">
      <alignment/>
    </xf>
    <xf numFmtId="10" fontId="0" fillId="0" borderId="0" xfId="0" applyNumberFormat="1" applyFont="1" applyBorder="1" applyAlignment="1">
      <alignment/>
    </xf>
    <xf numFmtId="0" fontId="0" fillId="0" borderId="3" xfId="0" applyFont="1" applyBorder="1" applyAlignment="1">
      <alignment/>
    </xf>
    <xf numFmtId="0" fontId="0" fillId="0" borderId="4" xfId="0" applyFont="1" applyBorder="1" applyAlignment="1">
      <alignment/>
    </xf>
    <xf numFmtId="0" fontId="0" fillId="0" borderId="7" xfId="0" applyFont="1" applyBorder="1" applyAlignment="1">
      <alignment/>
    </xf>
    <xf numFmtId="164" fontId="29" fillId="0" borderId="7" xfId="0" applyNumberFormat="1" applyFont="1" applyFill="1" applyBorder="1" applyAlignment="1">
      <alignment horizontal="center"/>
    </xf>
    <xf numFmtId="182" fontId="0" fillId="0" borderId="6" xfId="0" applyNumberFormat="1" applyFont="1" applyBorder="1" applyAlignment="1">
      <alignment/>
    </xf>
    <xf numFmtId="182" fontId="0" fillId="0" borderId="7" xfId="0" applyNumberFormat="1" applyFont="1" applyBorder="1" applyAlignment="1">
      <alignment/>
    </xf>
    <xf numFmtId="0" fontId="0" fillId="0" borderId="6" xfId="0" applyFont="1" applyBorder="1" applyAlignment="1">
      <alignment/>
    </xf>
    <xf numFmtId="10" fontId="0" fillId="0" borderId="7" xfId="0" applyNumberFormat="1" applyFont="1" applyBorder="1" applyAlignment="1">
      <alignment/>
    </xf>
    <xf numFmtId="0" fontId="0" fillId="0" borderId="9" xfId="0" applyFont="1" applyBorder="1" applyAlignment="1">
      <alignment/>
    </xf>
    <xf numFmtId="164" fontId="29" fillId="0" borderId="0" xfId="0" applyNumberFormat="1" applyFont="1" applyBorder="1" applyAlignment="1">
      <alignment horizontal="left"/>
    </xf>
    <xf numFmtId="0" fontId="7" fillId="0" borderId="1" xfId="0" applyFont="1" applyBorder="1" applyAlignment="1">
      <alignment horizontal="left" vertical="center"/>
    </xf>
    <xf numFmtId="174" fontId="30" fillId="0" borderId="13" xfId="0" applyNumberFormat="1" applyFont="1" applyFill="1" applyBorder="1" applyAlignment="1">
      <alignment horizontal="center" vertical="center"/>
    </xf>
    <xf numFmtId="174" fontId="30" fillId="2" borderId="0" xfId="0" applyNumberFormat="1" applyFont="1" applyFill="1" applyBorder="1" applyAlignment="1">
      <alignment horizontal="center" vertical="center"/>
    </xf>
    <xf numFmtId="0" fontId="0" fillId="0" borderId="0" xfId="0" applyAlignment="1">
      <alignment vertical="center" wrapText="1"/>
    </xf>
    <xf numFmtId="165" fontId="29" fillId="2" borderId="2" xfId="0" applyNumberFormat="1" applyFont="1" applyFill="1" applyBorder="1" applyAlignment="1">
      <alignment vertical="center"/>
    </xf>
    <xf numFmtId="166" fontId="24" fillId="2" borderId="4" xfId="0" applyNumberFormat="1" applyFont="1" applyFill="1" applyBorder="1" applyAlignment="1">
      <alignment vertical="center"/>
    </xf>
    <xf numFmtId="0" fontId="51" fillId="0" borderId="0" xfId="0" applyFont="1" applyAlignment="1">
      <alignment wrapText="1"/>
    </xf>
    <xf numFmtId="166" fontId="24" fillId="0" borderId="7" xfId="0" applyNumberFormat="1" applyFont="1" applyFill="1" applyBorder="1" applyAlignment="1">
      <alignment horizontal="right" vertical="center"/>
    </xf>
    <xf numFmtId="166" fontId="24" fillId="0" borderId="7" xfId="0" applyNumberFormat="1" applyFont="1" applyFill="1" applyBorder="1" applyAlignment="1" quotePrefix="1">
      <alignment horizontal="right" vertical="center"/>
    </xf>
    <xf numFmtId="181" fontId="30" fillId="0" borderId="0" xfId="0" applyNumberFormat="1" applyFont="1" applyFill="1" applyBorder="1" applyAlignment="1">
      <alignment vertical="center"/>
    </xf>
    <xf numFmtId="176" fontId="30" fillId="0" borderId="0" xfId="0" applyNumberFormat="1" applyFont="1" applyFill="1" applyBorder="1" applyAlignment="1">
      <alignment horizontal="center" vertical="center"/>
    </xf>
    <xf numFmtId="0" fontId="51" fillId="0" borderId="0" xfId="0" applyFont="1" applyAlignment="1">
      <alignment horizontal="justify"/>
    </xf>
    <xf numFmtId="177" fontId="0" fillId="0" borderId="0" xfId="0" applyNumberFormat="1" applyFill="1" applyBorder="1" applyAlignment="1">
      <alignment/>
    </xf>
    <xf numFmtId="0" fontId="0" fillId="0" borderId="0" xfId="0" applyAlignment="1">
      <alignment wrapText="1"/>
    </xf>
    <xf numFmtId="0" fontId="0" fillId="0" borderId="0" xfId="0" applyFont="1" applyBorder="1" applyAlignment="1">
      <alignment horizontal="justify" vertical="justify" wrapText="1"/>
    </xf>
    <xf numFmtId="177" fontId="0" fillId="0" borderId="0" xfId="0" applyNumberFormat="1" applyBorder="1" applyAlignment="1">
      <alignment/>
    </xf>
    <xf numFmtId="49" fontId="29" fillId="0" borderId="0" xfId="0" applyNumberFormat="1" applyFont="1" applyBorder="1" applyAlignment="1">
      <alignment horizontal="center" vertical="center"/>
    </xf>
    <xf numFmtId="49" fontId="0" fillId="0" borderId="0" xfId="0" applyNumberFormat="1" applyFont="1" applyBorder="1" applyAlignment="1">
      <alignment horizontal="center" vertical="center"/>
    </xf>
    <xf numFmtId="165" fontId="25" fillId="0" borderId="0" xfId="0" applyNumberFormat="1" applyFont="1" applyFill="1" applyBorder="1" applyAlignment="1" applyProtection="1">
      <alignment horizontal="left" vertical="center"/>
      <protection locked="0"/>
    </xf>
    <xf numFmtId="0" fontId="83" fillId="0" borderId="0" xfId="0" applyFont="1" applyFill="1" applyAlignment="1">
      <alignment horizontal="center" vertical="center"/>
    </xf>
    <xf numFmtId="0" fontId="84" fillId="0" borderId="0" xfId="0" applyFont="1" applyFill="1" applyAlignment="1">
      <alignment horizontal="center"/>
    </xf>
    <xf numFmtId="0" fontId="85" fillId="0" borderId="0" xfId="0" applyFont="1" applyFill="1" applyAlignment="1">
      <alignment horizontal="center"/>
    </xf>
    <xf numFmtId="0" fontId="4" fillId="0" borderId="0" xfId="15" applyFill="1" applyAlignment="1">
      <alignment horizontal="right" vertical="center"/>
    </xf>
    <xf numFmtId="0" fontId="0" fillId="0" borderId="0" xfId="0" applyFont="1" applyFill="1" applyBorder="1" applyAlignment="1">
      <alignment horizontal="justify" vertical="justify" wrapText="1"/>
    </xf>
    <xf numFmtId="0" fontId="25" fillId="0" borderId="6" xfId="0" applyFont="1" applyFill="1" applyBorder="1" applyAlignment="1">
      <alignment horizontal="left" vertical="center"/>
    </xf>
    <xf numFmtId="0" fontId="0" fillId="0" borderId="6" xfId="0" applyFill="1" applyBorder="1" applyAlignment="1">
      <alignment vertical="center"/>
    </xf>
    <xf numFmtId="164" fontId="24" fillId="0" borderId="1" xfId="0" applyNumberFormat="1" applyFont="1" applyBorder="1" applyAlignment="1" quotePrefix="1">
      <alignment horizontal="right" vertical="center"/>
    </xf>
    <xf numFmtId="164" fontId="29" fillId="0" borderId="1" xfId="0" applyNumberFormat="1" applyFont="1" applyBorder="1" applyAlignment="1">
      <alignment horizontal="center" vertical="center"/>
    </xf>
    <xf numFmtId="164" fontId="81" fillId="0" borderId="6" xfId="0" applyNumberFormat="1" applyFont="1" applyFill="1" applyBorder="1" applyAlignment="1" quotePrefix="1">
      <alignment horizontal="right" vertical="center"/>
    </xf>
    <xf numFmtId="164" fontId="81" fillId="0" borderId="0" xfId="0" applyNumberFormat="1" applyFont="1" applyFill="1" applyBorder="1" applyAlignment="1" quotePrefix="1">
      <alignment horizontal="right" vertical="center"/>
    </xf>
    <xf numFmtId="178" fontId="29" fillId="2" borderId="0" xfId="0" applyNumberFormat="1" applyFont="1" applyFill="1" applyBorder="1" applyAlignment="1">
      <alignment vertical="center"/>
    </xf>
    <xf numFmtId="166" fontId="24" fillId="0" borderId="6" xfId="0" applyNumberFormat="1" applyFont="1" applyFill="1" applyBorder="1" applyAlignment="1">
      <alignment vertical="center"/>
    </xf>
    <xf numFmtId="178" fontId="29" fillId="0" borderId="6" xfId="0" applyNumberFormat="1" applyFont="1" applyBorder="1" applyAlignment="1">
      <alignment vertical="center"/>
    </xf>
    <xf numFmtId="178" fontId="29" fillId="0" borderId="0" xfId="0" applyNumberFormat="1" applyFont="1" applyBorder="1" applyAlignment="1">
      <alignment vertical="center"/>
    </xf>
    <xf numFmtId="176" fontId="29" fillId="0" borderId="6" xfId="0" applyNumberFormat="1" applyFont="1" applyBorder="1" applyAlignment="1">
      <alignment vertical="center"/>
    </xf>
    <xf numFmtId="171" fontId="29" fillId="0" borderId="7" xfId="22" applyNumberFormat="1" applyFont="1" applyBorder="1" applyAlignment="1" quotePrefix="1">
      <alignment horizontal="right"/>
    </xf>
    <xf numFmtId="178" fontId="29" fillId="0" borderId="6" xfId="0" applyNumberFormat="1" applyFont="1" applyFill="1" applyBorder="1" applyAlignment="1">
      <alignment horizontal="right" vertical="center"/>
    </xf>
    <xf numFmtId="178" fontId="29" fillId="2" borderId="6" xfId="0" applyNumberFormat="1" applyFont="1" applyFill="1" applyBorder="1" applyAlignment="1">
      <alignment horizontal="right" vertical="center"/>
    </xf>
    <xf numFmtId="178" fontId="29" fillId="2" borderId="0" xfId="0" applyNumberFormat="1" applyFont="1" applyFill="1" applyBorder="1" applyAlignment="1">
      <alignment horizontal="right" vertical="center"/>
    </xf>
    <xf numFmtId="171" fontId="29" fillId="0" borderId="7" xfId="22" applyNumberFormat="1" applyFont="1" applyFill="1" applyBorder="1" applyAlignment="1">
      <alignment/>
    </xf>
    <xf numFmtId="171" fontId="29" fillId="2" borderId="7" xfId="22" applyNumberFormat="1" applyFont="1" applyFill="1" applyBorder="1" applyAlignment="1" quotePrefix="1">
      <alignment horizontal="right"/>
    </xf>
    <xf numFmtId="178" fontId="30" fillId="0" borderId="6" xfId="0" applyNumberFormat="1" applyFont="1" applyBorder="1" applyAlignment="1">
      <alignment vertical="center"/>
    </xf>
    <xf numFmtId="171" fontId="30" fillId="0" borderId="7" xfId="22" applyNumberFormat="1" applyFont="1" applyBorder="1" applyAlignment="1">
      <alignment/>
    </xf>
    <xf numFmtId="178" fontId="30" fillId="0" borderId="0" xfId="0" applyNumberFormat="1" applyFont="1" applyBorder="1" applyAlignment="1">
      <alignment vertical="center"/>
    </xf>
    <xf numFmtId="176" fontId="30" fillId="0" borderId="6" xfId="0" applyNumberFormat="1" applyFont="1" applyBorder="1" applyAlignment="1">
      <alignment vertical="center"/>
    </xf>
    <xf numFmtId="166" fontId="28" fillId="0" borderId="6" xfId="0" applyNumberFormat="1" applyFont="1" applyFill="1" applyBorder="1" applyAlignment="1">
      <alignment vertical="center"/>
    </xf>
    <xf numFmtId="178" fontId="30" fillId="0" borderId="13" xfId="0" applyNumberFormat="1" applyFont="1" applyBorder="1" applyAlignment="1">
      <alignment vertical="center"/>
    </xf>
    <xf numFmtId="176" fontId="30" fillId="0" borderId="13" xfId="0" applyNumberFormat="1" applyFont="1" applyBorder="1" applyAlignment="1">
      <alignment vertical="center"/>
    </xf>
    <xf numFmtId="166" fontId="28" fillId="0" borderId="6" xfId="0" applyNumberFormat="1" applyFont="1" applyFill="1" applyBorder="1" applyAlignment="1">
      <alignment horizontal="right" vertical="center"/>
    </xf>
    <xf numFmtId="166" fontId="24" fillId="0" borderId="6" xfId="0" applyNumberFormat="1" applyFont="1" applyFill="1" applyBorder="1" applyAlignment="1" quotePrefix="1">
      <alignment horizontal="right" vertical="center"/>
    </xf>
    <xf numFmtId="166" fontId="24" fillId="0" borderId="0" xfId="0" applyNumberFormat="1" applyFont="1" applyFill="1" applyAlignment="1" quotePrefix="1">
      <alignment horizontal="right" vertical="center"/>
    </xf>
    <xf numFmtId="166" fontId="24" fillId="0" borderId="6" xfId="0" applyNumberFormat="1" applyFont="1" applyFill="1" applyBorder="1" applyAlignment="1">
      <alignment horizontal="right" vertical="center"/>
    </xf>
    <xf numFmtId="0" fontId="0" fillId="2" borderId="0" xfId="0" applyFill="1" applyAlignment="1">
      <alignment/>
    </xf>
    <xf numFmtId="0" fontId="0" fillId="0" borderId="1" xfId="0" applyFont="1" applyBorder="1" applyAlignment="1">
      <alignment horizontal="left" vertical="center"/>
    </xf>
    <xf numFmtId="0" fontId="0" fillId="0" borderId="1" xfId="0" applyFont="1" applyBorder="1" applyAlignment="1">
      <alignment horizontal="left"/>
    </xf>
    <xf numFmtId="171" fontId="29" fillId="0" borderId="0" xfId="22" applyNumberFormat="1" applyFont="1" applyFill="1" applyBorder="1" applyAlignment="1">
      <alignment/>
    </xf>
    <xf numFmtId="171" fontId="29" fillId="0" borderId="0" xfId="22" applyNumberFormat="1" applyFont="1" applyFill="1" applyBorder="1" applyAlignment="1" quotePrefix="1">
      <alignment horizontal="right"/>
    </xf>
    <xf numFmtId="171" fontId="29" fillId="0" borderId="0" xfId="22" applyNumberFormat="1" applyFont="1" applyBorder="1" applyAlignment="1" quotePrefix="1">
      <alignment horizontal="right" vertical="center"/>
    </xf>
    <xf numFmtId="171" fontId="29" fillId="2" borderId="0" xfId="22" applyNumberFormat="1" applyFont="1" applyFill="1" applyBorder="1" applyAlignment="1" quotePrefix="1">
      <alignment horizontal="right" vertical="center"/>
    </xf>
    <xf numFmtId="178" fontId="30" fillId="0" borderId="0" xfId="0" applyNumberFormat="1" applyFont="1" applyFill="1" applyBorder="1" applyAlignment="1">
      <alignment/>
    </xf>
    <xf numFmtId="171" fontId="30" fillId="0" borderId="0" xfId="22" applyNumberFormat="1" applyFont="1" applyFill="1" applyBorder="1" applyAlignment="1">
      <alignment/>
    </xf>
    <xf numFmtId="171" fontId="29" fillId="0" borderId="0" xfId="22" applyNumberFormat="1" applyFont="1" applyFill="1" applyBorder="1" applyAlignment="1">
      <alignment horizontal="right"/>
    </xf>
    <xf numFmtId="171" fontId="30" fillId="0" borderId="0" xfId="22" applyNumberFormat="1" applyFont="1" applyFill="1" applyBorder="1" applyAlignment="1">
      <alignment horizontal="right" vertical="center"/>
    </xf>
    <xf numFmtId="171" fontId="30" fillId="0" borderId="0" xfId="22" applyNumberFormat="1" applyFont="1" applyBorder="1" applyAlignment="1">
      <alignment horizontal="right" vertical="center"/>
    </xf>
    <xf numFmtId="3" fontId="0" fillId="0" borderId="0" xfId="0" applyNumberFormat="1" applyFont="1" applyFill="1" applyAlignment="1">
      <alignment horizontal="center"/>
    </xf>
    <xf numFmtId="4" fontId="0" fillId="0" borderId="0" xfId="0" applyNumberFormat="1" applyAlignment="1">
      <alignment/>
    </xf>
    <xf numFmtId="0" fontId="82" fillId="0" borderId="0" xfId="0" applyFont="1" applyBorder="1" applyAlignment="1">
      <alignment vertical="center"/>
    </xf>
    <xf numFmtId="0" fontId="30" fillId="0" borderId="13" xfId="21" applyFont="1" applyFill="1" applyBorder="1" applyAlignment="1">
      <alignment horizontal="center" vertical="center"/>
      <protection/>
    </xf>
    <xf numFmtId="0" fontId="30" fillId="0" borderId="14" xfId="21" applyFont="1" applyFill="1" applyBorder="1" applyAlignment="1">
      <alignment horizontal="center" vertical="center"/>
      <protection/>
    </xf>
    <xf numFmtId="0" fontId="30" fillId="0" borderId="15" xfId="21" applyFont="1" applyFill="1" applyBorder="1" applyAlignment="1">
      <alignment horizontal="center" vertical="center"/>
      <protection/>
    </xf>
    <xf numFmtId="3" fontId="29" fillId="2" borderId="2" xfId="21" applyNumberFormat="1" applyFont="1" applyFill="1" applyBorder="1" applyAlignment="1">
      <alignment horizontal="right"/>
      <protection/>
    </xf>
    <xf numFmtId="3" fontId="29" fillId="2" borderId="3" xfId="21" applyNumberFormat="1" applyFont="1" applyFill="1" applyBorder="1" applyAlignment="1">
      <alignment horizontal="right"/>
      <protection/>
    </xf>
    <xf numFmtId="3" fontId="29" fillId="0" borderId="6" xfId="21" applyNumberFormat="1" applyFont="1" applyBorder="1" applyAlignment="1">
      <alignment horizontal="right"/>
      <protection/>
    </xf>
    <xf numFmtId="3" fontId="29" fillId="0" borderId="0" xfId="21" applyNumberFormat="1" applyFont="1" applyBorder="1" applyAlignment="1">
      <alignment horizontal="right"/>
      <protection/>
    </xf>
    <xf numFmtId="3" fontId="29" fillId="2" borderId="6" xfId="21" applyNumberFormat="1" applyFont="1" applyFill="1" applyBorder="1" applyAlignment="1">
      <alignment horizontal="right"/>
      <protection/>
    </xf>
    <xf numFmtId="3" fontId="29" fillId="2" borderId="0" xfId="21" applyNumberFormat="1" applyFont="1" applyFill="1" applyBorder="1" applyAlignment="1">
      <alignment horizontal="right"/>
      <protection/>
    </xf>
    <xf numFmtId="3" fontId="30" fillId="0" borderId="6" xfId="21" applyNumberFormat="1" applyFont="1" applyBorder="1" applyAlignment="1">
      <alignment horizontal="right"/>
      <protection/>
    </xf>
    <xf numFmtId="3" fontId="30" fillId="0" borderId="0" xfId="21" applyNumberFormat="1" applyFont="1" applyBorder="1" applyAlignment="1">
      <alignment horizontal="right"/>
      <protection/>
    </xf>
    <xf numFmtId="3" fontId="30" fillId="0" borderId="13" xfId="21" applyNumberFormat="1" applyFont="1" applyBorder="1" applyAlignment="1">
      <alignment horizontal="right"/>
      <protection/>
    </xf>
    <xf numFmtId="3" fontId="30" fillId="0" borderId="14" xfId="21" applyNumberFormat="1" applyFont="1" applyBorder="1" applyAlignment="1">
      <alignment horizontal="right"/>
      <protection/>
    </xf>
    <xf numFmtId="171" fontId="29" fillId="0" borderId="0" xfId="22" applyNumberFormat="1" applyFont="1" applyBorder="1" applyAlignment="1">
      <alignment horizontal="right"/>
    </xf>
    <xf numFmtId="171" fontId="29" fillId="2" borderId="0" xfId="22" applyNumberFormat="1" applyFont="1" applyFill="1" applyBorder="1" applyAlignment="1">
      <alignment horizontal="right"/>
    </xf>
    <xf numFmtId="171" fontId="30" fillId="0" borderId="0" xfId="22" applyNumberFormat="1" applyFont="1" applyBorder="1" applyAlignment="1">
      <alignment horizontal="right"/>
    </xf>
    <xf numFmtId="171" fontId="30" fillId="0" borderId="7" xfId="22" applyNumberFormat="1" applyFont="1" applyBorder="1" applyAlignment="1">
      <alignment horizontal="right"/>
    </xf>
    <xf numFmtId="171" fontId="30" fillId="0" borderId="14" xfId="22" applyNumberFormat="1" applyFont="1" applyBorder="1" applyAlignment="1">
      <alignment horizontal="right"/>
    </xf>
    <xf numFmtId="171" fontId="30" fillId="0" borderId="15" xfId="22" applyNumberFormat="1" applyFont="1" applyBorder="1" applyAlignment="1">
      <alignment horizontal="right"/>
    </xf>
    <xf numFmtId="0" fontId="24" fillId="0" borderId="0" xfId="0" applyFont="1" applyAlignment="1">
      <alignment horizontal="left" vertical="center" wrapText="1"/>
    </xf>
    <xf numFmtId="2" fontId="25" fillId="0" borderId="0" xfId="0" applyNumberFormat="1" applyFont="1" applyAlignment="1">
      <alignment horizontal="center" vertical="center"/>
    </xf>
    <xf numFmtId="171" fontId="29" fillId="2" borderId="5" xfId="22" applyNumberFormat="1" applyFont="1" applyFill="1" applyBorder="1" applyAlignment="1">
      <alignment vertical="center"/>
    </xf>
    <xf numFmtId="171" fontId="29" fillId="0" borderId="8" xfId="22" applyNumberFormat="1" applyFont="1" applyBorder="1" applyAlignment="1">
      <alignment vertical="center"/>
    </xf>
    <xf numFmtId="171" fontId="29" fillId="2" borderId="8" xfId="22" applyNumberFormat="1" applyFont="1" applyFill="1" applyBorder="1" applyAlignment="1">
      <alignment vertical="center"/>
    </xf>
    <xf numFmtId="171" fontId="29" fillId="0" borderId="8" xfId="22" applyNumberFormat="1" applyFont="1" applyBorder="1" applyAlignment="1" quotePrefix="1">
      <alignment horizontal="right" vertical="center"/>
    </xf>
    <xf numFmtId="171" fontId="29" fillId="2" borderId="8" xfId="22" applyNumberFormat="1" applyFont="1" applyFill="1" applyBorder="1" applyAlignment="1" quotePrefix="1">
      <alignment horizontal="right" vertical="center"/>
    </xf>
    <xf numFmtId="171" fontId="30" fillId="0" borderId="8" xfId="22" applyNumberFormat="1" applyFont="1" applyBorder="1" applyAlignment="1">
      <alignment vertical="center"/>
    </xf>
    <xf numFmtId="171" fontId="30" fillId="0" borderId="12" xfId="22" applyNumberFormat="1" applyFont="1" applyBorder="1" applyAlignment="1">
      <alignment vertical="center"/>
    </xf>
    <xf numFmtId="171" fontId="29" fillId="0" borderId="8" xfId="22" applyNumberFormat="1" applyFont="1" applyFill="1" applyBorder="1" applyAlignment="1">
      <alignment vertical="center"/>
    </xf>
    <xf numFmtId="171" fontId="30" fillId="2" borderId="11" xfId="22" applyNumberFormat="1" applyFont="1" applyFill="1" applyBorder="1" applyAlignment="1">
      <alignment vertical="center"/>
    </xf>
    <xf numFmtId="178" fontId="94" fillId="0" borderId="0" xfId="0" applyNumberFormat="1" applyFont="1" applyFill="1" applyBorder="1" applyAlignment="1">
      <alignment/>
    </xf>
    <xf numFmtId="178" fontId="94" fillId="0" borderId="0" xfId="0" applyNumberFormat="1" applyFont="1" applyFill="1" applyBorder="1" applyAlignment="1">
      <alignment horizontal="right"/>
    </xf>
    <xf numFmtId="178" fontId="99" fillId="0" borderId="0" xfId="0" applyNumberFormat="1" applyFont="1" applyFill="1" applyBorder="1" applyAlignment="1">
      <alignment/>
    </xf>
    <xf numFmtId="178" fontId="99" fillId="0" borderId="0" xfId="0" applyNumberFormat="1" applyFont="1" applyBorder="1" applyAlignment="1">
      <alignment/>
    </xf>
    <xf numFmtId="176" fontId="94" fillId="2" borderId="0" xfId="0" applyNumberFormat="1" applyFont="1" applyFill="1" applyBorder="1" applyAlignment="1">
      <alignment vertical="center"/>
    </xf>
    <xf numFmtId="176" fontId="94" fillId="0" borderId="0" xfId="0" applyNumberFormat="1" applyFont="1" applyBorder="1" applyAlignment="1">
      <alignment vertical="center"/>
    </xf>
    <xf numFmtId="176" fontId="94" fillId="0" borderId="0" xfId="0" applyNumberFormat="1" applyFont="1" applyFill="1" applyBorder="1" applyAlignment="1">
      <alignment horizontal="right" vertical="center"/>
    </xf>
    <xf numFmtId="176" fontId="94" fillId="2" borderId="0" xfId="0" applyNumberFormat="1" applyFont="1" applyFill="1" applyBorder="1" applyAlignment="1">
      <alignment horizontal="right" vertical="center"/>
    </xf>
    <xf numFmtId="176" fontId="94" fillId="0" borderId="0" xfId="0" applyNumberFormat="1" applyFont="1" applyFill="1" applyBorder="1" applyAlignment="1">
      <alignment vertical="center"/>
    </xf>
    <xf numFmtId="176" fontId="99" fillId="0" borderId="0" xfId="0" applyNumberFormat="1" applyFont="1" applyBorder="1" applyAlignment="1">
      <alignment vertical="center"/>
    </xf>
    <xf numFmtId="176" fontId="99" fillId="0" borderId="14" xfId="0" applyNumberFormat="1" applyFont="1" applyBorder="1" applyAlignment="1">
      <alignment vertical="center"/>
    </xf>
    <xf numFmtId="176" fontId="99" fillId="2" borderId="0" xfId="0" applyNumberFormat="1" applyFont="1" applyFill="1" applyBorder="1" applyAlignment="1">
      <alignment vertical="center"/>
    </xf>
    <xf numFmtId="0" fontId="0" fillId="2" borderId="2" xfId="0" applyFont="1" applyFill="1" applyBorder="1" applyAlignment="1" applyProtection="1">
      <alignment horizontal="left" vertical="center"/>
      <protection locked="0"/>
    </xf>
    <xf numFmtId="0" fontId="30" fillId="0" borderId="2" xfId="21" applyFont="1" applyFill="1" applyBorder="1" applyAlignment="1">
      <alignment horizontal="center" vertical="center"/>
      <protection/>
    </xf>
    <xf numFmtId="0" fontId="30" fillId="0" borderId="3" xfId="21" applyFont="1" applyFill="1" applyBorder="1" applyAlignment="1">
      <alignment horizontal="center" vertical="center"/>
      <protection/>
    </xf>
    <xf numFmtId="3" fontId="30" fillId="2" borderId="0" xfId="21" applyNumberFormat="1" applyFont="1" applyFill="1" applyBorder="1" applyAlignment="1">
      <alignment horizontal="right"/>
      <protection/>
    </xf>
    <xf numFmtId="3" fontId="30" fillId="2" borderId="6" xfId="21" applyNumberFormat="1" applyFont="1" applyFill="1" applyBorder="1" applyAlignment="1">
      <alignment horizontal="right"/>
      <protection/>
    </xf>
    <xf numFmtId="171" fontId="30" fillId="2" borderId="0" xfId="22" applyNumberFormat="1" applyFont="1" applyFill="1" applyBorder="1" applyAlignment="1">
      <alignment horizontal="right"/>
    </xf>
    <xf numFmtId="171" fontId="30" fillId="2" borderId="7" xfId="22" applyNumberFormat="1" applyFont="1" applyFill="1" applyBorder="1" applyAlignment="1">
      <alignment horizontal="right"/>
    </xf>
    <xf numFmtId="2" fontId="0" fillId="0" borderId="0" xfId="0" applyNumberFormat="1" applyFont="1" applyAlignment="1">
      <alignment vertical="center"/>
    </xf>
    <xf numFmtId="2" fontId="25" fillId="0" borderId="0" xfId="0" applyNumberFormat="1" applyFont="1" applyAlignment="1">
      <alignment vertical="center"/>
    </xf>
    <xf numFmtId="171" fontId="29" fillId="0" borderId="15" xfId="22" applyNumberFormat="1" applyFont="1" applyBorder="1" applyAlignment="1" quotePrefix="1">
      <alignment horizontal="right"/>
    </xf>
    <xf numFmtId="171" fontId="29" fillId="2" borderId="4" xfId="22" applyNumberFormat="1" applyFont="1" applyFill="1" applyBorder="1" applyAlignment="1">
      <alignment/>
    </xf>
    <xf numFmtId="0" fontId="0" fillId="2" borderId="0" xfId="0" applyFont="1" applyFill="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25" fillId="0" borderId="0" xfId="0" applyFont="1" applyBorder="1" applyAlignment="1" applyProtection="1">
      <alignment horizontal="left" vertical="center"/>
      <protection locked="0"/>
    </xf>
    <xf numFmtId="0" fontId="25" fillId="2" borderId="0" xfId="0" applyFont="1" applyFill="1" applyBorder="1" applyAlignment="1">
      <alignment vertical="center"/>
    </xf>
    <xf numFmtId="164" fontId="24" fillId="0" borderId="10" xfId="0" applyNumberFormat="1" applyFont="1" applyBorder="1" applyAlignment="1" quotePrefix="1">
      <alignment horizontal="right" vertical="center"/>
    </xf>
    <xf numFmtId="184" fontId="29" fillId="2" borderId="5" xfId="0" applyNumberFormat="1" applyFont="1" applyFill="1" applyBorder="1" applyAlignment="1">
      <alignment/>
    </xf>
    <xf numFmtId="184" fontId="29" fillId="2" borderId="3" xfId="0" applyNumberFormat="1" applyFont="1" applyFill="1" applyBorder="1" applyAlignment="1">
      <alignment/>
    </xf>
    <xf numFmtId="184" fontId="29" fillId="0" borderId="8" xfId="0" applyNumberFormat="1" applyFont="1" applyBorder="1" applyAlignment="1">
      <alignment/>
    </xf>
    <xf numFmtId="184" fontId="29" fillId="0" borderId="0" xfId="0" applyNumberFormat="1" applyFont="1" applyBorder="1" applyAlignment="1">
      <alignment/>
    </xf>
    <xf numFmtId="184" fontId="29" fillId="0" borderId="7" xfId="0" applyNumberFormat="1" applyFont="1" applyBorder="1" applyAlignment="1">
      <alignment/>
    </xf>
    <xf numFmtId="184" fontId="29" fillId="2" borderId="8" xfId="0" applyNumberFormat="1" applyFont="1" applyFill="1" applyBorder="1" applyAlignment="1">
      <alignment/>
    </xf>
    <xf numFmtId="184" fontId="29" fillId="2" borderId="0" xfId="0" applyNumberFormat="1" applyFont="1" applyFill="1" applyBorder="1" applyAlignment="1">
      <alignment/>
    </xf>
    <xf numFmtId="184" fontId="29" fillId="0" borderId="8" xfId="0" applyNumberFormat="1" applyFont="1" applyBorder="1" applyAlignment="1">
      <alignment horizontal="right"/>
    </xf>
    <xf numFmtId="184" fontId="29" fillId="0" borderId="0" xfId="0" applyNumberFormat="1" applyFont="1" applyBorder="1" applyAlignment="1">
      <alignment horizontal="right"/>
    </xf>
    <xf numFmtId="184" fontId="29" fillId="0" borderId="7" xfId="0" applyNumberFormat="1" applyFont="1" applyBorder="1" applyAlignment="1">
      <alignment horizontal="right"/>
    </xf>
    <xf numFmtId="184" fontId="29" fillId="2" borderId="8" xfId="0" applyNumberFormat="1" applyFont="1" applyFill="1" applyBorder="1" applyAlignment="1">
      <alignment horizontal="right"/>
    </xf>
    <xf numFmtId="184" fontId="29" fillId="2" borderId="0" xfId="0" applyNumberFormat="1" applyFont="1" applyFill="1" applyBorder="1" applyAlignment="1">
      <alignment horizontal="right"/>
    </xf>
    <xf numFmtId="184" fontId="29" fillId="2" borderId="7" xfId="0" applyNumberFormat="1" applyFont="1" applyFill="1" applyBorder="1" applyAlignment="1">
      <alignment horizontal="right"/>
    </xf>
    <xf numFmtId="184" fontId="30" fillId="0" borderId="8" xfId="0" applyNumberFormat="1" applyFont="1" applyBorder="1" applyAlignment="1">
      <alignment/>
    </xf>
    <xf numFmtId="184" fontId="30" fillId="0" borderId="0" xfId="0" applyNumberFormat="1" applyFont="1" applyBorder="1" applyAlignment="1">
      <alignment/>
    </xf>
    <xf numFmtId="184" fontId="30" fillId="0" borderId="7" xfId="0" applyNumberFormat="1" applyFont="1" applyBorder="1" applyAlignment="1">
      <alignment/>
    </xf>
    <xf numFmtId="184" fontId="30" fillId="0" borderId="12" xfId="0" applyNumberFormat="1" applyFont="1" applyBorder="1" applyAlignment="1">
      <alignment/>
    </xf>
    <xf numFmtId="184" fontId="30" fillId="0" borderId="15" xfId="0" applyNumberFormat="1" applyFont="1" applyBorder="1" applyAlignment="1">
      <alignment/>
    </xf>
    <xf numFmtId="184" fontId="29" fillId="2" borderId="6" xfId="0" applyNumberFormat="1" applyFont="1" applyFill="1" applyBorder="1" applyAlignment="1">
      <alignment/>
    </xf>
    <xf numFmtId="184" fontId="29" fillId="0" borderId="6" xfId="0" applyNumberFormat="1" applyFont="1" applyBorder="1" applyAlignment="1">
      <alignment/>
    </xf>
    <xf numFmtId="184" fontId="29" fillId="0" borderId="6" xfId="0" applyNumberFormat="1" applyFont="1" applyBorder="1" applyAlignment="1">
      <alignment horizontal="right"/>
    </xf>
    <xf numFmtId="184" fontId="29" fillId="2" borderId="6" xfId="0" applyNumberFormat="1" applyFont="1" applyFill="1" applyBorder="1" applyAlignment="1">
      <alignment horizontal="right"/>
    </xf>
    <xf numFmtId="184" fontId="30" fillId="0" borderId="6" xfId="0" applyNumberFormat="1" applyFont="1" applyBorder="1" applyAlignment="1">
      <alignment/>
    </xf>
    <xf numFmtId="184" fontId="30" fillId="0" borderId="13" xfId="0" applyNumberFormat="1" applyFont="1" applyBorder="1" applyAlignment="1">
      <alignment/>
    </xf>
    <xf numFmtId="184" fontId="30" fillId="2" borderId="6" xfId="0" applyNumberFormat="1" applyFont="1" applyFill="1" applyBorder="1" applyAlignment="1">
      <alignment/>
    </xf>
    <xf numFmtId="184" fontId="30" fillId="2" borderId="7" xfId="0" applyNumberFormat="1" applyFont="1" applyFill="1" applyBorder="1" applyAlignment="1">
      <alignment/>
    </xf>
    <xf numFmtId="168" fontId="29" fillId="2" borderId="6" xfId="0" applyNumberFormat="1" applyFont="1" applyFill="1" applyBorder="1" applyAlignment="1">
      <alignment vertical="center"/>
    </xf>
    <xf numFmtId="168" fontId="29" fillId="0" borderId="6" xfId="0" applyNumberFormat="1" applyFont="1" applyFill="1" applyBorder="1" applyAlignment="1">
      <alignment vertical="center"/>
    </xf>
    <xf numFmtId="168" fontId="30" fillId="0" borderId="6" xfId="0" applyNumberFormat="1" applyFont="1" applyFill="1" applyBorder="1" applyAlignment="1">
      <alignment horizontal="right" vertical="center"/>
    </xf>
    <xf numFmtId="168" fontId="30" fillId="0" borderId="13" xfId="0" applyNumberFormat="1" applyFont="1" applyFill="1" applyBorder="1" applyAlignment="1">
      <alignment vertical="center"/>
    </xf>
    <xf numFmtId="0" fontId="0" fillId="0" borderId="0" xfId="0" applyFont="1" applyBorder="1" applyAlignment="1">
      <alignment horizontal="left"/>
    </xf>
    <xf numFmtId="165" fontId="0" fillId="0" borderId="0" xfId="0" applyNumberFormat="1" applyFont="1" applyAlignment="1">
      <alignment vertical="center"/>
    </xf>
    <xf numFmtId="184" fontId="30" fillId="0" borderId="12" xfId="0" applyNumberFormat="1" applyFont="1" applyFill="1" applyBorder="1" applyAlignment="1">
      <alignment/>
    </xf>
    <xf numFmtId="176" fontId="30" fillId="2" borderId="8" xfId="0" applyNumberFormat="1" applyFont="1" applyFill="1" applyBorder="1" applyAlignment="1">
      <alignment vertical="center"/>
    </xf>
    <xf numFmtId="49" fontId="19" fillId="0" borderId="4" xfId="0" applyNumberFormat="1" applyFont="1" applyFill="1" applyBorder="1" applyAlignment="1">
      <alignment horizontal="center"/>
    </xf>
    <xf numFmtId="0" fontId="19" fillId="0" borderId="9" xfId="0" applyFont="1" applyBorder="1" applyAlignment="1">
      <alignment horizontal="center" vertical="center"/>
    </xf>
    <xf numFmtId="49" fontId="19" fillId="0" borderId="10" xfId="0" applyNumberFormat="1" applyFont="1" applyFill="1" applyBorder="1" applyAlignment="1">
      <alignment horizontal="center"/>
    </xf>
    <xf numFmtId="188" fontId="29" fillId="2" borderId="3" xfId="0" applyNumberFormat="1" applyFont="1" applyFill="1" applyBorder="1" applyAlignment="1">
      <alignment horizontal="right"/>
    </xf>
    <xf numFmtId="188" fontId="29" fillId="0" borderId="0" xfId="0" applyNumberFormat="1" applyFont="1" applyFill="1" applyBorder="1" applyAlignment="1">
      <alignment horizontal="right"/>
    </xf>
    <xf numFmtId="188" fontId="29" fillId="2" borderId="0" xfId="0" applyNumberFormat="1" applyFont="1" applyFill="1" applyBorder="1" applyAlignment="1">
      <alignment horizontal="right"/>
    </xf>
    <xf numFmtId="188" fontId="30" fillId="0" borderId="0" xfId="0" applyNumberFormat="1" applyFont="1" applyFill="1" applyBorder="1" applyAlignment="1">
      <alignment horizontal="right"/>
    </xf>
    <xf numFmtId="188" fontId="30" fillId="0" borderId="14" xfId="0" applyNumberFormat="1" applyFont="1" applyFill="1" applyBorder="1" applyAlignment="1">
      <alignment horizontal="right"/>
    </xf>
    <xf numFmtId="188" fontId="29" fillId="2" borderId="5" xfId="0" applyNumberFormat="1" applyFont="1" applyFill="1" applyBorder="1" applyAlignment="1">
      <alignment horizontal="right" vertical="center"/>
    </xf>
    <xf numFmtId="188" fontId="29" fillId="0" borderId="8" xfId="0" applyNumberFormat="1" applyFont="1" applyFill="1" applyBorder="1" applyAlignment="1">
      <alignment horizontal="right" vertical="center"/>
    </xf>
    <xf numFmtId="188" fontId="29" fillId="2" borderId="8" xfId="0" applyNumberFormat="1" applyFont="1" applyFill="1" applyBorder="1" applyAlignment="1">
      <alignment horizontal="right" vertical="center"/>
    </xf>
    <xf numFmtId="188" fontId="30" fillId="0" borderId="8" xfId="0" applyNumberFormat="1" applyFont="1" applyFill="1" applyBorder="1" applyAlignment="1">
      <alignment horizontal="right" vertical="center"/>
    </xf>
    <xf numFmtId="188" fontId="30" fillId="0" borderId="12" xfId="0" applyNumberFormat="1" applyFont="1" applyFill="1" applyBorder="1" applyAlignment="1">
      <alignment horizontal="right" vertical="center"/>
    </xf>
    <xf numFmtId="188" fontId="30" fillId="2" borderId="8" xfId="0" applyNumberFormat="1" applyFont="1" applyFill="1" applyBorder="1" applyAlignment="1">
      <alignment horizontal="right" vertical="center"/>
    </xf>
    <xf numFmtId="0" fontId="29" fillId="0" borderId="8" xfId="0" applyFont="1" applyFill="1" applyBorder="1" applyAlignment="1">
      <alignment horizontal="center" vertical="center"/>
    </xf>
    <xf numFmtId="0" fontId="29" fillId="0" borderId="11" xfId="0" applyFont="1" applyBorder="1" applyAlignment="1">
      <alignment horizontal="center"/>
    </xf>
    <xf numFmtId="194" fontId="30" fillId="2" borderId="8" xfId="0" applyNumberFormat="1" applyFont="1" applyFill="1" applyBorder="1" applyAlignment="1">
      <alignment vertical="center"/>
    </xf>
    <xf numFmtId="177" fontId="29" fillId="0" borderId="0" xfId="0" applyNumberFormat="1" applyFont="1" applyFill="1" applyBorder="1" applyAlignment="1">
      <alignment horizontal="right"/>
    </xf>
    <xf numFmtId="177" fontId="29" fillId="0" borderId="1" xfId="0" applyNumberFormat="1" applyFont="1" applyBorder="1" applyAlignment="1">
      <alignment horizontal="center" vertical="center"/>
    </xf>
    <xf numFmtId="0" fontId="0" fillId="0" borderId="0" xfId="0" applyFont="1" applyFill="1" applyBorder="1" applyAlignment="1">
      <alignment horizontal="center" vertical="center" wrapText="1"/>
    </xf>
    <xf numFmtId="170" fontId="29" fillId="2" borderId="5" xfId="0" applyNumberFormat="1" applyFont="1" applyFill="1" applyBorder="1" applyAlignment="1">
      <alignment vertical="center"/>
    </xf>
    <xf numFmtId="170" fontId="29" fillId="0" borderId="8" xfId="0" applyNumberFormat="1" applyFont="1" applyFill="1" applyBorder="1" applyAlignment="1">
      <alignment vertical="center"/>
    </xf>
    <xf numFmtId="170" fontId="29" fillId="2" borderId="8" xfId="0" applyNumberFormat="1" applyFont="1" applyFill="1" applyBorder="1" applyAlignment="1">
      <alignment vertical="center"/>
    </xf>
    <xf numFmtId="170" fontId="30" fillId="0" borderId="8" xfId="0" applyNumberFormat="1" applyFont="1" applyFill="1" applyBorder="1" applyAlignment="1">
      <alignment vertical="center"/>
    </xf>
    <xf numFmtId="170" fontId="30" fillId="0" borderId="12" xfId="0" applyNumberFormat="1" applyFont="1" applyFill="1" applyBorder="1" applyAlignment="1">
      <alignment vertical="center"/>
    </xf>
    <xf numFmtId="0" fontId="0" fillId="6" borderId="0" xfId="0" applyFill="1" applyAlignment="1">
      <alignment/>
    </xf>
    <xf numFmtId="177" fontId="0" fillId="6" borderId="0" xfId="0" applyNumberFormat="1" applyFill="1" applyAlignment="1">
      <alignment/>
    </xf>
    <xf numFmtId="0" fontId="0" fillId="0" borderId="0" xfId="0" applyAlignment="1">
      <alignment horizontal="justify"/>
    </xf>
    <xf numFmtId="0" fontId="101" fillId="6" borderId="0" xfId="0" applyFont="1" applyFill="1" applyAlignment="1">
      <alignment/>
    </xf>
    <xf numFmtId="177" fontId="0" fillId="0" borderId="0" xfId="0" applyNumberFormat="1" applyFill="1" applyAlignment="1">
      <alignment/>
    </xf>
    <xf numFmtId="0" fontId="101" fillId="0" borderId="0" xfId="0" applyFont="1" applyFill="1" applyAlignment="1">
      <alignment/>
    </xf>
    <xf numFmtId="189" fontId="0" fillId="0" borderId="0" xfId="17" applyNumberFormat="1" applyFont="1" applyFill="1" applyBorder="1" applyAlignment="1">
      <alignment vertical="center"/>
    </xf>
    <xf numFmtId="189" fontId="0" fillId="0" borderId="0" xfId="17" applyNumberFormat="1" applyFont="1" applyFill="1" applyAlignment="1">
      <alignment vertical="center"/>
    </xf>
    <xf numFmtId="177" fontId="0" fillId="0" borderId="0" xfId="0" applyNumberFormat="1" applyFont="1" applyFill="1" applyAlignment="1">
      <alignment vertical="center"/>
    </xf>
    <xf numFmtId="49" fontId="0" fillId="0" borderId="8" xfId="0" applyNumberFormat="1" applyFont="1" applyFill="1" applyBorder="1" applyAlignment="1">
      <alignment horizontal="center" vertical="center"/>
    </xf>
    <xf numFmtId="188" fontId="29" fillId="2" borderId="5" xfId="0" applyNumberFormat="1" applyFont="1" applyFill="1" applyBorder="1" applyAlignment="1">
      <alignment horizontal="right"/>
    </xf>
    <xf numFmtId="0" fontId="101" fillId="0" borderId="11" xfId="0" applyFont="1" applyBorder="1" applyAlignment="1">
      <alignment horizontal="center" vertical="center" wrapText="1"/>
    </xf>
    <xf numFmtId="0" fontId="101" fillId="0" borderId="5" xfId="0" applyFont="1" applyBorder="1" applyAlignment="1">
      <alignment horizontal="center" vertical="center" wrapText="1"/>
    </xf>
    <xf numFmtId="177" fontId="0" fillId="0" borderId="6" xfId="0" applyNumberFormat="1" applyBorder="1" applyAlignment="1">
      <alignment/>
    </xf>
    <xf numFmtId="177" fontId="0" fillId="0" borderId="9" xfId="0" applyNumberFormat="1" applyBorder="1" applyAlignment="1">
      <alignment/>
    </xf>
    <xf numFmtId="177" fontId="0" fillId="0" borderId="1" xfId="0" applyNumberFormat="1" applyBorder="1" applyAlignment="1">
      <alignment/>
    </xf>
    <xf numFmtId="177" fontId="101" fillId="0" borderId="8" xfId="0" applyNumberFormat="1" applyFont="1" applyBorder="1" applyAlignment="1">
      <alignment/>
    </xf>
    <xf numFmtId="177" fontId="101" fillId="0" borderId="11" xfId="0" applyNumberFormat="1" applyFont="1" applyBorder="1" applyAlignment="1">
      <alignment/>
    </xf>
    <xf numFmtId="177" fontId="0" fillId="0" borderId="2" xfId="0" applyNumberFormat="1" applyBorder="1" applyAlignment="1">
      <alignment/>
    </xf>
    <xf numFmtId="177" fontId="0" fillId="0" borderId="3" xfId="0" applyNumberFormat="1" applyBorder="1" applyAlignment="1">
      <alignment/>
    </xf>
    <xf numFmtId="177" fontId="0" fillId="0" borderId="4" xfId="0" applyNumberFormat="1" applyBorder="1" applyAlignment="1">
      <alignment/>
    </xf>
    <xf numFmtId="177" fontId="0" fillId="0" borderId="7" xfId="0" applyNumberFormat="1" applyBorder="1" applyAlignment="1">
      <alignment/>
    </xf>
    <xf numFmtId="177" fontId="0" fillId="0" borderId="10" xfId="0" applyNumberFormat="1" applyBorder="1" applyAlignment="1">
      <alignment/>
    </xf>
    <xf numFmtId="166" fontId="24" fillId="2" borderId="7" xfId="0" applyNumberFormat="1" applyFont="1" applyFill="1" applyBorder="1" applyAlignment="1" quotePrefix="1">
      <alignment horizontal="center" vertical="center"/>
    </xf>
    <xf numFmtId="0" fontId="29" fillId="0" borderId="7" xfId="0" applyFont="1" applyFill="1" applyBorder="1" applyAlignment="1">
      <alignment horizontal="center" vertical="center"/>
    </xf>
    <xf numFmtId="0" fontId="24" fillId="0" borderId="0" xfId="0" applyFont="1" applyAlignment="1">
      <alignment horizontal="justify"/>
    </xf>
    <xf numFmtId="171" fontId="29" fillId="2" borderId="2" xfId="22" applyNumberFormat="1" applyFont="1" applyFill="1" applyBorder="1" applyAlignment="1">
      <alignment vertical="center"/>
    </xf>
    <xf numFmtId="171" fontId="29" fillId="0" borderId="6" xfId="22" applyNumberFormat="1" applyFont="1" applyBorder="1" applyAlignment="1" quotePrefix="1">
      <alignment horizontal="right" vertical="center"/>
    </xf>
    <xf numFmtId="171" fontId="29" fillId="0" borderId="7" xfId="22" applyNumberFormat="1" applyFont="1" applyBorder="1" applyAlignment="1" quotePrefix="1">
      <alignment horizontal="right" vertical="center"/>
    </xf>
    <xf numFmtId="171" fontId="29" fillId="2" borderId="6" xfId="22" applyNumberFormat="1" applyFont="1" applyFill="1" applyBorder="1" applyAlignment="1">
      <alignment vertical="center"/>
    </xf>
    <xf numFmtId="171" fontId="29" fillId="2" borderId="7" xfId="22" applyNumberFormat="1" applyFont="1" applyFill="1" applyBorder="1" applyAlignment="1">
      <alignment vertical="center"/>
    </xf>
    <xf numFmtId="171" fontId="29" fillId="0" borderId="6" xfId="22" applyNumberFormat="1" applyFont="1" applyFill="1" applyBorder="1" applyAlignment="1">
      <alignment vertical="center"/>
    </xf>
    <xf numFmtId="171" fontId="29" fillId="0" borderId="7" xfId="22" applyNumberFormat="1" applyFont="1" applyFill="1" applyBorder="1" applyAlignment="1">
      <alignment vertical="center"/>
    </xf>
    <xf numFmtId="171" fontId="30" fillId="2" borderId="6" xfId="22" applyNumberFormat="1" applyFont="1" applyFill="1" applyBorder="1" applyAlignment="1">
      <alignment vertical="center"/>
    </xf>
    <xf numFmtId="171" fontId="30" fillId="2" borderId="7" xfId="22" applyNumberFormat="1" applyFont="1" applyFill="1" applyBorder="1" applyAlignment="1">
      <alignment vertical="center"/>
    </xf>
    <xf numFmtId="171" fontId="30" fillId="0" borderId="13" xfId="22" applyNumberFormat="1" applyFont="1" applyBorder="1" applyAlignment="1">
      <alignment vertical="center"/>
    </xf>
    <xf numFmtId="171" fontId="30" fillId="0" borderId="15" xfId="22" applyNumberFormat="1" applyFont="1" applyBorder="1" applyAlignment="1">
      <alignment vertical="center"/>
    </xf>
    <xf numFmtId="1" fontId="0" fillId="0" borderId="0" xfId="0" applyNumberFormat="1" applyFont="1" applyAlignment="1">
      <alignment/>
    </xf>
    <xf numFmtId="171" fontId="29" fillId="2" borderId="6" xfId="22" applyNumberFormat="1" applyFont="1" applyFill="1" applyBorder="1" applyAlignment="1">
      <alignment horizontal="right"/>
    </xf>
    <xf numFmtId="171" fontId="29" fillId="0" borderId="6" xfId="22" applyNumberFormat="1" applyFont="1" applyBorder="1" applyAlignment="1">
      <alignment horizontal="right"/>
    </xf>
    <xf numFmtId="171" fontId="30" fillId="0" borderId="6" xfId="22" applyNumberFormat="1" applyFont="1" applyBorder="1" applyAlignment="1">
      <alignment horizontal="right"/>
    </xf>
    <xf numFmtId="171" fontId="30" fillId="0" borderId="13" xfId="22" applyNumberFormat="1" applyFont="1" applyBorder="1" applyAlignment="1">
      <alignment horizontal="right"/>
    </xf>
    <xf numFmtId="171" fontId="30" fillId="2" borderId="6" xfId="22" applyNumberFormat="1" applyFont="1" applyFill="1" applyBorder="1" applyAlignment="1">
      <alignment horizontal="right"/>
    </xf>
    <xf numFmtId="184" fontId="29" fillId="2" borderId="5" xfId="0" applyNumberFormat="1" applyFont="1" applyFill="1" applyBorder="1" applyAlignment="1">
      <alignment vertical="center"/>
    </xf>
    <xf numFmtId="184" fontId="29" fillId="0" borderId="8" xfId="0" applyNumberFormat="1" applyFont="1" applyBorder="1" applyAlignment="1">
      <alignment vertical="center"/>
    </xf>
    <xf numFmtId="184" fontId="29" fillId="2" borderId="8" xfId="0" applyNumberFormat="1" applyFont="1" applyFill="1" applyBorder="1" applyAlignment="1">
      <alignment vertical="center"/>
    </xf>
    <xf numFmtId="184" fontId="30" fillId="0" borderId="8" xfId="0" applyNumberFormat="1" applyFont="1" applyBorder="1" applyAlignment="1">
      <alignment vertical="center"/>
    </xf>
    <xf numFmtId="184" fontId="30" fillId="0" borderId="5" xfId="0" applyNumberFormat="1" applyFont="1" applyBorder="1" applyAlignment="1">
      <alignment vertical="center"/>
    </xf>
    <xf numFmtId="184" fontId="30" fillId="2" borderId="11" xfId="0" applyNumberFormat="1" applyFont="1" applyFill="1" applyBorder="1" applyAlignment="1">
      <alignment vertical="center"/>
    </xf>
    <xf numFmtId="184" fontId="30" fillId="0" borderId="12" xfId="0" applyNumberFormat="1" applyFont="1" applyBorder="1" applyAlignment="1">
      <alignment vertical="center"/>
    </xf>
    <xf numFmtId="0" fontId="2" fillId="0" borderId="0" xfId="0" applyFont="1" applyAlignment="1">
      <alignment wrapText="1"/>
    </xf>
    <xf numFmtId="0" fontId="95" fillId="0" borderId="11" xfId="0" applyFont="1" applyBorder="1" applyAlignment="1">
      <alignment horizontal="center" vertical="center"/>
    </xf>
    <xf numFmtId="192" fontId="29" fillId="2" borderId="8" xfId="0" applyNumberFormat="1" applyFont="1" applyFill="1" applyBorder="1" applyAlignment="1">
      <alignment horizontal="center" vertical="center"/>
    </xf>
    <xf numFmtId="192" fontId="29" fillId="0" borderId="8" xfId="0" applyNumberFormat="1" applyFont="1" applyBorder="1" applyAlignment="1">
      <alignment horizontal="center" vertical="center"/>
    </xf>
    <xf numFmtId="192" fontId="30" fillId="0" borderId="8" xfId="0" applyNumberFormat="1" applyFont="1" applyBorder="1" applyAlignment="1">
      <alignment horizontal="center" vertical="center"/>
    </xf>
    <xf numFmtId="192" fontId="30" fillId="0" borderId="12" xfId="0" applyNumberFormat="1" applyFont="1" applyBorder="1" applyAlignment="1">
      <alignment horizontal="center" vertical="center"/>
    </xf>
    <xf numFmtId="192" fontId="30" fillId="2" borderId="11" xfId="0" applyNumberFormat="1" applyFont="1" applyFill="1" applyBorder="1" applyAlignment="1">
      <alignment horizontal="center" vertical="center"/>
    </xf>
    <xf numFmtId="0" fontId="29" fillId="0" borderId="5" xfId="0" applyFont="1" applyBorder="1" applyAlignment="1">
      <alignment horizontal="center" vertical="center"/>
    </xf>
    <xf numFmtId="0" fontId="29" fillId="0" borderId="10" xfId="0" applyFont="1" applyBorder="1" applyAlignment="1">
      <alignment horizontal="center"/>
    </xf>
    <xf numFmtId="171" fontId="24" fillId="2" borderId="5" xfId="0" applyNumberFormat="1" applyFont="1" applyFill="1" applyBorder="1" applyAlignment="1">
      <alignment horizontal="center" vertical="center"/>
    </xf>
    <xf numFmtId="0" fontId="27" fillId="0" borderId="3" xfId="0" applyFont="1" applyBorder="1" applyAlignment="1">
      <alignment horizontal="left" vertical="center"/>
    </xf>
    <xf numFmtId="0" fontId="19" fillId="0" borderId="4" xfId="0" applyFont="1" applyBorder="1" applyAlignment="1">
      <alignment/>
    </xf>
    <xf numFmtId="0" fontId="19" fillId="0" borderId="0" xfId="0" applyFont="1" applyBorder="1" applyAlignment="1">
      <alignment horizontal="centerContinuous" vertical="center"/>
    </xf>
    <xf numFmtId="0" fontId="19" fillId="0" borderId="7" xfId="0" applyFont="1" applyBorder="1" applyAlignment="1">
      <alignment horizontal="centerContinuous"/>
    </xf>
    <xf numFmtId="0" fontId="51" fillId="0" borderId="0" xfId="0" applyFont="1" applyFill="1" applyBorder="1" applyAlignment="1">
      <alignment/>
    </xf>
    <xf numFmtId="0" fontId="51" fillId="0" borderId="0" xfId="0" applyFont="1" applyBorder="1" applyAlignment="1">
      <alignment/>
    </xf>
    <xf numFmtId="0" fontId="19" fillId="0" borderId="0" xfId="0" applyFont="1" applyBorder="1" applyAlignment="1">
      <alignment/>
    </xf>
    <xf numFmtId="3" fontId="29" fillId="2" borderId="5" xfId="0" applyNumberFormat="1" applyFont="1" applyFill="1" applyBorder="1" applyAlignment="1">
      <alignment horizontal="center" vertical="center"/>
    </xf>
    <xf numFmtId="3" fontId="29" fillId="0" borderId="8" xfId="0" applyNumberFormat="1" applyFont="1" applyBorder="1" applyAlignment="1">
      <alignment horizontal="center" vertical="center"/>
    </xf>
    <xf numFmtId="3" fontId="29" fillId="2" borderId="8" xfId="0" applyNumberFormat="1" applyFont="1" applyFill="1" applyBorder="1" applyAlignment="1">
      <alignment horizontal="center" vertical="center"/>
    </xf>
    <xf numFmtId="3" fontId="30" fillId="0" borderId="8" xfId="0" applyNumberFormat="1" applyFont="1" applyBorder="1" applyAlignment="1">
      <alignment horizontal="center" vertical="center"/>
    </xf>
    <xf numFmtId="3" fontId="30" fillId="0" borderId="12" xfId="0" applyNumberFormat="1" applyFont="1" applyBorder="1" applyAlignment="1">
      <alignment horizontal="center" vertical="center"/>
    </xf>
    <xf numFmtId="3" fontId="30" fillId="2" borderId="8" xfId="0" applyNumberFormat="1" applyFont="1" applyFill="1" applyBorder="1" applyAlignment="1">
      <alignment horizontal="center" vertical="center"/>
    </xf>
    <xf numFmtId="0" fontId="104" fillId="2" borderId="1" xfId="0" applyFont="1" applyFill="1" applyBorder="1" applyAlignment="1">
      <alignment horizontal="left" vertical="center"/>
    </xf>
    <xf numFmtId="0" fontId="104" fillId="2" borderId="0" xfId="0" applyFont="1" applyFill="1" applyBorder="1" applyAlignment="1">
      <alignment horizontal="left" vertical="center"/>
    </xf>
    <xf numFmtId="0" fontId="104" fillId="2" borderId="0" xfId="0" applyFont="1" applyFill="1" applyBorder="1" applyAlignment="1">
      <alignment vertical="center"/>
    </xf>
    <xf numFmtId="0" fontId="104" fillId="2" borderId="1" xfId="0" applyFont="1" applyFill="1" applyBorder="1" applyAlignment="1">
      <alignment vertical="center"/>
    </xf>
    <xf numFmtId="0" fontId="104" fillId="2" borderId="1" xfId="0" applyFont="1" applyFill="1" applyBorder="1" applyAlignment="1">
      <alignment horizontal="center" vertical="center"/>
    </xf>
    <xf numFmtId="165" fontId="17" fillId="4" borderId="0" xfId="0" applyNumberFormat="1" applyFont="1" applyFill="1" applyBorder="1" applyAlignment="1">
      <alignment horizontal="left" vertical="center"/>
    </xf>
    <xf numFmtId="0" fontId="0" fillId="2" borderId="0" xfId="0" applyFont="1" applyFill="1" applyAlignment="1">
      <alignment vertical="center"/>
    </xf>
    <xf numFmtId="0" fontId="88"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3" fontId="29" fillId="2" borderId="7" xfId="21" applyNumberFormat="1" applyFont="1" applyFill="1" applyBorder="1" applyAlignment="1">
      <alignment horizontal="right"/>
      <protection/>
    </xf>
    <xf numFmtId="3" fontId="29" fillId="0" borderId="7" xfId="21" applyNumberFormat="1" applyFont="1" applyBorder="1" applyAlignment="1">
      <alignment horizontal="right"/>
      <protection/>
    </xf>
    <xf numFmtId="3" fontId="30" fillId="0" borderId="7" xfId="21" applyNumberFormat="1" applyFont="1" applyBorder="1" applyAlignment="1">
      <alignment horizontal="right"/>
      <protection/>
    </xf>
    <xf numFmtId="3" fontId="30" fillId="0" borderId="15" xfId="21" applyNumberFormat="1" applyFont="1" applyBorder="1" applyAlignment="1">
      <alignment horizontal="right"/>
      <protection/>
    </xf>
    <xf numFmtId="3" fontId="30" fillId="2" borderId="7" xfId="21" applyNumberFormat="1" applyFont="1" applyFill="1" applyBorder="1" applyAlignment="1">
      <alignment horizontal="right"/>
      <protection/>
    </xf>
    <xf numFmtId="0" fontId="105" fillId="0" borderId="0" xfId="0" applyFont="1" applyAlignment="1">
      <alignment/>
    </xf>
    <xf numFmtId="0" fontId="29" fillId="0" borderId="5" xfId="0" applyFont="1" applyFill="1" applyBorder="1" applyAlignment="1">
      <alignment horizontal="center" vertical="center"/>
    </xf>
    <xf numFmtId="0" fontId="0" fillId="0" borderId="10" xfId="0" applyFont="1" applyBorder="1" applyAlignment="1">
      <alignment horizontal="center"/>
    </xf>
    <xf numFmtId="0" fontId="19" fillId="0" borderId="4" xfId="0" applyFont="1" applyBorder="1" applyAlignment="1">
      <alignment horizontal="left" vertical="center"/>
    </xf>
    <xf numFmtId="164" fontId="19" fillId="0" borderId="9" xfId="0" applyNumberFormat="1" applyFont="1" applyBorder="1" applyAlignment="1">
      <alignment horizontal="center" vertical="center"/>
    </xf>
    <xf numFmtId="164" fontId="19" fillId="0" borderId="10" xfId="0" applyNumberFormat="1" applyFont="1" applyBorder="1" applyAlignment="1">
      <alignment horizontal="center" vertical="center"/>
    </xf>
    <xf numFmtId="164" fontId="27" fillId="0" borderId="7" xfId="0" applyNumberFormat="1" applyFont="1" applyBorder="1" applyAlignment="1">
      <alignment horizontal="center" vertical="center"/>
    </xf>
    <xf numFmtId="0" fontId="19" fillId="0" borderId="9" xfId="0" applyFont="1" applyBorder="1" applyAlignment="1">
      <alignment vertical="center"/>
    </xf>
    <xf numFmtId="0" fontId="19" fillId="0" borderId="10" xfId="0" applyFont="1" applyBorder="1" applyAlignment="1">
      <alignment vertical="center"/>
    </xf>
    <xf numFmtId="164" fontId="19" fillId="0" borderId="0" xfId="0" applyNumberFormat="1" applyFont="1" applyBorder="1" applyAlignment="1">
      <alignment horizontal="left" vertical="center"/>
    </xf>
    <xf numFmtId="196" fontId="29" fillId="2" borderId="5" xfId="0" applyNumberFormat="1" applyFont="1" applyFill="1" applyBorder="1" applyAlignment="1">
      <alignment horizontal="right" vertical="center"/>
    </xf>
    <xf numFmtId="196" fontId="29" fillId="2" borderId="8" xfId="0" applyNumberFormat="1" applyFont="1" applyFill="1" applyBorder="1" applyAlignment="1">
      <alignment horizontal="right"/>
    </xf>
    <xf numFmtId="196" fontId="29" fillId="0" borderId="8" xfId="0" applyNumberFormat="1" applyFont="1" applyFill="1" applyBorder="1" applyAlignment="1">
      <alignment horizontal="right" vertical="center"/>
    </xf>
    <xf numFmtId="196" fontId="29" fillId="0" borderId="8" xfId="0" applyNumberFormat="1" applyFont="1" applyFill="1" applyBorder="1" applyAlignment="1">
      <alignment horizontal="right"/>
    </xf>
    <xf numFmtId="196" fontId="29" fillId="2" borderId="8" xfId="0" applyNumberFormat="1" applyFont="1" applyFill="1" applyBorder="1" applyAlignment="1">
      <alignment horizontal="right" vertical="center"/>
    </xf>
    <xf numFmtId="196" fontId="30" fillId="0" borderId="8" xfId="0" applyNumberFormat="1" applyFont="1" applyFill="1" applyBorder="1" applyAlignment="1">
      <alignment horizontal="right" vertical="center"/>
    </xf>
    <xf numFmtId="196" fontId="30" fillId="0" borderId="8" xfId="0" applyNumberFormat="1" applyFont="1" applyFill="1" applyBorder="1" applyAlignment="1">
      <alignment horizontal="right"/>
    </xf>
    <xf numFmtId="196" fontId="30" fillId="0" borderId="12" xfId="0" applyNumberFormat="1" applyFont="1" applyFill="1" applyBorder="1" applyAlignment="1">
      <alignment horizontal="right" vertical="center"/>
    </xf>
    <xf numFmtId="196" fontId="30" fillId="0" borderId="12" xfId="0" applyNumberFormat="1" applyFont="1" applyFill="1" applyBorder="1" applyAlignment="1">
      <alignment horizontal="right"/>
    </xf>
    <xf numFmtId="196" fontId="30" fillId="2" borderId="8" xfId="0" applyNumberFormat="1" applyFont="1" applyFill="1" applyBorder="1" applyAlignment="1">
      <alignment horizontal="right" vertical="center"/>
    </xf>
    <xf numFmtId="196" fontId="30" fillId="2" borderId="8" xfId="0" applyNumberFormat="1" applyFont="1" applyFill="1" applyBorder="1" applyAlignment="1">
      <alignment horizontal="right"/>
    </xf>
    <xf numFmtId="0" fontId="41" fillId="0" borderId="8" xfId="0" applyFont="1" applyFill="1" applyBorder="1" applyAlignment="1">
      <alignment horizontal="center" vertical="center"/>
    </xf>
    <xf numFmtId="0" fontId="7" fillId="0" borderId="9" xfId="0" applyFont="1" applyBorder="1" applyAlignment="1">
      <alignment horizontal="center" vertical="center"/>
    </xf>
    <xf numFmtId="176" fontId="94" fillId="2" borderId="0" xfId="0" applyNumberFormat="1" applyFont="1" applyFill="1" applyBorder="1" applyAlignment="1">
      <alignment horizontal="center" vertical="center"/>
    </xf>
    <xf numFmtId="176" fontId="99" fillId="0" borderId="14" xfId="0" applyNumberFormat="1" applyFont="1" applyBorder="1" applyAlignment="1">
      <alignment horizontal="center" vertical="center"/>
    </xf>
    <xf numFmtId="176" fontId="94" fillId="0" borderId="0" xfId="0" applyNumberFormat="1" applyFont="1" applyFill="1" applyBorder="1" applyAlignment="1">
      <alignment horizontal="center" vertical="center"/>
    </xf>
    <xf numFmtId="176" fontId="94" fillId="0" borderId="0" xfId="0" applyNumberFormat="1" applyFont="1" applyBorder="1" applyAlignment="1">
      <alignment horizontal="center" vertical="center"/>
    </xf>
    <xf numFmtId="176" fontId="99" fillId="2" borderId="0" xfId="0" applyNumberFormat="1" applyFont="1" applyFill="1" applyBorder="1" applyAlignment="1">
      <alignment horizontal="center" vertical="center"/>
    </xf>
    <xf numFmtId="178" fontId="30" fillId="0" borderId="13" xfId="0" applyNumberFormat="1" applyFont="1" applyFill="1" applyBorder="1" applyAlignment="1">
      <alignment vertical="center"/>
    </xf>
    <xf numFmtId="0" fontId="0" fillId="0" borderId="0" xfId="0" applyNumberFormat="1" applyAlignment="1">
      <alignment/>
    </xf>
    <xf numFmtId="0" fontId="25" fillId="0" borderId="5" xfId="0" applyFont="1" applyBorder="1" applyAlignment="1">
      <alignment horizontal="left" vertical="center"/>
    </xf>
    <xf numFmtId="0" fontId="49" fillId="0" borderId="0" xfId="0" applyFont="1" applyFill="1" applyBorder="1" applyAlignment="1">
      <alignment horizontal="left" vertical="center"/>
    </xf>
    <xf numFmtId="0" fontId="0" fillId="0" borderId="14" xfId="0" applyBorder="1" applyAlignment="1">
      <alignment horizontal="center" vertical="center"/>
    </xf>
    <xf numFmtId="0" fontId="0" fillId="0" borderId="7" xfId="0" applyBorder="1" applyAlignment="1">
      <alignment horizontal="center"/>
    </xf>
    <xf numFmtId="0" fontId="49" fillId="0" borderId="0" xfId="0" applyFont="1" applyAlignment="1">
      <alignment horizontal="left" vertical="center"/>
    </xf>
    <xf numFmtId="0" fontId="25" fillId="0" borderId="2" xfId="0" applyFont="1" applyFill="1" applyBorder="1" applyAlignment="1">
      <alignment horizontal="center" vertical="center"/>
    </xf>
    <xf numFmtId="0" fontId="24" fillId="0" borderId="4" xfId="0" applyFont="1"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25" fillId="0" borderId="2"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4" xfId="0" applyFont="1" applyBorder="1" applyAlignment="1">
      <alignment horizontal="center" vertical="center"/>
    </xf>
    <xf numFmtId="0" fontId="25" fillId="0" borderId="3" xfId="0" applyFont="1" applyBorder="1" applyAlignment="1">
      <alignment horizontal="center" vertical="center"/>
    </xf>
    <xf numFmtId="171" fontId="47" fillId="0" borderId="0" xfId="0" applyNumberFormat="1" applyFont="1" applyFill="1" applyBorder="1" applyAlignment="1">
      <alignment horizontal="center" vertical="center"/>
    </xf>
    <xf numFmtId="0" fontId="49" fillId="0" borderId="0" xfId="0" applyFont="1" applyFill="1" applyAlignment="1">
      <alignment horizontal="center"/>
    </xf>
    <xf numFmtId="0" fontId="53" fillId="0" borderId="0" xfId="0" applyFont="1" applyFill="1" applyAlignment="1">
      <alignment horizontal="left" vertical="center"/>
    </xf>
    <xf numFmtId="0" fontId="8" fillId="0" borderId="0" xfId="0" applyFont="1" applyFill="1" applyAlignment="1">
      <alignment horizontal="left"/>
    </xf>
    <xf numFmtId="0" fontId="25"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Border="1" applyAlignment="1">
      <alignment horizontal="center" vertical="center"/>
    </xf>
    <xf numFmtId="0" fontId="51" fillId="0" borderId="0" xfId="0" applyFont="1" applyBorder="1" applyAlignment="1">
      <alignment horizontal="justify" wrapText="1"/>
    </xf>
    <xf numFmtId="0" fontId="51" fillId="0" borderId="0" xfId="0" applyFont="1" applyAlignment="1">
      <alignment horizontal="justify" wrapText="1"/>
    </xf>
    <xf numFmtId="171" fontId="47" fillId="0" borderId="0" xfId="0" applyNumberFormat="1" applyFont="1" applyFill="1" applyBorder="1" applyAlignment="1">
      <alignment horizontal="left" vertical="center"/>
    </xf>
    <xf numFmtId="0" fontId="51" fillId="0" borderId="0" xfId="0" applyFont="1" applyFill="1" applyAlignment="1">
      <alignment/>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xf numFmtId="3" fontId="25" fillId="0" borderId="2" xfId="0" applyNumberFormat="1"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4" fillId="0" borderId="0" xfId="15" applyFont="1" applyAlignment="1">
      <alignment/>
    </xf>
    <xf numFmtId="0" fontId="0" fillId="0" borderId="0" xfId="0" applyAlignment="1">
      <alignment/>
    </xf>
    <xf numFmtId="0" fontId="4" fillId="0" borderId="0" xfId="15" applyAlignment="1">
      <alignment/>
    </xf>
    <xf numFmtId="0" fontId="4" fillId="0" borderId="0" xfId="15" applyAlignment="1" applyProtection="1">
      <alignment/>
      <protection/>
    </xf>
    <xf numFmtId="0" fontId="0" fillId="0" borderId="0" xfId="0" applyAlignment="1" applyProtection="1">
      <alignment/>
      <protection/>
    </xf>
    <xf numFmtId="0" fontId="2" fillId="0" borderId="0" xfId="0" applyFont="1" applyAlignment="1">
      <alignment wrapText="1"/>
    </xf>
    <xf numFmtId="0" fontId="0" fillId="0" borderId="0" xfId="0" applyAlignment="1">
      <alignment wrapText="1"/>
    </xf>
    <xf numFmtId="0" fontId="2" fillId="0" borderId="0" xfId="0" applyFont="1" applyAlignment="1">
      <alignment horizontal="justify" wrapText="1"/>
    </xf>
    <xf numFmtId="0" fontId="0" fillId="0" borderId="0" xfId="0" applyAlignment="1">
      <alignment horizontal="justify" wrapText="1"/>
    </xf>
    <xf numFmtId="0" fontId="105" fillId="0" borderId="0" xfId="0" applyFont="1" applyAlignment="1">
      <alignment wrapText="1"/>
    </xf>
    <xf numFmtId="0" fontId="47" fillId="0" borderId="0" xfId="0" applyFont="1" applyAlignment="1">
      <alignment wrapText="1"/>
    </xf>
    <xf numFmtId="0" fontId="2" fillId="0" borderId="0" xfId="0" applyFont="1" applyAlignment="1">
      <alignment horizontal="justify" vertical="center" wrapText="1"/>
    </xf>
    <xf numFmtId="0" fontId="0" fillId="0" borderId="0" xfId="0" applyAlignment="1">
      <alignment horizontal="justify" vertical="center" wrapText="1"/>
    </xf>
    <xf numFmtId="0" fontId="25" fillId="0" borderId="2" xfId="0" applyFont="1" applyBorder="1" applyAlignment="1">
      <alignment horizontal="center" vertical="center"/>
    </xf>
    <xf numFmtId="0" fontId="0" fillId="0" borderId="6" xfId="0" applyBorder="1" applyAlignment="1">
      <alignment vertical="center" wrapText="1"/>
    </xf>
    <xf numFmtId="0" fontId="0" fillId="0" borderId="7" xfId="0" applyBorder="1" applyAlignment="1">
      <alignment vertical="center" wrapText="1"/>
    </xf>
    <xf numFmtId="0" fontId="30"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30" fillId="0" borderId="2"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51" fillId="0" borderId="0" xfId="0" applyFont="1" applyFill="1" applyBorder="1" applyAlignment="1">
      <alignment vertical="center" wrapText="1"/>
    </xf>
    <xf numFmtId="0" fontId="0" fillId="0" borderId="0" xfId="0" applyAlignment="1">
      <alignment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0" fillId="0" borderId="6" xfId="0" applyFill="1" applyBorder="1" applyAlignment="1">
      <alignment vertical="center" wrapText="1"/>
    </xf>
    <xf numFmtId="0" fontId="0" fillId="0" borderId="0" xfId="0" applyFill="1" applyAlignment="1">
      <alignment vertical="center" wrapText="1"/>
    </xf>
    <xf numFmtId="0" fontId="19" fillId="0" borderId="0" xfId="0" applyFont="1" applyBorder="1" applyAlignment="1">
      <alignment horizontal="center" vertical="center"/>
    </xf>
    <xf numFmtId="0" fontId="13" fillId="0" borderId="0" xfId="0" applyFont="1" applyFill="1" applyBorder="1" applyAlignment="1">
      <alignment horizontal="left" vertical="center"/>
    </xf>
    <xf numFmtId="0" fontId="45" fillId="0" borderId="0" xfId="0" applyFont="1" applyFill="1" applyBorder="1" applyAlignment="1">
      <alignment horizontal="left"/>
    </xf>
    <xf numFmtId="0" fontId="36" fillId="0" borderId="0" xfId="0" applyFont="1" applyFill="1" applyBorder="1" applyAlignment="1">
      <alignment horizontal="center" vertical="center"/>
    </xf>
    <xf numFmtId="0" fontId="20" fillId="0" borderId="0" xfId="0" applyFont="1" applyFill="1" applyBorder="1" applyAlignment="1">
      <alignment vertical="center"/>
    </xf>
    <xf numFmtId="0" fontId="25" fillId="0" borderId="5" xfId="0" applyFont="1" applyBorder="1" applyAlignment="1">
      <alignment horizontal="center" vertical="center" wrapText="1"/>
    </xf>
    <xf numFmtId="0" fontId="0" fillId="0" borderId="8" xfId="0" applyBorder="1" applyAlignment="1">
      <alignment vertical="center" wrapText="1"/>
    </xf>
    <xf numFmtId="0" fontId="29" fillId="0" borderId="5" xfId="0" applyFont="1" applyBorder="1" applyAlignment="1">
      <alignment horizontal="center" vertical="center" wrapText="1"/>
    </xf>
    <xf numFmtId="0" fontId="0" fillId="0" borderId="11" xfId="0" applyFont="1" applyBorder="1" applyAlignment="1">
      <alignment wrapText="1"/>
    </xf>
    <xf numFmtId="0" fontId="7" fillId="0" borderId="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1" fillId="0" borderId="4" xfId="0" applyFont="1" applyFill="1" applyBorder="1" applyAlignment="1">
      <alignment horizontal="center" vertical="center" wrapText="1"/>
    </xf>
    <xf numFmtId="0" fontId="7" fillId="0" borderId="10" xfId="0" applyFont="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Border="1" applyAlignment="1">
      <alignment/>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horizontal="center" vertical="center"/>
    </xf>
    <xf numFmtId="3" fontId="25" fillId="0" borderId="0" xfId="0" applyNumberFormat="1" applyFont="1" applyFill="1" applyBorder="1" applyAlignment="1">
      <alignment horizontal="center" vertical="center"/>
    </xf>
    <xf numFmtId="0" fontId="0" fillId="0" borderId="0" xfId="0" applyFont="1" applyFill="1" applyBorder="1" applyAlignment="1">
      <alignment horizontal="center"/>
    </xf>
    <xf numFmtId="3" fontId="25" fillId="0" borderId="13" xfId="0" applyNumberFormat="1" applyFont="1" applyBorder="1" applyAlignment="1">
      <alignment horizontal="center" vertical="center"/>
    </xf>
    <xf numFmtId="3" fontId="0" fillId="0" borderId="5" xfId="0" applyNumberFormat="1" applyFont="1" applyBorder="1" applyAlignment="1">
      <alignment horizontal="center" vertical="center"/>
    </xf>
    <xf numFmtId="0" fontId="0" fillId="0" borderId="11" xfId="0" applyFont="1" applyBorder="1" applyAlignment="1">
      <alignment horizontal="center" vertical="center"/>
    </xf>
    <xf numFmtId="0" fontId="51" fillId="0" borderId="0" xfId="0" applyFont="1" applyAlignment="1">
      <alignment horizontal="justify" vertical="distributed" wrapText="1"/>
    </xf>
    <xf numFmtId="0" fontId="51" fillId="0" borderId="0" xfId="0" applyFont="1" applyAlignment="1">
      <alignment horizontal="left" vertical="center" wrapText="1"/>
    </xf>
    <xf numFmtId="0" fontId="51" fillId="0" borderId="0" xfId="0" applyFont="1" applyAlignment="1">
      <alignment horizontal="justify" vertical="center" wrapText="1"/>
    </xf>
    <xf numFmtId="0" fontId="0" fillId="0" borderId="14" xfId="0" applyBorder="1" applyAlignment="1">
      <alignment horizontal="center"/>
    </xf>
    <xf numFmtId="0" fontId="0" fillId="0" borderId="15" xfId="0" applyBorder="1" applyAlignment="1">
      <alignment horizontal="center"/>
    </xf>
    <xf numFmtId="0" fontId="0" fillId="0" borderId="5" xfId="0" applyFont="1" applyBorder="1" applyAlignment="1">
      <alignment horizontal="center" vertical="center"/>
    </xf>
    <xf numFmtId="0" fontId="0" fillId="0" borderId="2" xfId="0" applyFont="1" applyBorder="1" applyAlignment="1">
      <alignment horizontal="center" vertical="center"/>
    </xf>
    <xf numFmtId="0" fontId="0" fillId="0" borderId="0" xfId="0" applyAlignment="1">
      <alignment horizontal="justify" vertical="distributed" wrapText="1"/>
    </xf>
    <xf numFmtId="0" fontId="0" fillId="0" borderId="9" xfId="0" applyBorder="1" applyAlignment="1">
      <alignment horizontal="center" vertical="center"/>
    </xf>
    <xf numFmtId="0" fontId="25" fillId="0" borderId="0" xfId="0" applyFont="1" applyAlignment="1">
      <alignment horizontal="justify" vertical="center" wrapText="1"/>
    </xf>
    <xf numFmtId="0" fontId="88" fillId="0" borderId="0" xfId="0" applyFont="1" applyBorder="1" applyAlignment="1">
      <alignment horizontal="left" vertical="center"/>
    </xf>
    <xf numFmtId="0" fontId="0" fillId="0" borderId="7" xfId="0" applyFont="1" applyBorder="1" applyAlignment="1">
      <alignment horizontal="center" vertical="center"/>
    </xf>
    <xf numFmtId="3" fontId="25"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3" xfId="0" applyFont="1" applyBorder="1" applyAlignment="1">
      <alignment horizontal="center" vertical="center"/>
    </xf>
    <xf numFmtId="0" fontId="30" fillId="0" borderId="2" xfId="0" applyFont="1" applyBorder="1" applyAlignment="1">
      <alignment horizontal="center" vertical="center"/>
    </xf>
    <xf numFmtId="0" fontId="0" fillId="0" borderId="11" xfId="0" applyBorder="1" applyAlignment="1">
      <alignment horizontal="center" vertical="center"/>
    </xf>
    <xf numFmtId="0" fontId="30" fillId="0" borderId="0" xfId="0" applyFont="1" applyFill="1" applyAlignment="1">
      <alignment horizontal="justify" wrapText="1"/>
    </xf>
    <xf numFmtId="0" fontId="0" fillId="0" borderId="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8" xfId="0" applyFont="1" applyBorder="1" applyAlignment="1">
      <alignment horizontal="center" vertical="center" wrapText="1"/>
    </xf>
    <xf numFmtId="0" fontId="29" fillId="0" borderId="6"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7" xfId="0" applyFont="1" applyFill="1" applyBorder="1" applyAlignment="1">
      <alignment horizontal="center" vertical="center"/>
    </xf>
    <xf numFmtId="0" fontId="19" fillId="0" borderId="0" xfId="0" applyFont="1" applyFill="1" applyAlignment="1">
      <alignment wrapText="1"/>
    </xf>
    <xf numFmtId="0" fontId="0" fillId="0" borderId="0" xfId="0" applyFill="1" applyAlignment="1">
      <alignment wrapText="1"/>
    </xf>
    <xf numFmtId="0" fontId="95" fillId="0" borderId="0" xfId="0" applyFont="1" applyFill="1" applyBorder="1" applyAlignment="1">
      <alignment horizontal="left" vertical="center" wrapText="1"/>
    </xf>
    <xf numFmtId="0" fontId="7" fillId="0" borderId="1" xfId="0" applyFont="1" applyFill="1" applyBorder="1" applyAlignment="1">
      <alignment wrapText="1"/>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41" fillId="0" borderId="4" xfId="0" applyFont="1" applyBorder="1" applyAlignment="1">
      <alignment horizontal="center" vertical="center"/>
    </xf>
    <xf numFmtId="0" fontId="51" fillId="0" borderId="0" xfId="0" applyFont="1" applyAlignment="1">
      <alignment wrapText="1"/>
    </xf>
    <xf numFmtId="0" fontId="0" fillId="0" borderId="3" xfId="0" applyFont="1" applyBorder="1" applyAlignment="1">
      <alignment vertical="center"/>
    </xf>
    <xf numFmtId="0" fontId="0" fillId="0" borderId="4" xfId="0" applyFont="1" applyBorder="1" applyAlignment="1">
      <alignment vertical="center"/>
    </xf>
    <xf numFmtId="164" fontId="29" fillId="0" borderId="6" xfId="0" applyNumberFormat="1" applyFont="1" applyBorder="1" applyAlignment="1">
      <alignment horizontal="center" vertical="center" wrapText="1"/>
    </xf>
    <xf numFmtId="0" fontId="0" fillId="0" borderId="9" xfId="0" applyFont="1" applyBorder="1" applyAlignment="1">
      <alignment vertical="center" wrapText="1"/>
    </xf>
    <xf numFmtId="0" fontId="7" fillId="0" borderId="0" xfId="0" applyFont="1" applyAlignment="1">
      <alignment horizontal="justify"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88" fillId="0" borderId="0" xfId="0" applyFont="1" applyBorder="1" applyAlignment="1">
      <alignment vertical="center" wrapText="1"/>
    </xf>
    <xf numFmtId="0" fontId="29" fillId="0" borderId="0" xfId="0" applyFont="1" applyBorder="1" applyAlignment="1">
      <alignment horizontal="justify" vertical="center" wrapText="1"/>
    </xf>
    <xf numFmtId="0" fontId="0" fillId="0" borderId="6" xfId="0" applyFont="1" applyBorder="1" applyAlignment="1">
      <alignment horizontal="center" vertical="center"/>
    </xf>
    <xf numFmtId="0" fontId="0" fillId="0" borderId="0" xfId="0" applyFont="1" applyBorder="1" applyAlignment="1">
      <alignment vertical="center"/>
    </xf>
    <xf numFmtId="0" fontId="0" fillId="0" borderId="7" xfId="0" applyFont="1" applyBorder="1" applyAlignment="1">
      <alignment vertical="center"/>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0" fillId="0" borderId="10" xfId="0" applyFont="1" applyBorder="1" applyAlignment="1">
      <alignment horizontal="center" vertical="center"/>
    </xf>
    <xf numFmtId="0" fontId="24" fillId="0" borderId="3" xfId="0" applyFont="1" applyBorder="1" applyAlignment="1">
      <alignment horizontal="left" vertical="center" wrapText="1"/>
    </xf>
    <xf numFmtId="0" fontId="24" fillId="0" borderId="0" xfId="0" applyFont="1" applyBorder="1" applyAlignment="1">
      <alignment horizontal="left" vertical="center" wrapText="1"/>
    </xf>
    <xf numFmtId="0" fontId="24" fillId="0" borderId="0" xfId="0" applyFont="1" applyAlignment="1">
      <alignment horizontal="justify" vertical="center" wrapText="1"/>
    </xf>
    <xf numFmtId="0" fontId="44" fillId="0" borderId="0" xfId="0" applyFont="1" applyAlignment="1">
      <alignment horizontal="center" vertical="center"/>
    </xf>
    <xf numFmtId="0" fontId="0" fillId="0" borderId="0" xfId="0" applyAlignment="1">
      <alignment horizontal="center" vertical="center"/>
    </xf>
    <xf numFmtId="2" fontId="25" fillId="0" borderId="0" xfId="0" applyNumberFormat="1" applyFont="1" applyBorder="1" applyAlignment="1">
      <alignment horizontal="center" vertical="center"/>
    </xf>
  </cellXfs>
  <cellStyles count="9">
    <cellStyle name="Normal" xfId="0"/>
    <cellStyle name="Hyperlink" xfId="15"/>
    <cellStyle name="Followed Hyperlink" xfId="16"/>
    <cellStyle name="Comma" xfId="17"/>
    <cellStyle name="Comma [0]" xfId="18"/>
    <cellStyle name="Currency" xfId="19"/>
    <cellStyle name="Currency [0]" xfId="20"/>
    <cellStyle name="Normal_Annexe5_C_200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9925"/>
          <c:w val="0.88625"/>
          <c:h val="0.785"/>
        </c:manualLayout>
      </c:layout>
      <c:barChart>
        <c:barDir val="bar"/>
        <c:grouping val="stacked"/>
        <c:varyColors val="0"/>
        <c:ser>
          <c:idx val="0"/>
          <c:order val="0"/>
          <c:tx>
            <c:strRef>
              <c:f>'T1'!$L$85</c:f>
              <c:strCache>
                <c:ptCount val="1"/>
                <c:pt idx="0">
                  <c:v>Dépenses de fonctionnement</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'T1'!$K$86:$K$106</c:f>
              <c:strCache/>
            </c:strRef>
          </c:cat>
          <c:val>
            <c:numRef>
              <c:f>'T1'!$L$86:$L$106</c:f>
              <c:numCache/>
            </c:numRef>
          </c:val>
        </c:ser>
        <c:ser>
          <c:idx val="1"/>
          <c:order val="1"/>
          <c:tx>
            <c:strRef>
              <c:f>'T1'!$M$85</c:f>
              <c:strCache>
                <c:ptCount val="1"/>
                <c:pt idx="0">
                  <c:v>Dépenses d'investissement</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'T1'!$K$86:$K$106</c:f>
              <c:strCache/>
            </c:strRef>
          </c:cat>
          <c:val>
            <c:numRef>
              <c:f>'T1'!$M$86:$M$106</c:f>
              <c:numCache/>
            </c:numRef>
          </c:val>
        </c:ser>
        <c:overlap val="100"/>
        <c:gapWidth val="60"/>
        <c:axId val="59516277"/>
        <c:axId val="65884446"/>
      </c:barChart>
      <c:catAx>
        <c:axId val="59516277"/>
        <c:scaling>
          <c:orientation val="minMax"/>
        </c:scaling>
        <c:axPos val="l"/>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65884446"/>
        <c:crosses val="autoZero"/>
        <c:auto val="1"/>
        <c:lblOffset val="100"/>
        <c:tickLblSkip val="1"/>
        <c:noMultiLvlLbl val="0"/>
      </c:catAx>
      <c:valAx>
        <c:axId val="65884446"/>
        <c:scaling>
          <c:orientation val="minMax"/>
          <c:max val="550"/>
          <c:min val="0"/>
        </c:scaling>
        <c:axPos val="b"/>
        <c:majorGridlines/>
        <c:delete val="0"/>
        <c:numFmt formatCode="0" sourceLinked="0"/>
        <c:majorTickMark val="out"/>
        <c:minorTickMark val="none"/>
        <c:tickLblPos val="nextTo"/>
        <c:txPr>
          <a:bodyPr/>
          <a:lstStyle/>
          <a:p>
            <a:pPr>
              <a:defRPr lang="en-US" cap="none" sz="875" b="0" i="0" u="none" baseline="0">
                <a:latin typeface="Arial"/>
                <a:ea typeface="Arial"/>
                <a:cs typeface="Arial"/>
              </a:defRPr>
            </a:pPr>
          </a:p>
        </c:txPr>
        <c:crossAx val="59516277"/>
        <c:crossesAt val="1"/>
        <c:crossBetween val="between"/>
        <c:dispUnits/>
        <c:majorUnit val="100"/>
        <c:minorUnit val="50"/>
      </c:valAx>
      <c:spPr>
        <a:solidFill>
          <a:srgbClr val="FFFFFF"/>
        </a:solidFill>
        <a:ln w="3175">
          <a:noFill/>
        </a:ln>
      </c:spPr>
    </c:plotArea>
    <c:legend>
      <c:legendPos val="b"/>
      <c:layout>
        <c:manualLayout>
          <c:xMode val="edge"/>
          <c:yMode val="edge"/>
          <c:x val="0.31875"/>
          <c:y val="0.90775"/>
          <c:w val="0.68125"/>
          <c:h val="0.044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19"/>
          <c:h val="0.95375"/>
        </c:manualLayout>
      </c:layout>
      <c:barChart>
        <c:barDir val="bar"/>
        <c:grouping val="clustered"/>
        <c:varyColors val="0"/>
        <c:ser>
          <c:idx val="0"/>
          <c:order val="0"/>
          <c:tx>
            <c:strRef>
              <c:f>'T8'!$C$103</c:f>
              <c:strCache>
                <c:ptCount val="1"/>
                <c:pt idx="0">
                  <c:v>prix permis de conduire</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'T8'!$B$77:$B$102</c:f>
              <c:strCache/>
            </c:strRef>
          </c:cat>
          <c:val>
            <c:numRef>
              <c:f>'T8'!$C$77:$C$102</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1"/>
          <c:order val="1"/>
          <c:tx>
            <c:strRef>
              <c:f>'T8'!$D$103</c:f>
              <c:strCache>
                <c:ptCount val="1"/>
                <c:pt idx="0">
                  <c:v>prix carte grise par CV</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'T8'!$B$77:$B$102</c:f>
              <c:strCache/>
            </c:strRef>
          </c:cat>
          <c:val>
            <c:numRef>
              <c:f>'T8'!$D$77:$D$102</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axId val="3346871"/>
        <c:axId val="30121840"/>
      </c:barChart>
      <c:catAx>
        <c:axId val="3346871"/>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0121840"/>
        <c:crosses val="autoZero"/>
        <c:auto val="1"/>
        <c:lblOffset val="100"/>
        <c:tickLblSkip val="1"/>
        <c:noMultiLvlLbl val="0"/>
      </c:catAx>
      <c:valAx>
        <c:axId val="30121840"/>
        <c:scaling>
          <c:orientation val="minMax"/>
          <c:max val="70"/>
          <c:min val="0"/>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346871"/>
        <c:crossesAt val="1"/>
        <c:crossBetween val="between"/>
        <c:dispUnits/>
        <c:majorUnit val="10"/>
      </c:valAx>
      <c:spPr>
        <a:noFill/>
        <a:ln>
          <a:noFill/>
        </a:ln>
      </c:spPr>
    </c:plotArea>
    <c:legend>
      <c:legendPos val="r"/>
      <c:layout>
        <c:manualLayout>
          <c:xMode val="edge"/>
          <c:yMode val="edge"/>
          <c:x val="0.05325"/>
          <c:y val="0.941"/>
          <c:w val="0.34875"/>
          <c:h val="0.059"/>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375"/>
          <c:y val="0.1755"/>
          <c:w val="0.465"/>
          <c:h val="0.683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Pt>
            <c:idx val="1"/>
            <c:spPr>
              <a:solidFill>
                <a:srgbClr val="FFFFCC"/>
              </a:solidFill>
            </c:spPr>
          </c:dPt>
          <c:dPt>
            <c:idx val="2"/>
            <c:spPr>
              <a:solidFill>
                <a:srgbClr val="00CCFF"/>
              </a:solidFill>
            </c:spPr>
          </c:dPt>
          <c:dPt>
            <c:idx val="3"/>
            <c:spPr>
              <a:solidFill>
                <a:srgbClr val="0000FF"/>
              </a:solidFill>
            </c:spPr>
          </c:dPt>
          <c:dPt>
            <c:idx val="4"/>
            <c:spPr>
              <a:solidFill>
                <a:srgbClr val="003300"/>
              </a:solidFill>
            </c:spPr>
          </c:dPt>
          <c:dPt>
            <c:idx val="5"/>
            <c:spPr>
              <a:solidFill>
                <a:srgbClr val="339966"/>
              </a:solidFill>
            </c:spPr>
          </c:dPt>
          <c:dPt>
            <c:idx val="6"/>
            <c:spPr>
              <a:solidFill>
                <a:srgbClr val="CCFFCC"/>
              </a:solidFill>
            </c:spPr>
          </c:dPt>
          <c:dLbls>
            <c:dLbl>
              <c:idx val="0"/>
              <c:tx>
                <c:rich>
                  <a:bodyPr vert="horz" rot="0" anchor="ctr"/>
                  <a:lstStyle/>
                  <a:p>
                    <a:pPr algn="ctr">
                      <a:defRPr/>
                    </a:pPr>
                    <a:r>
                      <a:rPr lang="en-US" cap="none" sz="900" b="0" i="0" u="none" baseline="0">
                        <a:latin typeface="Arial"/>
                        <a:ea typeface="Arial"/>
                        <a:cs typeface="Arial"/>
                      </a:rPr>
                      <a:t>DGF
 46%</a:t>
                    </a:r>
                  </a:p>
                </c:rich>
              </c:tx>
              <c:numFmt formatCode="General" sourceLinked="1"/>
              <c:showLegendKey val="0"/>
              <c:showVal val="1"/>
              <c:showBubbleSize val="0"/>
              <c:showCatName val="1"/>
              <c:showSerName val="0"/>
              <c:showPercent val="0"/>
            </c:dLbl>
            <c:dLbl>
              <c:idx val="1"/>
              <c:tx>
                <c:rich>
                  <a:bodyPr vert="horz" rot="0" anchor="ctr"/>
                  <a:lstStyle/>
                  <a:p>
                    <a:pPr algn="ctr">
                      <a:defRPr/>
                    </a:pPr>
                    <a:r>
                      <a:rPr lang="en-US" cap="none" sz="900" b="0" i="0" u="none" baseline="0">
                        <a:latin typeface="Arial"/>
                        <a:ea typeface="Arial"/>
                        <a:cs typeface="Arial"/>
                      </a:rPr>
                      <a:t>Dot. form. p.* 11%</a:t>
                    </a:r>
                  </a:p>
                </c:rich>
              </c:tx>
              <c:numFmt formatCode="General" sourceLinked="1"/>
              <c:showLegendKey val="0"/>
              <c:showVal val="1"/>
              <c:showBubbleSize val="0"/>
              <c:showCatName val="1"/>
              <c:showSerName val="0"/>
              <c:showPercent val="0"/>
            </c:dLbl>
            <c:dLbl>
              <c:idx val="2"/>
              <c:tx>
                <c:rich>
                  <a:bodyPr vert="horz" rot="0" anchor="ctr"/>
                  <a:lstStyle/>
                  <a:p>
                    <a:pPr algn="ctr">
                      <a:defRPr/>
                    </a:pPr>
                    <a:r>
                      <a:rPr lang="en-US" cap="none" sz="900" b="0" i="0" u="none" baseline="0">
                        <a:latin typeface="Arial"/>
                        <a:ea typeface="Arial"/>
                        <a:cs typeface="Arial"/>
                      </a:rPr>
                      <a:t>DGD
 7%</a:t>
                    </a:r>
                  </a:p>
                </c:rich>
              </c:tx>
              <c:numFmt formatCode="General" sourceLinked="1"/>
              <c:showLegendKey val="0"/>
              <c:showVal val="1"/>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latin typeface="Arial"/>
                        <a:ea typeface="Arial"/>
                        <a:cs typeface="Arial"/>
                      </a:rPr>
                      <a:t>FNDMA
6%</a:t>
                    </a:r>
                  </a:p>
                </c:rich>
              </c:tx>
              <c:numFmt formatCode="General" sourceLinked="1"/>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900" b="0" i="0" u="none" baseline="0">
                        <a:latin typeface="Arial"/>
                        <a:ea typeface="Arial"/>
                        <a:cs typeface="Arial"/>
                      </a:rPr>
                      <a:t>FCTVA
 5%</a:t>
                    </a:r>
                  </a:p>
                </c:rich>
              </c:tx>
              <c:numFmt formatCode="General" sourceLinked="1"/>
              <c:showLegendKey val="0"/>
              <c:showVal val="1"/>
              <c:showBubbleSize val="0"/>
              <c:showCatName val="1"/>
              <c:showSerName val="0"/>
              <c:showPercent val="0"/>
            </c:dLbl>
            <c:dLbl>
              <c:idx val="6"/>
              <c:tx>
                <c:rich>
                  <a:bodyPr vert="horz" rot="0" anchor="ctr"/>
                  <a:lstStyle/>
                  <a:p>
                    <a:pPr algn="ctr">
                      <a:defRPr/>
                    </a:pPr>
                    <a:r>
                      <a:rPr lang="en-US" cap="none" sz="900" b="0" i="0" u="none" baseline="0">
                        <a:latin typeface="Arial"/>
                        <a:ea typeface="Arial"/>
                        <a:cs typeface="Arial"/>
                      </a:rPr>
                      <a:t>Autres
 19%</a:t>
                    </a:r>
                  </a:p>
                </c:rich>
              </c:tx>
              <c:numFmt formatCode="General" sourceLinked="1"/>
              <c:showLegendKey val="0"/>
              <c:showVal val="1"/>
              <c:showBubbleSize val="0"/>
              <c:showCatName val="1"/>
              <c:showSerName val="0"/>
              <c:showPercent val="0"/>
            </c:dLbl>
            <c:dLbl>
              <c:idx val="7"/>
              <c:tx>
                <c:rich>
                  <a:bodyPr vert="horz" rot="0" anchor="ctr"/>
                  <a:lstStyle/>
                  <a:p>
                    <a:pPr algn="ctr">
                      <a:defRPr/>
                    </a:pPr>
                    <a:r>
                      <a:rPr lang="en-US" cap="none" sz="900" b="0" i="0" u="none" baseline="0">
                        <a:latin typeface="Arial"/>
                        <a:ea typeface="Arial"/>
                        <a:cs typeface="Arial"/>
                      </a:rPr>
                      <a:t>Autres
 19,08%</a:t>
                    </a:r>
                  </a:p>
                </c:rich>
              </c:tx>
              <c:numFmt formatCode="0%" sourceLinked="0"/>
              <c:showLegendKey val="0"/>
              <c:showVal val="1"/>
              <c:showBubbleSize val="0"/>
              <c:showCatName val="1"/>
              <c:showSerName val="0"/>
              <c:showPercent val="0"/>
            </c:dLbl>
            <c:numFmt formatCode="0%" sourceLinked="0"/>
            <c:txPr>
              <a:bodyPr vert="horz" rot="0" anchor="ctr"/>
              <a:lstStyle/>
              <a:p>
                <a:pPr algn="ctr">
                  <a:defRPr lang="en-US" cap="none" sz="900" b="0" i="0" u="none" baseline="0">
                    <a:latin typeface="Arial"/>
                    <a:ea typeface="Arial"/>
                    <a:cs typeface="Arial"/>
                  </a:defRPr>
                </a:pPr>
              </a:p>
            </c:txPr>
            <c:showLegendKey val="0"/>
            <c:showVal val="1"/>
            <c:showBubbleSize val="0"/>
            <c:showCatName val="1"/>
            <c:showSerName val="0"/>
            <c:showLeaderLines val="0"/>
            <c:showPercent val="0"/>
          </c:dLbls>
          <c:cat>
            <c:strRef>
              <c:f>'T9'!$I$83:$O$83</c:f>
              <c:strCache/>
            </c:strRef>
          </c:cat>
          <c:val>
            <c:numRef>
              <c:f>'T9'!$I$85:$O$85</c:f>
              <c:numCache>
                <c:ptCount val="7"/>
                <c:pt idx="0">
                  <c:v>0</c:v>
                </c:pt>
                <c:pt idx="1">
                  <c:v>0</c:v>
                </c:pt>
                <c:pt idx="2">
                  <c:v>0</c:v>
                </c:pt>
                <c:pt idx="3">
                  <c:v>0</c:v>
                </c:pt>
                <c:pt idx="4">
                  <c:v>0</c:v>
                </c:pt>
                <c:pt idx="5">
                  <c:v>0</c:v>
                </c:pt>
                <c:pt idx="6">
                  <c:v>0</c:v>
                </c:pt>
              </c:numCache>
            </c:numRef>
          </c:val>
        </c:ser>
        <c:firstSliceAng val="120"/>
      </c:pieChart>
      <c:spPr>
        <a:noFill/>
        <a:ln>
          <a:noFill/>
        </a:ln>
      </c:spPr>
    </c:plotArea>
    <c:plotVisOnly val="1"/>
    <c:dispBlanksAs val="gap"/>
    <c:showDLblsOverMax val="0"/>
  </c:chart>
  <c:txPr>
    <a:bodyPr vert="horz" rot="0"/>
    <a:lstStyle/>
    <a:p>
      <a:pPr>
        <a:defRPr lang="en-US" cap="none" sz="5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135"/>
          <c:w val="0.97175"/>
          <c:h val="0.917"/>
        </c:manualLayout>
      </c:layout>
      <c:barChart>
        <c:barDir val="bar"/>
        <c:grouping val="percentStacked"/>
        <c:varyColors val="0"/>
        <c:ser>
          <c:idx val="0"/>
          <c:order val="0"/>
          <c:tx>
            <c:strRef>
              <c:f>'T10'!$V$56</c:f>
              <c:strCache>
                <c:ptCount val="1"/>
                <c:pt idx="0">
                  <c:v>Epargne brute</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'T10'!$U$57:$U$133</c:f>
              <c:strCache/>
            </c:strRef>
          </c:cat>
          <c:val>
            <c:numRef>
              <c:f>'T10'!$V$57:$V$134</c:f>
              <c:numCache>
                <c:ptCount val="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numCache>
            </c:numRef>
          </c:val>
        </c:ser>
        <c:ser>
          <c:idx val="1"/>
          <c:order val="1"/>
          <c:tx>
            <c:strRef>
              <c:f>'T10'!$W$56</c:f>
              <c:strCache>
                <c:ptCount val="1"/>
                <c:pt idx="0">
                  <c:v>Recettes d'investissement</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'T10'!$U$57:$U$133</c:f>
              <c:strCache/>
            </c:strRef>
          </c:cat>
          <c:val>
            <c:numRef>
              <c:f>'T10'!$W$57:$W$134</c:f>
              <c:numCache>
                <c:ptCount val="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numCache>
            </c:numRef>
          </c:val>
        </c:ser>
        <c:ser>
          <c:idx val="2"/>
          <c:order val="2"/>
          <c:tx>
            <c:strRef>
              <c:f>'T10'!$X$56</c:f>
              <c:strCache>
                <c:ptCount val="1"/>
                <c:pt idx="0">
                  <c:v>Emprunts</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'T10'!$U$57:$U$133</c:f>
              <c:strCache/>
            </c:strRef>
          </c:cat>
          <c:val>
            <c:numRef>
              <c:f>'T10'!$X$57:$X$134</c:f>
              <c:numCache>
                <c:ptCount val="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numCache>
            </c:numRef>
          </c:val>
        </c:ser>
        <c:ser>
          <c:idx val="3"/>
          <c:order val="3"/>
          <c:tx>
            <c:strRef>
              <c:f>'T10'!$Y$56</c:f>
              <c:strCache>
                <c:ptCount val="1"/>
                <c:pt idx="0">
                  <c:v>Remboursements de dette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'T10'!$U$57:$U$133</c:f>
              <c:strCache/>
            </c:strRef>
          </c:cat>
          <c:val>
            <c:numRef>
              <c:f>'T10'!$Y$57:$Y$134</c:f>
              <c:numCache>
                <c:ptCount val="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numCache>
            </c:numRef>
          </c:val>
        </c:ser>
        <c:ser>
          <c:idx val="4"/>
          <c:order val="4"/>
          <c:tx>
            <c:strRef>
              <c:f>'T10'!$Z$56</c:f>
              <c:strCache>
                <c:ptCount val="1"/>
                <c:pt idx="0">
                  <c:v>Subventions d'équipement</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'T10'!$U$57:$U$133</c:f>
              <c:strCache/>
            </c:strRef>
          </c:cat>
          <c:val>
            <c:numRef>
              <c:f>'T10'!$Z$57:$Z$134</c:f>
              <c:numCache>
                <c:ptCount val="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numCache>
            </c:numRef>
          </c:val>
        </c:ser>
        <c:ser>
          <c:idx val="5"/>
          <c:order val="5"/>
          <c:tx>
            <c:strRef>
              <c:f>'T10'!$AA$56</c:f>
              <c:strCache>
                <c:ptCount val="1"/>
                <c:pt idx="0">
                  <c:v>Dépenses d'équipement brut</c:v>
                </c:pt>
              </c:strCache>
            </c:strRef>
          </c:tx>
          <c:spPr>
            <a:solidFill>
              <a:srgbClr val="003300"/>
            </a:solidFill>
          </c:spPr>
          <c:invertIfNegative val="0"/>
          <c:extLst>
            <c:ext xmlns:c14="http://schemas.microsoft.com/office/drawing/2007/8/2/chart" uri="{6F2FDCE9-48DA-4B69-8628-5D25D57E5C99}">
              <c14:invertSolidFillFmt>
                <c14:spPr>
                  <a:solidFill>
                    <a:srgbClr val="FFFFFF"/>
                  </a:solidFill>
                </c14:spPr>
              </c14:invertSolidFillFmt>
            </c:ext>
          </c:extLst>
          <c:cat>
            <c:strRef>
              <c:f>'T10'!$U$57:$U$133</c:f>
              <c:strCache/>
            </c:strRef>
          </c:cat>
          <c:val>
            <c:numRef>
              <c:f>'T10'!$AA$57:$AA$134</c:f>
              <c:numCache>
                <c:ptCount val="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numCache>
            </c:numRef>
          </c:val>
        </c:ser>
        <c:overlap val="100"/>
        <c:gapWidth val="50"/>
        <c:axId val="2661105"/>
        <c:axId val="23949946"/>
      </c:barChart>
      <c:catAx>
        <c:axId val="2661105"/>
        <c:scaling>
          <c:orientation val="minMax"/>
        </c:scaling>
        <c:axPos val="l"/>
        <c:delete val="0"/>
        <c:numFmt formatCode="General" sourceLinked="1"/>
        <c:majorTickMark val="out"/>
        <c:minorTickMark val="none"/>
        <c:tickLblPos val="nextTo"/>
        <c:spPr>
          <a:ln w="3175">
            <a:noFill/>
          </a:ln>
        </c:spPr>
        <c:crossAx val="23949946"/>
        <c:crosses val="autoZero"/>
        <c:auto val="1"/>
        <c:lblOffset val="100"/>
        <c:tickLblSkip val="1"/>
        <c:noMultiLvlLbl val="0"/>
      </c:catAx>
      <c:valAx>
        <c:axId val="23949946"/>
        <c:scaling>
          <c:orientation val="minMax"/>
        </c:scaling>
        <c:axPos val="b"/>
        <c:delete val="0"/>
        <c:numFmt formatCode="General" sourceLinked="1"/>
        <c:majorTickMark val="out"/>
        <c:minorTickMark val="none"/>
        <c:tickLblPos val="nextTo"/>
        <c:crossAx val="2661105"/>
        <c:crossesAt val="1"/>
        <c:crossBetween val="between"/>
        <c:dispUnits/>
      </c:valAx>
      <c:spPr>
        <a:noFill/>
        <a:ln w="12700">
          <a:solidFill>
            <a:srgbClr val="808080"/>
          </a:solidFill>
        </a:ln>
      </c:spPr>
    </c:plotArea>
    <c:legend>
      <c:legendPos val="b"/>
      <c:layout>
        <c:manualLayout>
          <c:xMode val="edge"/>
          <c:yMode val="edge"/>
          <c:x val="0.171"/>
          <c:y val="0.94425"/>
          <c:w val="0.72775"/>
          <c:h val="0.0495"/>
        </c:manualLayout>
      </c:layout>
      <c:overlay val="0"/>
      <c:spPr>
        <a:ln w="3175">
          <a:noFill/>
        </a:ln>
      </c:spPr>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2275"/>
          <c:w val="0.99"/>
          <c:h val="0.97725"/>
        </c:manualLayout>
      </c:layout>
      <c:barChart>
        <c:barDir val="bar"/>
        <c:grouping val="clustered"/>
        <c:varyColors val="0"/>
        <c:ser>
          <c:idx val="0"/>
          <c:order val="0"/>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1175" b="0" i="0" u="none" baseline="0">
                      <a:latin typeface="Arial"/>
                      <a:ea typeface="Arial"/>
                      <a:cs typeface="Arial"/>
                    </a:defRPr>
                  </a:pPr>
                </a:p>
              </c:txPr>
              <c:numFmt formatCode="0.00" sourceLinked="0"/>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1175" b="0" i="0" u="none" baseline="0">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1175" b="0" i="0" u="none" baseline="0">
                    <a:latin typeface="Arial"/>
                    <a:ea typeface="Arial"/>
                    <a:cs typeface="Arial"/>
                  </a:defRPr>
                </a:pPr>
              </a:p>
            </c:txPr>
            <c:showLegendKey val="0"/>
            <c:showVal val="1"/>
            <c:showBubbleSize val="0"/>
            <c:showCatName val="0"/>
            <c:showSerName val="0"/>
            <c:showPercent val="0"/>
          </c:dLbls>
          <c:cat>
            <c:strRef>
              <c:f>'T11'!$J$81:$J$105</c:f>
              <c:strCache/>
            </c:strRef>
          </c:cat>
          <c:val>
            <c:numRef>
              <c:f>'T11'!$K$81:$K$105</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70"/>
        <c:axId val="14222923"/>
        <c:axId val="60897444"/>
      </c:barChart>
      <c:catAx>
        <c:axId val="14222923"/>
        <c:scaling>
          <c:orientation val="minMax"/>
        </c:scaling>
        <c:axPos val="l"/>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60897444"/>
        <c:crosses val="autoZero"/>
        <c:auto val="1"/>
        <c:lblOffset val="100"/>
        <c:noMultiLvlLbl val="0"/>
      </c:catAx>
      <c:valAx>
        <c:axId val="60897444"/>
        <c:scaling>
          <c:orientation val="minMax"/>
          <c:max val="1.7"/>
          <c:min val="0"/>
        </c:scaling>
        <c:axPos val="b"/>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4222923"/>
        <c:crossesAt val="1"/>
        <c:crossBetween val="between"/>
        <c:dispUnits/>
        <c:majorUnit val="1"/>
        <c:minorUnit val="0.5"/>
      </c:valAx>
      <c:spPr>
        <a:noFill/>
        <a:ln>
          <a:noFill/>
        </a:ln>
      </c:spPr>
    </c:plotArea>
    <c:plotVisOnly val="1"/>
    <c:dispBlanksAs val="gap"/>
    <c:showDLblsOverMax val="0"/>
  </c:chart>
  <c:spPr>
    <a:ln w="3175">
      <a:noFill/>
    </a:ln>
  </c:spPr>
  <c:txPr>
    <a:bodyPr vert="horz" rot="0"/>
    <a:lstStyle/>
    <a:p>
      <a:pPr>
        <a:defRPr lang="en-US" cap="none" sz="2075"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4"/>
          <c:w val="0.856"/>
          <c:h val="0.7805"/>
        </c:manualLayout>
      </c:layout>
      <c:barChart>
        <c:barDir val="bar"/>
        <c:grouping val="stacked"/>
        <c:varyColors val="0"/>
        <c:ser>
          <c:idx val="0"/>
          <c:order val="0"/>
          <c:tx>
            <c:strRef>
              <c:f>'T12'!$B$91</c:f>
              <c:strCache>
                <c:ptCount val="1"/>
                <c:pt idx="0">
                  <c:v>Services généraux</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0000FF"/>
              </a:solidFill>
            </c:spPr>
          </c:dPt>
          <c:cat>
            <c:strRef>
              <c:f>'T12'!$A$92:$A$112</c:f>
              <c:strCache/>
            </c:strRef>
          </c:cat>
          <c:val>
            <c:numRef>
              <c:f>'T12'!$B$92:$B$112</c:f>
              <c:numCache/>
            </c:numRef>
          </c:val>
        </c:ser>
        <c:ser>
          <c:idx val="1"/>
          <c:order val="1"/>
          <c:tx>
            <c:strRef>
              <c:f>'T12'!$C$91</c:f>
              <c:strCache>
                <c:ptCount val="1"/>
                <c:pt idx="0">
                  <c:v>Formation professionnelle et apprentissage</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Pt>
            <c:idx val="20"/>
            <c:invertIfNegative val="0"/>
            <c:spPr>
              <a:solidFill>
                <a:srgbClr val="CCFFFF"/>
              </a:solidFill>
            </c:spPr>
          </c:dPt>
          <c:cat>
            <c:strRef>
              <c:f>'T12'!$A$92:$A$112</c:f>
              <c:strCache/>
            </c:strRef>
          </c:cat>
          <c:val>
            <c:numRef>
              <c:f>'T12'!$C$92:$C$112</c:f>
              <c:numCache/>
            </c:numRef>
          </c:val>
        </c:ser>
        <c:ser>
          <c:idx val="2"/>
          <c:order val="2"/>
          <c:tx>
            <c:strRef>
              <c:f>'T12'!$D$91</c:f>
              <c:strCache>
                <c:ptCount val="1"/>
                <c:pt idx="0">
                  <c:v>Enseignement</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'T12'!$A$92:$A$112</c:f>
              <c:strCache/>
            </c:strRef>
          </c:cat>
          <c:val>
            <c:numRef>
              <c:f>'T12'!$D$92:$D$112</c:f>
              <c:numCache/>
            </c:numRef>
          </c:val>
        </c:ser>
        <c:ser>
          <c:idx val="3"/>
          <c:order val="3"/>
          <c:tx>
            <c:strRef>
              <c:f>'T12'!$E$91</c:f>
              <c:strCache>
                <c:ptCount val="1"/>
                <c:pt idx="0">
                  <c:v>Culture, sports et loisirs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'T12'!$A$92:$A$112</c:f>
              <c:strCache/>
            </c:strRef>
          </c:cat>
          <c:val>
            <c:numRef>
              <c:f>'T12'!$E$92:$E$112</c:f>
              <c:numCache/>
            </c:numRef>
          </c:val>
        </c:ser>
        <c:ser>
          <c:idx val="4"/>
          <c:order val="4"/>
          <c:tx>
            <c:strRef>
              <c:f>'T12'!$F$91</c:f>
              <c:strCache>
                <c:ptCount val="1"/>
                <c:pt idx="0">
                  <c:v>Santé et action sociale</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'T12'!$A$92:$A$112</c:f>
              <c:strCache/>
            </c:strRef>
          </c:cat>
          <c:val>
            <c:numRef>
              <c:f>'T12'!$F$92:$F$112</c:f>
              <c:numCache/>
            </c:numRef>
          </c:val>
        </c:ser>
        <c:ser>
          <c:idx val="5"/>
          <c:order val="5"/>
          <c:tx>
            <c:strRef>
              <c:f>'T12'!$G$91</c:f>
              <c:strCache>
                <c:ptCount val="1"/>
                <c:pt idx="0">
                  <c:v>Aménagement des territoires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'T12'!$A$92:$A$112</c:f>
              <c:strCache/>
            </c:strRef>
          </c:cat>
          <c:val>
            <c:numRef>
              <c:f>'T12'!$G$92:$G$112</c:f>
              <c:numCache/>
            </c:numRef>
          </c:val>
        </c:ser>
        <c:ser>
          <c:idx val="6"/>
          <c:order val="6"/>
          <c:tx>
            <c:strRef>
              <c:f>'T12'!$H$91</c:f>
              <c:strCache>
                <c:ptCount val="1"/>
                <c:pt idx="0">
                  <c:v>Environnement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'T12'!$A$92:$A$112</c:f>
              <c:strCache/>
            </c:strRef>
          </c:cat>
          <c:val>
            <c:numRef>
              <c:f>'T12'!$H$92:$H$112</c:f>
              <c:numCache/>
            </c:numRef>
          </c:val>
        </c:ser>
        <c:ser>
          <c:idx val="7"/>
          <c:order val="7"/>
          <c:tx>
            <c:strRef>
              <c:f>'T12'!$I$91</c:f>
              <c:strCache>
                <c:ptCount val="1"/>
                <c:pt idx="0">
                  <c:v>Transports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'T12'!$A$92:$A$112</c:f>
              <c:strCache/>
            </c:strRef>
          </c:cat>
          <c:val>
            <c:numRef>
              <c:f>'T12'!$I$92:$I$112</c:f>
              <c:numCache/>
            </c:numRef>
          </c:val>
        </c:ser>
        <c:ser>
          <c:idx val="8"/>
          <c:order val="8"/>
          <c:tx>
            <c:strRef>
              <c:f>'T12'!$J$91</c:f>
              <c:strCache>
                <c:ptCount val="1"/>
                <c:pt idx="0">
                  <c:v>Action économique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'T12'!$A$92:$A$112</c:f>
              <c:strCache/>
            </c:strRef>
          </c:cat>
          <c:val>
            <c:numRef>
              <c:f>'T12'!$J$92:$J$112</c:f>
              <c:numCache/>
            </c:numRef>
          </c:val>
        </c:ser>
        <c:ser>
          <c:idx val="9"/>
          <c:order val="9"/>
          <c:tx>
            <c:strRef>
              <c:f>'T12'!$K$91</c:f>
              <c:strCache>
                <c:ptCount val="1"/>
                <c:pt idx="0">
                  <c:v>Annuité de la dette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'T12'!$A$92:$A$112</c:f>
              <c:strCache/>
            </c:strRef>
          </c:cat>
          <c:val>
            <c:numRef>
              <c:f>'T12'!$K$92:$K$112</c:f>
              <c:numCache/>
            </c:numRef>
          </c:val>
        </c:ser>
        <c:ser>
          <c:idx val="10"/>
          <c:order val="10"/>
          <c:tx>
            <c:strRef>
              <c:f>'T12'!$L$91</c:f>
              <c:strCache>
                <c:ptCount val="1"/>
                <c:pt idx="0">
                  <c:v>Autres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'T12'!$A$92:$A$112</c:f>
              <c:strCache/>
            </c:strRef>
          </c:cat>
          <c:val>
            <c:numRef>
              <c:f>'T12'!$L$92:$L$112</c:f>
              <c:numCache/>
            </c:numRef>
          </c:val>
        </c:ser>
        <c:overlap val="100"/>
        <c:gapWidth val="60"/>
        <c:axId val="11206085"/>
        <c:axId val="33745902"/>
      </c:barChart>
      <c:catAx>
        <c:axId val="11206085"/>
        <c:scaling>
          <c:orientation val="minMax"/>
        </c:scaling>
        <c:axPos val="l"/>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33745902"/>
        <c:crossesAt val="0"/>
        <c:auto val="1"/>
        <c:lblOffset val="100"/>
        <c:noMultiLvlLbl val="0"/>
      </c:catAx>
      <c:valAx>
        <c:axId val="33745902"/>
        <c:scaling>
          <c:orientation val="minMax"/>
          <c:max val="600"/>
          <c:min val="0"/>
        </c:scaling>
        <c:axPos val="b"/>
        <c:majorGridlines>
          <c:spPr>
            <a:ln w="3175">
              <a:solidFill>
                <a:srgbClr val="FFFFFF"/>
              </a:solidFill>
            </a:ln>
          </c:spPr>
        </c:majorGridlines>
        <c:delete val="0"/>
        <c:numFmt formatCode="#,##0_ _ _ _ _ _ _ _*" sourceLinked="0"/>
        <c:majorTickMark val="out"/>
        <c:minorTickMark val="none"/>
        <c:tickLblPos val="nextTo"/>
        <c:txPr>
          <a:bodyPr/>
          <a:lstStyle/>
          <a:p>
            <a:pPr>
              <a:defRPr lang="en-US" cap="none" sz="850" b="0" i="0" u="none" baseline="0">
                <a:latin typeface="Arial"/>
                <a:ea typeface="Arial"/>
                <a:cs typeface="Arial"/>
              </a:defRPr>
            </a:pPr>
          </a:p>
        </c:txPr>
        <c:crossAx val="11206085"/>
        <c:crossesAt val="1"/>
        <c:crossBetween val="between"/>
        <c:dispUnits/>
        <c:majorUnit val="100"/>
        <c:minorUnit val="50"/>
      </c:valAx>
      <c:spPr>
        <a:noFill/>
        <a:ln w="3175">
          <a:solidFill>
            <a:srgbClr val="FFFFFF"/>
          </a:solidFill>
        </a:ln>
      </c:spPr>
    </c:plotArea>
    <c:legend>
      <c:legendPos val="b"/>
      <c:layout>
        <c:manualLayout>
          <c:xMode val="edge"/>
          <c:yMode val="edge"/>
          <c:x val="0.008"/>
          <c:y val="0.82975"/>
          <c:w val="0.82525"/>
          <c:h val="0.115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0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5"/>
      <c:hPercent val="50"/>
      <c:rotY val="0"/>
      <c:depthPercent val="100"/>
      <c:rAngAx val="1"/>
    </c:view3D>
    <c:plotArea>
      <c:layout>
        <c:manualLayout>
          <c:xMode val="edge"/>
          <c:yMode val="edge"/>
          <c:x val="0.074"/>
          <c:y val="0.2925"/>
          <c:w val="0.83275"/>
          <c:h val="0.606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CCFF"/>
              </a:solidFill>
            </c:spPr>
          </c:dPt>
          <c:dPt>
            <c:idx val="1"/>
            <c:spPr>
              <a:solidFill>
                <a:srgbClr val="CCFFFF"/>
              </a:solidFill>
            </c:spPr>
          </c:dPt>
          <c:dPt>
            <c:idx val="2"/>
            <c:spPr>
              <a:solidFill>
                <a:srgbClr val="3366FF"/>
              </a:solidFill>
            </c:spPr>
          </c:dPt>
          <c:dPt>
            <c:idx val="3"/>
            <c:spPr>
              <a:solidFill>
                <a:srgbClr val="CCFFCC"/>
              </a:solidFill>
            </c:spPr>
          </c:dPt>
          <c:dPt>
            <c:idx val="4"/>
            <c:spPr>
              <a:solidFill>
                <a:srgbClr val="99CCFF"/>
              </a:solidFill>
            </c:spPr>
          </c:dPt>
          <c:dLbls>
            <c:dLbl>
              <c:idx val="0"/>
              <c:layout>
                <c:manualLayout>
                  <c:x val="0"/>
                  <c:y val="0"/>
                </c:manualLayout>
              </c:layout>
              <c:txPr>
                <a:bodyPr vert="horz" rot="0" anchor="ctr"/>
                <a:lstStyle/>
                <a:p>
                  <a:pPr algn="ctr">
                    <a:defRPr lang="en-US" cap="none" sz="85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5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5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5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50" b="0" i="0" u="none" baseline="0">
                      <a:latin typeface="Arial"/>
                      <a:ea typeface="Arial"/>
                      <a:cs typeface="Arial"/>
                    </a:defRPr>
                  </a:pPr>
                </a:p>
              </c:txPr>
              <c:numFmt formatCode="0.0%" sourceLinked="0"/>
              <c:showLegendKey val="0"/>
              <c:showVal val="1"/>
              <c:showBubbleSize val="0"/>
              <c:showCatName val="0"/>
              <c:showSerName val="0"/>
              <c:showPercent val="0"/>
            </c:dLbl>
            <c:numFmt formatCode="0.0%" sourceLinked="0"/>
            <c:spPr>
              <a:noFill/>
              <a:ln>
                <a:noFill/>
              </a:ln>
            </c:spPr>
            <c:txPr>
              <a:bodyPr vert="horz" rot="0" anchor="ctr"/>
              <a:lstStyle/>
              <a:p>
                <a:pPr algn="ctr">
                  <a:defRPr lang="en-US" cap="none" sz="850" b="0" i="0" u="none" baseline="0">
                    <a:latin typeface="Arial"/>
                    <a:ea typeface="Arial"/>
                    <a:cs typeface="Arial"/>
                  </a:defRPr>
                </a:pPr>
              </a:p>
            </c:txPr>
            <c:showLegendKey val="0"/>
            <c:showVal val="1"/>
            <c:showBubbleSize val="0"/>
            <c:showCatName val="0"/>
            <c:showSerName val="0"/>
            <c:showLeaderLines val="1"/>
            <c:showPercent val="0"/>
          </c:dLbls>
          <c:val>
            <c:numRef>
              <c:f>'T3'!$L$31:$P$31</c:f>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5"/>
      <c:hPercent val="50"/>
      <c:rotY val="0"/>
      <c:depthPercent val="100"/>
      <c:rAngAx val="1"/>
    </c:view3D>
    <c:plotArea>
      <c:layout>
        <c:manualLayout>
          <c:xMode val="edge"/>
          <c:yMode val="edge"/>
          <c:x val="0.0595"/>
          <c:y val="0.31125"/>
          <c:w val="0.8335"/>
          <c:h val="0.584"/>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CCFF"/>
              </a:solidFill>
            </c:spPr>
          </c:dPt>
          <c:dPt>
            <c:idx val="1"/>
            <c:spPr>
              <a:solidFill>
                <a:srgbClr val="CCFFFF"/>
              </a:solidFill>
            </c:spPr>
          </c:dPt>
          <c:dPt>
            <c:idx val="2"/>
            <c:spPr>
              <a:solidFill>
                <a:srgbClr val="3366FF"/>
              </a:solidFill>
            </c:spPr>
          </c:dPt>
          <c:dPt>
            <c:idx val="3"/>
            <c:spPr>
              <a:solidFill>
                <a:srgbClr val="CCFFCC"/>
              </a:solidFill>
            </c:spPr>
          </c:dPt>
          <c:dPt>
            <c:idx val="4"/>
            <c:spPr>
              <a:solidFill>
                <a:srgbClr val="99CCFF"/>
              </a:solidFill>
            </c:spPr>
          </c:dPt>
          <c:dLbls>
            <c:dLbl>
              <c:idx val="0"/>
              <c:layout>
                <c:manualLayout>
                  <c:x val="0"/>
                  <c:y val="0"/>
                </c:manualLayout>
              </c:layout>
              <c:txPr>
                <a:bodyPr vert="horz" rot="0" anchor="ctr"/>
                <a:lstStyle/>
                <a:p>
                  <a:pPr algn="ctr">
                    <a:defRPr lang="en-US" cap="none" sz="675" b="0"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75" b="0" i="0" u="none" baseline="0">
                      <a:latin typeface="Arial"/>
                      <a:ea typeface="Arial"/>
                      <a:cs typeface="Aria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675"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675"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75"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675" b="0" i="0" u="none" baseline="0">
                    <a:latin typeface="Arial"/>
                    <a:ea typeface="Arial"/>
                    <a:cs typeface="Arial"/>
                  </a:defRPr>
                </a:pPr>
              </a:p>
            </c:txPr>
            <c:showLegendKey val="0"/>
            <c:showVal val="1"/>
            <c:showBubbleSize val="0"/>
            <c:showCatName val="0"/>
            <c:showSerName val="0"/>
            <c:showLeaderLines val="1"/>
            <c:showPercent val="0"/>
          </c:dLbls>
          <c:val>
            <c:numRef>
              <c:f>'T3'!$L$36:$P$36</c:f>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95"/>
          <c:w val="0.83475"/>
          <c:h val="0.98025"/>
        </c:manualLayout>
      </c:layout>
      <c:barChart>
        <c:barDir val="bar"/>
        <c:grouping val="stacked"/>
        <c:varyColors val="0"/>
        <c:ser>
          <c:idx val="2"/>
          <c:order val="0"/>
          <c:tx>
            <c:strRef>
              <c:f>'T3'!$N$114</c:f>
              <c:strCache>
                <c:ptCount val="1"/>
                <c:pt idx="0">
                  <c:v>Autres charges d'activité</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'T3'!$K$115:$K$135</c:f>
              <c:strCache/>
            </c:strRef>
          </c:cat>
          <c:val>
            <c:numRef>
              <c:f>'T3'!$N$115:$N$135</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strRef>
              <c:f>'T3'!$M$114</c:f>
              <c:strCache>
                <c:ptCount val="1"/>
                <c:pt idx="0">
                  <c:v>Personnel</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20"/>
            <c:invertIfNegative val="0"/>
            <c:spPr>
              <a:solidFill>
                <a:srgbClr val="99CCFF"/>
              </a:solidFill>
            </c:spPr>
          </c:dPt>
          <c:dLbls>
            <c:dLbl>
              <c:idx val="20"/>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'T3'!$K$115:$K$135</c:f>
              <c:strCache/>
            </c:strRef>
          </c:cat>
          <c:val>
            <c:numRef>
              <c:f>'T3'!$M$115:$M$135</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0"/>
          <c:order val="2"/>
          <c:tx>
            <c:strRef>
              <c:f>'T3'!$L$114</c:f>
              <c:strCache>
                <c:ptCount val="1"/>
                <c:pt idx="0">
                  <c:v>Charges à caractère général</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CCFFFF"/>
              </a:solidFill>
            </c:spPr>
          </c:dPt>
          <c:cat>
            <c:strRef>
              <c:f>'T3'!$K$115:$K$135</c:f>
              <c:strCache/>
            </c:strRef>
          </c:cat>
          <c:val>
            <c:numRef>
              <c:f>'T3'!$L$115:$L$135</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3"/>
          <c:order val="3"/>
          <c:tx>
            <c:strRef>
              <c:f>'T3'!$O$114</c:f>
              <c:strCache>
                <c:ptCount val="1"/>
                <c:pt idx="0">
                  <c:v>Intérêts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'T3'!$K$115:$K$135</c:f>
              <c:strCache/>
            </c:strRef>
          </c:cat>
          <c:val>
            <c:numRef>
              <c:f>'T3'!$O$115:$O$135</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4"/>
          <c:order val="4"/>
          <c:tx>
            <c:strRef>
              <c:f>'T3'!$P$114</c:f>
              <c:strCache>
                <c:ptCount val="1"/>
                <c:pt idx="0">
                  <c:v>Autres</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'T3'!$K$115:$K$135</c:f>
              <c:strCache/>
            </c:strRef>
          </c:cat>
          <c:val>
            <c:numRef>
              <c:f>'T3'!$P$115:$P$135</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overlap val="100"/>
        <c:gapWidth val="60"/>
        <c:axId val="56089103"/>
        <c:axId val="35039880"/>
      </c:barChart>
      <c:catAx>
        <c:axId val="56089103"/>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5039880"/>
        <c:crossesAt val="0"/>
        <c:auto val="1"/>
        <c:lblOffset val="100"/>
        <c:tickLblSkip val="1"/>
        <c:noMultiLvlLbl val="0"/>
      </c:catAx>
      <c:valAx>
        <c:axId val="35039880"/>
        <c:scaling>
          <c:orientation val="minMax"/>
          <c:max val="450"/>
          <c:min val="0"/>
        </c:scaling>
        <c:axPos val="b"/>
        <c:majorGridlines>
          <c:spPr>
            <a:ln w="3175">
              <a:solidFill>
                <a:srgbClr val="FFFFFF"/>
              </a:solidFill>
            </a:ln>
          </c:spPr>
        </c:majorGridlines>
        <c:delete val="0"/>
        <c:numFmt formatCode="#,##0_ _ _ _ _ _ _ _*" sourceLinked="0"/>
        <c:majorTickMark val="out"/>
        <c:minorTickMark val="none"/>
        <c:tickLblPos val="nextTo"/>
        <c:txPr>
          <a:bodyPr/>
          <a:lstStyle/>
          <a:p>
            <a:pPr>
              <a:defRPr lang="en-US" cap="none" sz="800" b="0" i="0" u="none" baseline="0">
                <a:latin typeface="Arial"/>
                <a:ea typeface="Arial"/>
                <a:cs typeface="Arial"/>
              </a:defRPr>
            </a:pPr>
          </a:p>
        </c:txPr>
        <c:crossAx val="56089103"/>
        <c:crossesAt val="1"/>
        <c:crossBetween val="between"/>
        <c:dispUnits/>
        <c:majorUnit val="100"/>
        <c:minorUnit val="50"/>
      </c:valAx>
      <c:spPr>
        <a:noFill/>
        <a:ln w="3175">
          <a:solidFill>
            <a:srgbClr val="FFFFFF"/>
          </a:solidFill>
        </a:ln>
      </c:spPr>
    </c:plotArea>
    <c:legend>
      <c:legendPos val="r"/>
      <c:layout>
        <c:manualLayout>
          <c:xMode val="edge"/>
          <c:yMode val="edge"/>
          <c:x val="0.744"/>
          <c:y val="0.0225"/>
          <c:w val="0.147"/>
          <c:h val="0.324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5"/>
      <c:hPercent val="50"/>
      <c:rotY val="0"/>
      <c:depthPercent val="100"/>
      <c:rAngAx val="1"/>
    </c:view3D>
    <c:plotArea>
      <c:layout>
        <c:manualLayout>
          <c:xMode val="edge"/>
          <c:yMode val="edge"/>
          <c:x val="0.0575"/>
          <c:y val="0.26625"/>
          <c:w val="0.81875"/>
          <c:h val="0.433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CCFF"/>
              </a:solidFill>
            </c:spPr>
          </c:dPt>
          <c:dPt>
            <c:idx val="1"/>
            <c:spPr>
              <a:solidFill>
                <a:srgbClr val="CCFFFF"/>
              </a:solidFill>
            </c:spPr>
          </c:dPt>
          <c:dPt>
            <c:idx val="2"/>
            <c:spPr>
              <a:solidFill>
                <a:srgbClr val="3366FF"/>
              </a:solidFill>
            </c:spPr>
          </c:dPt>
          <c:dPt>
            <c:idx val="3"/>
            <c:spPr>
              <a:solidFill>
                <a:srgbClr val="CCFFCC"/>
              </a:solidFill>
            </c:spPr>
          </c:dPt>
          <c:dPt>
            <c:idx val="4"/>
            <c:spPr>
              <a:solidFill>
                <a:srgbClr val="99CCFF"/>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LeaderLines val="1"/>
            <c:showPercent val="0"/>
          </c:dLbls>
          <c:val>
            <c:numRef>
              <c:f>'T4'!$K$31:$N$31</c:f>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5"/>
      <c:hPercent val="50"/>
      <c:rotY val="0"/>
      <c:depthPercent val="100"/>
      <c:rAngAx val="1"/>
    </c:view3D>
    <c:plotArea>
      <c:layout>
        <c:manualLayout>
          <c:xMode val="edge"/>
          <c:yMode val="edge"/>
          <c:x val="0.0735"/>
          <c:y val="0.2765"/>
          <c:w val="0.76325"/>
          <c:h val="0.462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CCFF"/>
              </a:solidFill>
            </c:spPr>
          </c:dPt>
          <c:dPt>
            <c:idx val="1"/>
            <c:spPr>
              <a:solidFill>
                <a:srgbClr val="CCFFFF"/>
              </a:solidFill>
            </c:spPr>
          </c:dPt>
          <c:dPt>
            <c:idx val="2"/>
            <c:spPr>
              <a:solidFill>
                <a:srgbClr val="3366FF"/>
              </a:solidFill>
            </c:spPr>
          </c:dPt>
          <c:dPt>
            <c:idx val="3"/>
            <c:spPr>
              <a:solidFill>
                <a:srgbClr val="CCFFCC"/>
              </a:solidFill>
            </c:spPr>
          </c:dPt>
          <c:dPt>
            <c:idx val="4"/>
            <c:spPr>
              <a:solidFill>
                <a:srgbClr val="99CCFF"/>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LeaderLines val="1"/>
            <c:showPercent val="0"/>
          </c:dLbls>
          <c:val>
            <c:numRef>
              <c:f>'T4'!$K$36:$N$36</c:f>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83375"/>
          <c:h val="0.986"/>
        </c:manualLayout>
      </c:layout>
      <c:barChart>
        <c:barDir val="bar"/>
        <c:grouping val="stacked"/>
        <c:varyColors val="0"/>
        <c:ser>
          <c:idx val="0"/>
          <c:order val="0"/>
          <c:tx>
            <c:strRef>
              <c:f>'T4'!$K$85</c:f>
              <c:strCache>
                <c:ptCount val="1"/>
                <c:pt idx="0">
                  <c:v>Subventions versées</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0000FF"/>
              </a:solidFill>
            </c:spPr>
          </c:dPt>
          <c:dLbls>
            <c:dLbl>
              <c:idx val="17"/>
              <c:txPr>
                <a:bodyPr vert="horz" rot="0" anchor="ctr"/>
                <a:lstStyle/>
                <a:p>
                  <a:pPr algn="ctr">
                    <a:defRPr lang="en-US" cap="none" sz="800" b="0" i="0" u="none" baseline="0">
                      <a:solidFill>
                        <a:srgbClr val="FFFF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'T4'!$J$86:$J$106</c:f>
              <c:strCache/>
            </c:strRef>
          </c:cat>
          <c:val>
            <c:numRef>
              <c:f>'T4'!$K$86:$K$106</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2"/>
          <c:order val="1"/>
          <c:tx>
            <c:strRef>
              <c:f>'T4'!$L$85</c:f>
              <c:strCache>
                <c:ptCount val="1"/>
                <c:pt idx="0">
                  <c:v>Equipement brut</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'T4'!$J$86:$J$106</c:f>
              <c:strCache/>
            </c:strRef>
          </c:cat>
          <c:val>
            <c:numRef>
              <c:f>'T4'!$L$86:$L$106</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2"/>
          <c:tx>
            <c:strRef>
              <c:f>'T4'!$M$85</c:f>
              <c:strCache>
                <c:ptCount val="1"/>
                <c:pt idx="0">
                  <c:v>Remboursement de dette</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Pt>
            <c:idx val="20"/>
            <c:invertIfNegative val="0"/>
            <c:spPr>
              <a:solidFill>
                <a:srgbClr val="CCFFFF"/>
              </a:solidFill>
            </c:spPr>
          </c:dPt>
          <c:cat>
            <c:strRef>
              <c:f>'T4'!$J$86:$J$106</c:f>
              <c:strCache/>
            </c:strRef>
          </c:cat>
          <c:val>
            <c:numRef>
              <c:f>'T4'!$M$86:$M$106</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3"/>
          <c:order val="3"/>
          <c:tx>
            <c:strRef>
              <c:f>'T4'!$N$85</c:f>
              <c:strCache>
                <c:ptCount val="1"/>
                <c:pt idx="0">
                  <c:v>Autres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'T4'!$J$86:$J$106</c:f>
              <c:strCache/>
            </c:strRef>
          </c:cat>
          <c:val>
            <c:numRef>
              <c:f>'T4'!$N$86:$N$106</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overlap val="100"/>
        <c:gapWidth val="60"/>
        <c:axId val="46923465"/>
        <c:axId val="19658002"/>
      </c:barChart>
      <c:catAx>
        <c:axId val="46923465"/>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9658002"/>
        <c:crossesAt val="0"/>
        <c:auto val="1"/>
        <c:lblOffset val="100"/>
        <c:noMultiLvlLbl val="0"/>
      </c:catAx>
      <c:valAx>
        <c:axId val="19658002"/>
        <c:scaling>
          <c:orientation val="minMax"/>
          <c:max val="250"/>
          <c:min val="0"/>
        </c:scaling>
        <c:axPos val="b"/>
        <c:majorGridlines>
          <c:spPr>
            <a:ln w="3175">
              <a:solidFill>
                <a:srgbClr val="FFFFFF"/>
              </a:solidFill>
            </a:ln>
          </c:spPr>
        </c:majorGridlines>
        <c:delete val="0"/>
        <c:numFmt formatCode="#,##0_ _ _ _ _ _ _ _*" sourceLinked="0"/>
        <c:majorTickMark val="out"/>
        <c:minorTickMark val="none"/>
        <c:tickLblPos val="nextTo"/>
        <c:txPr>
          <a:bodyPr/>
          <a:lstStyle/>
          <a:p>
            <a:pPr>
              <a:defRPr lang="en-US" cap="none" sz="800" b="0" i="0" u="none" baseline="0">
                <a:latin typeface="Arial"/>
                <a:ea typeface="Arial"/>
                <a:cs typeface="Arial"/>
              </a:defRPr>
            </a:pPr>
          </a:p>
        </c:txPr>
        <c:crossAx val="46923465"/>
        <c:crossesAt val="1"/>
        <c:crossBetween val="between"/>
        <c:dispUnits/>
        <c:majorUnit val="50"/>
        <c:minorUnit val="50"/>
      </c:valAx>
      <c:spPr>
        <a:noFill/>
        <a:ln w="3175">
          <a:solidFill>
            <a:srgbClr val="FFFFFF"/>
          </a:solidFill>
        </a:ln>
      </c:spPr>
    </c:plotArea>
    <c:legend>
      <c:legendPos val="r"/>
      <c:layout>
        <c:manualLayout>
          <c:xMode val="edge"/>
          <c:yMode val="edge"/>
          <c:x val="0.7585"/>
          <c:y val="0.03125"/>
          <c:w val="0.217"/>
          <c:h val="0.321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
          <c:w val="0.94725"/>
          <c:h val="0.968"/>
        </c:manualLayout>
      </c:layout>
      <c:barChart>
        <c:barDir val="bar"/>
        <c:grouping val="stacked"/>
        <c:varyColors val="0"/>
        <c:ser>
          <c:idx val="0"/>
          <c:order val="0"/>
          <c:tx>
            <c:strRef>
              <c:f>'T5'!$N$82</c:f>
              <c:strCache>
                <c:ptCount val="1"/>
                <c:pt idx="0">
                  <c:v>Recettes fiscales</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0000FF"/>
              </a:solidFill>
            </c:spPr>
          </c:dPt>
          <c:dLbls>
            <c:dLbl>
              <c:idx val="17"/>
              <c:txPr>
                <a:bodyPr vert="horz" rot="0" anchor="ctr"/>
                <a:lstStyle/>
                <a:p>
                  <a:pPr algn="ctr">
                    <a:defRPr lang="en-US" cap="none" sz="800" b="0" i="0" u="none" baseline="0">
                      <a:solidFill>
                        <a:srgbClr val="FFFF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'T5'!$M$83:$M$103</c:f>
              <c:strCache/>
            </c:strRef>
          </c:cat>
          <c:val>
            <c:numRef>
              <c:f>'T5'!$N$83:$N$103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strRef>
              <c:f>'T5'!$O$82</c:f>
              <c:strCache>
                <c:ptCount val="1"/>
                <c:pt idx="0">
                  <c:v>Dotations et subventions reçues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Pt>
            <c:idx val="20"/>
            <c:invertIfNegative val="0"/>
            <c:spPr>
              <a:solidFill>
                <a:srgbClr val="CCFFFF"/>
              </a:solidFill>
            </c:spPr>
          </c:dPt>
          <c:dLbls>
            <c:dLbl>
              <c:idx val="20"/>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'T5'!$M$83:$M$103</c:f>
              <c:strCache/>
            </c:strRef>
          </c:cat>
          <c:val>
            <c:numRef>
              <c:f>'T5'!$O$83:$O$103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2"/>
          <c:order val="2"/>
          <c:tx>
            <c:strRef>
              <c:f>'T5'!$P$82</c:f>
              <c:strCache>
                <c:ptCount val="1"/>
                <c:pt idx="0">
                  <c:v>Emprunts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'T5'!$M$83:$M$103</c:f>
              <c:strCache/>
            </c:strRef>
          </c:cat>
          <c:val>
            <c:numRef>
              <c:f>'T5'!$P$83:$P$103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3"/>
          <c:order val="3"/>
          <c:tx>
            <c:strRef>
              <c:f>'T5'!$Q$82</c:f>
              <c:strCache>
                <c:ptCount val="1"/>
                <c:pt idx="0">
                  <c:v>Autres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'T5'!$M$83:$M$103</c:f>
              <c:strCache/>
            </c:strRef>
          </c:cat>
          <c:val>
            <c:numRef>
              <c:f>'T5'!$Q$83:$Q$103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overlap val="100"/>
        <c:gapWidth val="60"/>
        <c:axId val="42704291"/>
        <c:axId val="48794300"/>
      </c:barChart>
      <c:catAx>
        <c:axId val="42704291"/>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794300"/>
        <c:crossesAt val="0"/>
        <c:auto val="1"/>
        <c:lblOffset val="100"/>
        <c:noMultiLvlLbl val="0"/>
      </c:catAx>
      <c:valAx>
        <c:axId val="48794300"/>
        <c:scaling>
          <c:orientation val="minMax"/>
          <c:max val="600"/>
          <c:min val="0"/>
        </c:scaling>
        <c:axPos val="b"/>
        <c:majorGridlines>
          <c:spPr>
            <a:ln w="3175">
              <a:solidFill>
                <a:srgbClr val="FFFFFF"/>
              </a:solidFill>
            </a:ln>
          </c:spPr>
        </c:majorGridlines>
        <c:delete val="0"/>
        <c:numFmt formatCode="#,##0_ _ _ _ _ _ _ _*" sourceLinked="0"/>
        <c:majorTickMark val="out"/>
        <c:minorTickMark val="none"/>
        <c:tickLblPos val="nextTo"/>
        <c:txPr>
          <a:bodyPr/>
          <a:lstStyle/>
          <a:p>
            <a:pPr>
              <a:defRPr lang="en-US" cap="none" sz="800" b="0" i="0" u="none" baseline="0">
                <a:latin typeface="Arial"/>
                <a:ea typeface="Arial"/>
                <a:cs typeface="Arial"/>
              </a:defRPr>
            </a:pPr>
          </a:p>
        </c:txPr>
        <c:crossAx val="42704291"/>
        <c:crossesAt val="1"/>
        <c:crossBetween val="between"/>
        <c:dispUnits/>
        <c:majorUnit val="100"/>
        <c:minorUnit val="50"/>
      </c:valAx>
      <c:spPr>
        <a:noFill/>
        <a:ln w="3175">
          <a:solidFill>
            <a:srgbClr val="FFFFFF"/>
          </a:solidFill>
        </a:ln>
      </c:spPr>
    </c:plotArea>
    <c:legend>
      <c:legendPos val="r"/>
      <c:layout>
        <c:manualLayout>
          <c:xMode val="edge"/>
          <c:yMode val="edge"/>
          <c:x val="0.7815"/>
          <c:y val="0.048"/>
          <c:w val="0.1685"/>
          <c:h val="0.27"/>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5175"/>
          <c:w val="0.9515"/>
          <c:h val="0.85025"/>
        </c:manualLayout>
      </c:layout>
      <c:barChart>
        <c:barDir val="bar"/>
        <c:grouping val="stacked"/>
        <c:varyColors val="0"/>
        <c:ser>
          <c:idx val="0"/>
          <c:order val="0"/>
          <c:tx>
            <c:strRef>
              <c:f>'T6'!$F$80</c:f>
              <c:strCache>
                <c:ptCount val="1"/>
                <c:pt idx="0">
                  <c:v>Recettes de fonctionnement*</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'T6'!$E$81:$E$101</c:f>
              <c:strCache/>
            </c:strRef>
          </c:cat>
          <c:val>
            <c:numRef>
              <c:f>'T6'!$F$81:$F$101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strRef>
              <c:f>'T6'!$G$80</c:f>
              <c:strCache>
                <c:ptCount val="1"/>
                <c:pt idx="0">
                  <c:v>Recettes d'investissement</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'T6'!$E$81:$E$101</c:f>
              <c:strCache/>
            </c:strRef>
          </c:cat>
          <c:val>
            <c:numRef>
              <c:f>'T6'!$G$81:$G$101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overlap val="100"/>
        <c:gapWidth val="60"/>
        <c:axId val="36495517"/>
        <c:axId val="60024198"/>
      </c:barChart>
      <c:catAx>
        <c:axId val="36495517"/>
        <c:scaling>
          <c:orientation val="minMax"/>
        </c:scaling>
        <c:axPos val="l"/>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60024198"/>
        <c:crosses val="autoZero"/>
        <c:auto val="1"/>
        <c:lblOffset val="100"/>
        <c:tickLblSkip val="1"/>
        <c:noMultiLvlLbl val="0"/>
      </c:catAx>
      <c:valAx>
        <c:axId val="60024198"/>
        <c:scaling>
          <c:orientation val="minMax"/>
          <c:max val="600"/>
          <c:min val="0"/>
        </c:scaling>
        <c:axPos val="b"/>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6495517"/>
        <c:crossesAt val="1"/>
        <c:crossBetween val="between"/>
        <c:dispUnits/>
        <c:majorUnit val="100"/>
        <c:minorUnit val="50"/>
      </c:valAx>
      <c:spPr>
        <a:solidFill>
          <a:srgbClr val="FFFFFF"/>
        </a:solidFill>
        <a:ln w="3175">
          <a:noFill/>
        </a:ln>
      </c:spPr>
    </c:plotArea>
    <c:legend>
      <c:legendPos val="b"/>
      <c:layout>
        <c:manualLayout>
          <c:xMode val="edge"/>
          <c:yMode val="edge"/>
          <c:x val="0"/>
          <c:y val="0.9085"/>
          <c:w val="0.785"/>
          <c:h val="0.045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0.8315</cdr:x>
      <cdr:y>0.71225</cdr:y>
    </cdr:from>
    <cdr:to>
      <cdr:x>0.9435</cdr:x>
      <cdr:y>0.7675</cdr:y>
    </cdr:to>
    <cdr:sp>
      <cdr:nvSpPr>
        <cdr:cNvPr id="1" name="TextBox 2"/>
        <cdr:cNvSpPr txBox="1">
          <a:spLocks noChangeArrowheads="1"/>
        </cdr:cNvSpPr>
      </cdr:nvSpPr>
      <cdr:spPr>
        <a:xfrm>
          <a:off x="5286375" y="3590925"/>
          <a:ext cx="714375" cy="2762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en euros par hab.</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7</xdr:row>
      <xdr:rowOff>28575</xdr:rowOff>
    </xdr:from>
    <xdr:to>
      <xdr:col>18</xdr:col>
      <xdr:colOff>171450</xdr:colOff>
      <xdr:row>20</xdr:row>
      <xdr:rowOff>104775</xdr:rowOff>
    </xdr:to>
    <xdr:graphicFrame>
      <xdr:nvGraphicFramePr>
        <xdr:cNvPr id="1" name="Chart 1"/>
        <xdr:cNvGraphicFramePr/>
      </xdr:nvGraphicFramePr>
      <xdr:xfrm>
        <a:off x="13801725" y="1314450"/>
        <a:ext cx="2409825" cy="2057400"/>
      </xdr:xfrm>
      <a:graphic>
        <a:graphicData uri="http://schemas.openxmlformats.org/drawingml/2006/chart">
          <c:chart xmlns:c="http://schemas.openxmlformats.org/drawingml/2006/chart" r:id="rId1"/>
        </a:graphicData>
      </a:graphic>
    </xdr:graphicFrame>
    <xdr:clientData/>
  </xdr:twoCellAnchor>
  <xdr:twoCellAnchor>
    <xdr:from>
      <xdr:col>14</xdr:col>
      <xdr:colOff>47625</xdr:colOff>
      <xdr:row>23</xdr:row>
      <xdr:rowOff>123825</xdr:rowOff>
    </xdr:from>
    <xdr:to>
      <xdr:col>18</xdr:col>
      <xdr:colOff>142875</xdr:colOff>
      <xdr:row>36</xdr:row>
      <xdr:rowOff>123825</xdr:rowOff>
    </xdr:to>
    <xdr:graphicFrame>
      <xdr:nvGraphicFramePr>
        <xdr:cNvPr id="2" name="Chart 2"/>
        <xdr:cNvGraphicFramePr/>
      </xdr:nvGraphicFramePr>
      <xdr:xfrm>
        <a:off x="13763625" y="3848100"/>
        <a:ext cx="2419350" cy="198120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44</xdr:row>
      <xdr:rowOff>47625</xdr:rowOff>
    </xdr:from>
    <xdr:to>
      <xdr:col>16</xdr:col>
      <xdr:colOff>752475</xdr:colOff>
      <xdr:row>76</xdr:row>
      <xdr:rowOff>142875</xdr:rowOff>
    </xdr:to>
    <xdr:graphicFrame>
      <xdr:nvGraphicFramePr>
        <xdr:cNvPr id="3" name="Chart 3"/>
        <xdr:cNvGraphicFramePr/>
      </xdr:nvGraphicFramePr>
      <xdr:xfrm>
        <a:off x="8429625" y="7019925"/>
        <a:ext cx="7067550" cy="4972050"/>
      </xdr:xfrm>
      <a:graphic>
        <a:graphicData uri="http://schemas.openxmlformats.org/drawingml/2006/chart">
          <c:chart xmlns:c="http://schemas.openxmlformats.org/drawingml/2006/chart" r:id="rId3"/>
        </a:graphicData>
      </a:graphic>
    </xdr:graphicFrame>
    <xdr:clientData/>
  </xdr:twoCellAnchor>
  <xdr:twoCellAnchor>
    <xdr:from>
      <xdr:col>16</xdr:col>
      <xdr:colOff>361950</xdr:colOff>
      <xdr:row>35</xdr:row>
      <xdr:rowOff>0</xdr:rowOff>
    </xdr:from>
    <xdr:to>
      <xdr:col>17</xdr:col>
      <xdr:colOff>476250</xdr:colOff>
      <xdr:row>37</xdr:row>
      <xdr:rowOff>57150</xdr:rowOff>
    </xdr:to>
    <xdr:sp>
      <xdr:nvSpPr>
        <xdr:cNvPr id="4" name="TextBox 4"/>
        <xdr:cNvSpPr txBox="1">
          <a:spLocks noChangeArrowheads="1"/>
        </xdr:cNvSpPr>
      </xdr:nvSpPr>
      <xdr:spPr>
        <a:xfrm>
          <a:off x="15106650" y="5553075"/>
          <a:ext cx="885825" cy="3619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Remboursement de dette</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0.7015</cdr:x>
      <cdr:y>0.79775</cdr:y>
    </cdr:from>
    <cdr:to>
      <cdr:x>0.7015</cdr:x>
      <cdr:y>0.79775</cdr:y>
    </cdr:to>
    <cdr:sp>
      <cdr:nvSpPr>
        <cdr:cNvPr id="1" name="TextBox 1"/>
        <cdr:cNvSpPr txBox="1">
          <a:spLocks noChangeArrowheads="1"/>
        </cdr:cNvSpPr>
      </cdr:nvSpPr>
      <cdr:spPr>
        <a:xfrm>
          <a:off x="4457700" y="3867150"/>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en euros 
par habitant</a:t>
          </a:r>
        </a:p>
      </cdr:txBody>
    </cdr:sp>
  </cdr:relSizeAnchor>
  <cdr:relSizeAnchor xmlns:cdr="http://schemas.openxmlformats.org/drawingml/2006/chartDrawing">
    <cdr:from>
      <cdr:x>0.79175</cdr:x>
      <cdr:y>0.85</cdr:y>
    </cdr:from>
    <cdr:to>
      <cdr:x>0.96625</cdr:x>
      <cdr:y>0.8965</cdr:y>
    </cdr:to>
    <cdr:sp>
      <cdr:nvSpPr>
        <cdr:cNvPr id="2" name="TextBox 2"/>
        <cdr:cNvSpPr txBox="1">
          <a:spLocks noChangeArrowheads="1"/>
        </cdr:cNvSpPr>
      </cdr:nvSpPr>
      <cdr:spPr>
        <a:xfrm>
          <a:off x="5029200" y="4114800"/>
          <a:ext cx="11144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en euros par hab.</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47</xdr:row>
      <xdr:rowOff>9525</xdr:rowOff>
    </xdr:from>
    <xdr:to>
      <xdr:col>18</xdr:col>
      <xdr:colOff>600075</xdr:colOff>
      <xdr:row>78</xdr:row>
      <xdr:rowOff>133350</xdr:rowOff>
    </xdr:to>
    <xdr:graphicFrame>
      <xdr:nvGraphicFramePr>
        <xdr:cNvPr id="1" name="Chart 1"/>
        <xdr:cNvGraphicFramePr/>
      </xdr:nvGraphicFramePr>
      <xdr:xfrm>
        <a:off x="9515475" y="7600950"/>
        <a:ext cx="6362700" cy="48482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0.79825</cdr:x>
      <cdr:y>0.7</cdr:y>
    </cdr:from>
    <cdr:to>
      <cdr:x>0.91175</cdr:x>
      <cdr:y>0.79375</cdr:y>
    </cdr:to>
    <cdr:sp>
      <cdr:nvSpPr>
        <cdr:cNvPr id="1" name="TextBox 1"/>
        <cdr:cNvSpPr txBox="1">
          <a:spLocks noChangeArrowheads="1"/>
        </cdr:cNvSpPr>
      </cdr:nvSpPr>
      <cdr:spPr>
        <a:xfrm>
          <a:off x="4410075" y="3409950"/>
          <a:ext cx="628650" cy="45720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euros 
par habitant</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44</xdr:row>
      <xdr:rowOff>123825</xdr:rowOff>
    </xdr:from>
    <xdr:to>
      <xdr:col>11</xdr:col>
      <xdr:colOff>304800</xdr:colOff>
      <xdr:row>76</xdr:row>
      <xdr:rowOff>123825</xdr:rowOff>
    </xdr:to>
    <xdr:graphicFrame>
      <xdr:nvGraphicFramePr>
        <xdr:cNvPr id="1" name="Chart 1"/>
        <xdr:cNvGraphicFramePr/>
      </xdr:nvGraphicFramePr>
      <xdr:xfrm>
        <a:off x="4581525" y="7143750"/>
        <a:ext cx="5534025" cy="48768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9525</xdr:rowOff>
    </xdr:from>
    <xdr:to>
      <xdr:col>7</xdr:col>
      <xdr:colOff>381000</xdr:colOff>
      <xdr:row>70</xdr:row>
      <xdr:rowOff>85725</xdr:rowOff>
    </xdr:to>
    <xdr:graphicFrame>
      <xdr:nvGraphicFramePr>
        <xdr:cNvPr id="1" name="Chart 1"/>
        <xdr:cNvGraphicFramePr/>
      </xdr:nvGraphicFramePr>
      <xdr:xfrm>
        <a:off x="0" y="6915150"/>
        <a:ext cx="6886575" cy="4772025"/>
      </xdr:xfrm>
      <a:graphic>
        <a:graphicData uri="http://schemas.openxmlformats.org/drawingml/2006/chart">
          <c:chart xmlns:c="http://schemas.openxmlformats.org/drawingml/2006/chart" r:id="rId1"/>
        </a:graphicData>
      </a:graphic>
    </xdr:graphicFrame>
    <xdr:clientData/>
  </xdr:twoCellAnchor>
  <xdr:twoCellAnchor>
    <xdr:from>
      <xdr:col>6</xdr:col>
      <xdr:colOff>628650</xdr:colOff>
      <xdr:row>68</xdr:row>
      <xdr:rowOff>9525</xdr:rowOff>
    </xdr:from>
    <xdr:to>
      <xdr:col>7</xdr:col>
      <xdr:colOff>381000</xdr:colOff>
      <xdr:row>69</xdr:row>
      <xdr:rowOff>38100</xdr:rowOff>
    </xdr:to>
    <xdr:sp>
      <xdr:nvSpPr>
        <xdr:cNvPr id="2" name="TextBox 2"/>
        <xdr:cNvSpPr txBox="1">
          <a:spLocks noChangeArrowheads="1"/>
        </xdr:cNvSpPr>
      </xdr:nvSpPr>
      <xdr:spPr>
        <a:xfrm>
          <a:off x="6381750" y="11287125"/>
          <a:ext cx="504825"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en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361950</xdr:colOff>
      <xdr:row>42</xdr:row>
      <xdr:rowOff>114300</xdr:rowOff>
    </xdr:from>
    <xdr:to>
      <xdr:col>12</xdr:col>
      <xdr:colOff>409575</xdr:colOff>
      <xdr:row>61</xdr:row>
      <xdr:rowOff>114300</xdr:rowOff>
    </xdr:to>
    <xdr:graphicFrame>
      <xdr:nvGraphicFramePr>
        <xdr:cNvPr id="1" name="Chart 4"/>
        <xdr:cNvGraphicFramePr/>
      </xdr:nvGraphicFramePr>
      <xdr:xfrm>
        <a:off x="7600950" y="6829425"/>
        <a:ext cx="4552950" cy="31242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0.9695</cdr:y>
    </cdr:from>
    <cdr:to>
      <cdr:x>0.1595</cdr:x>
      <cdr:y>0.9925</cdr:y>
    </cdr:to>
    <cdr:sp>
      <cdr:nvSpPr>
        <cdr:cNvPr id="1" name="TextBox 1"/>
        <cdr:cNvSpPr txBox="1">
          <a:spLocks noChangeArrowheads="1"/>
        </cdr:cNvSpPr>
      </cdr:nvSpPr>
      <cdr:spPr>
        <a:xfrm>
          <a:off x="0" y="7543800"/>
          <a:ext cx="1171575" cy="180975"/>
        </a:xfrm>
        <a:prstGeom prst="rect">
          <a:avLst/>
        </a:prstGeom>
        <a:solidFill>
          <a:srgbClr val="FFFFFF"/>
        </a:solidFill>
        <a:ln w="9525" cmpd="sng">
          <a:noFill/>
        </a:ln>
      </cdr:spPr>
      <cdr:txBody>
        <a:bodyPr vertOverflow="clip" wrap="square"/>
        <a:p>
          <a:pPr algn="l">
            <a:defRPr/>
          </a:pPr>
          <a:r>
            <a:rPr lang="en-US" cap="none" sz="1000" b="0" i="0" u="none" baseline="0">
              <a:latin typeface="Arial"/>
              <a:ea typeface="Arial"/>
              <a:cs typeface="Arial"/>
            </a:rPr>
            <a:t>Nature de l'investissement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46</xdr:row>
      <xdr:rowOff>9525</xdr:rowOff>
    </xdr:from>
    <xdr:to>
      <xdr:col>18</xdr:col>
      <xdr:colOff>285750</xdr:colOff>
      <xdr:row>94</xdr:row>
      <xdr:rowOff>76200</xdr:rowOff>
    </xdr:to>
    <xdr:graphicFrame>
      <xdr:nvGraphicFramePr>
        <xdr:cNvPr id="1" name="Chart 1"/>
        <xdr:cNvGraphicFramePr/>
      </xdr:nvGraphicFramePr>
      <xdr:xfrm>
        <a:off x="9067800" y="7943850"/>
        <a:ext cx="7324725" cy="7781925"/>
      </xdr:xfrm>
      <a:graphic>
        <a:graphicData uri="http://schemas.openxmlformats.org/drawingml/2006/chart">
          <c:chart xmlns:c="http://schemas.openxmlformats.org/drawingml/2006/chart" r:id="rId1"/>
        </a:graphicData>
      </a:graphic>
    </xdr:graphicFrame>
    <xdr:clientData/>
  </xdr:twoCellAnchor>
  <xdr:twoCellAnchor>
    <xdr:from>
      <xdr:col>10</xdr:col>
      <xdr:colOff>114300</xdr:colOff>
      <xdr:row>91</xdr:row>
      <xdr:rowOff>104775</xdr:rowOff>
    </xdr:from>
    <xdr:to>
      <xdr:col>11</xdr:col>
      <xdr:colOff>9525</xdr:colOff>
      <xdr:row>92</xdr:row>
      <xdr:rowOff>114300</xdr:rowOff>
    </xdr:to>
    <xdr:sp>
      <xdr:nvSpPr>
        <xdr:cNvPr id="2" name="TextBox 3"/>
        <xdr:cNvSpPr txBox="1">
          <a:spLocks noChangeArrowheads="1"/>
        </xdr:cNvSpPr>
      </xdr:nvSpPr>
      <xdr:spPr>
        <a:xfrm>
          <a:off x="9096375" y="15268575"/>
          <a:ext cx="1885950" cy="171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Financement de l'investissement :</a:t>
          </a:r>
        </a:p>
      </xdr:txBody>
    </xdr:sp>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0.84825</cdr:y>
    </cdr:from>
    <cdr:to>
      <cdr:x>0.9325</cdr:x>
      <cdr:y>0.94225</cdr:y>
    </cdr:to>
    <cdr:sp>
      <cdr:nvSpPr>
        <cdr:cNvPr id="1" name="TextBox 1"/>
        <cdr:cNvSpPr txBox="1">
          <a:spLocks noChangeArrowheads="1"/>
        </cdr:cNvSpPr>
      </cdr:nvSpPr>
      <cdr:spPr>
        <a:xfrm>
          <a:off x="5476875" y="4552950"/>
          <a:ext cx="1495425" cy="504825"/>
        </a:xfrm>
        <a:prstGeom prst="rect">
          <a:avLst/>
        </a:prstGeom>
        <a:noFill/>
        <a:ln w="1" cmpd="sng">
          <a:noFill/>
        </a:ln>
      </cdr:spPr>
      <cdr:txBody>
        <a:bodyPr vertOverflow="clip" wrap="square" anchor="ctr"/>
        <a:p>
          <a:pPr algn="r">
            <a:defRPr/>
          </a:pPr>
          <a:r>
            <a:rPr lang="en-US" cap="none" sz="1050" b="0" i="0" u="none" baseline="0">
              <a:latin typeface="Arial"/>
              <a:ea typeface="Arial"/>
              <a:cs typeface="Arial"/>
            </a:rPr>
            <a:t>Nombre d'années 
de recettes de fonctionnement
nécessaires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45</xdr:row>
      <xdr:rowOff>28575</xdr:rowOff>
    </xdr:from>
    <xdr:to>
      <xdr:col>17</xdr:col>
      <xdr:colOff>142875</xdr:colOff>
      <xdr:row>78</xdr:row>
      <xdr:rowOff>47625</xdr:rowOff>
    </xdr:to>
    <xdr:graphicFrame>
      <xdr:nvGraphicFramePr>
        <xdr:cNvPr id="1" name="Chart 2"/>
        <xdr:cNvGraphicFramePr/>
      </xdr:nvGraphicFramePr>
      <xdr:xfrm>
        <a:off x="7115175" y="7172325"/>
        <a:ext cx="6362700" cy="50482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43</xdr:row>
      <xdr:rowOff>0</xdr:rowOff>
    </xdr:from>
    <xdr:to>
      <xdr:col>12</xdr:col>
      <xdr:colOff>857250</xdr:colOff>
      <xdr:row>75</xdr:row>
      <xdr:rowOff>152400</xdr:rowOff>
    </xdr:to>
    <xdr:graphicFrame>
      <xdr:nvGraphicFramePr>
        <xdr:cNvPr id="1" name="Chart 1"/>
        <xdr:cNvGraphicFramePr/>
      </xdr:nvGraphicFramePr>
      <xdr:xfrm>
        <a:off x="6953250" y="7362825"/>
        <a:ext cx="7477125" cy="537210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0.77025</cdr:x>
      <cdr:y>0.62225</cdr:y>
    </cdr:from>
    <cdr:to>
      <cdr:x>0.77025</cdr:x>
      <cdr:y>0.62225</cdr:y>
    </cdr:to>
    <cdr:sp>
      <cdr:nvSpPr>
        <cdr:cNvPr id="1" name="TextBox 1"/>
        <cdr:cNvSpPr txBox="1">
          <a:spLocks noChangeArrowheads="1"/>
        </cdr:cNvSpPr>
      </cdr:nvSpPr>
      <cdr:spPr>
        <a:xfrm>
          <a:off x="7448550" y="3952875"/>
          <a:ext cx="0" cy="0"/>
        </a:xfrm>
        <a:prstGeom prst="rect">
          <a:avLst/>
        </a:prstGeom>
        <a:noFill/>
        <a:ln w="1" cmpd="sng">
          <a:noFill/>
        </a:ln>
      </cdr:spPr>
      <cdr:txBody>
        <a:bodyPr vertOverflow="clip" wrap="square" anchor="ctr"/>
        <a:p>
          <a:pPr algn="ctr">
            <a:defRPr/>
          </a:pPr>
          <a:r>
            <a:rPr lang="en-US" cap="none" sz="825" b="0" i="0" u="none" baseline="0">
              <a:latin typeface="Arial"/>
              <a:ea typeface="Arial"/>
              <a:cs typeface="Arial"/>
            </a:rPr>
            <a:t>en euros 
par habitant</a:t>
          </a:r>
        </a:p>
      </cdr:txBody>
    </cdr:sp>
  </cdr:relSizeAnchor>
  <cdr:relSizeAnchor xmlns:cdr="http://schemas.openxmlformats.org/drawingml/2006/chartDrawing">
    <cdr:from>
      <cdr:x>0.82925</cdr:x>
      <cdr:y>0.6945</cdr:y>
    </cdr:from>
    <cdr:to>
      <cdr:x>0.94175</cdr:x>
      <cdr:y>0.724</cdr:y>
    </cdr:to>
    <cdr:sp>
      <cdr:nvSpPr>
        <cdr:cNvPr id="2" name="TextBox 2"/>
        <cdr:cNvSpPr txBox="1">
          <a:spLocks noChangeArrowheads="1"/>
        </cdr:cNvSpPr>
      </cdr:nvSpPr>
      <cdr:spPr>
        <a:xfrm>
          <a:off x="8020050" y="4410075"/>
          <a:ext cx="1085850"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euros par habitant</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152400</xdr:rowOff>
    </xdr:from>
    <xdr:to>
      <xdr:col>12</xdr:col>
      <xdr:colOff>219075</xdr:colOff>
      <xdr:row>83</xdr:row>
      <xdr:rowOff>142875</xdr:rowOff>
    </xdr:to>
    <xdr:graphicFrame>
      <xdr:nvGraphicFramePr>
        <xdr:cNvPr id="1" name="Chart 1"/>
        <xdr:cNvGraphicFramePr/>
      </xdr:nvGraphicFramePr>
      <xdr:xfrm>
        <a:off x="0" y="8067675"/>
        <a:ext cx="9677400" cy="63531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0.85175</cdr:y>
    </cdr:from>
    <cdr:to>
      <cdr:x>0.01675</cdr:x>
      <cdr:y>0.85175</cdr:y>
    </cdr:to>
    <cdr:sp>
      <cdr:nvSpPr>
        <cdr:cNvPr id="1" name="TextBox 1"/>
        <cdr:cNvSpPr txBox="1">
          <a:spLocks noChangeArrowheads="1"/>
        </cdr:cNvSpPr>
      </cdr:nvSpPr>
      <cdr:spPr>
        <a:xfrm>
          <a:off x="57150" y="2028825"/>
          <a:ext cx="0" cy="0"/>
        </a:xfrm>
        <a:prstGeom prst="rect">
          <a:avLst/>
        </a:prstGeom>
        <a:noFill/>
        <a:ln w="1" cmpd="sng">
          <a:noFill/>
        </a:ln>
      </cdr:spPr>
      <cdr:txBody>
        <a:bodyPr vertOverflow="clip" wrap="square" anchor="ctr"/>
        <a:p>
          <a:pPr algn="ctr">
            <a:defRPr/>
          </a:pPr>
          <a:r>
            <a:rPr lang="en-US" cap="none" sz="850" b="0" i="0" u="none" baseline="0">
              <a:latin typeface="Arial"/>
              <a:ea typeface="Arial"/>
              <a:cs typeface="Arial"/>
            </a:rPr>
            <a:t>Autres charges d'activité</a:t>
          </a:r>
        </a:p>
      </cdr:txBody>
    </cdr:sp>
  </cdr:relSizeAnchor>
  <cdr:relSizeAnchor xmlns:cdr="http://schemas.openxmlformats.org/drawingml/2006/chartDrawing">
    <cdr:from>
      <cdr:x>0.56125</cdr:x>
      <cdr:y>0.00425</cdr:y>
    </cdr:from>
    <cdr:to>
      <cdr:x>0.56125</cdr:x>
      <cdr:y>0.00425</cdr:y>
    </cdr:to>
    <cdr:sp>
      <cdr:nvSpPr>
        <cdr:cNvPr id="2" name="TextBox 2"/>
        <cdr:cNvSpPr txBox="1">
          <a:spLocks noChangeArrowheads="1"/>
        </cdr:cNvSpPr>
      </cdr:nvSpPr>
      <cdr:spPr>
        <a:xfrm>
          <a:off x="2124075" y="9525"/>
          <a:ext cx="0" cy="0"/>
        </a:xfrm>
        <a:prstGeom prst="rect">
          <a:avLst/>
        </a:prstGeom>
        <a:noFill/>
        <a:ln w="1" cmpd="sng">
          <a:noFill/>
        </a:ln>
      </cdr:spPr>
      <cdr:txBody>
        <a:bodyPr vertOverflow="clip" wrap="square" anchor="ctr"/>
        <a:p>
          <a:pPr algn="ctr">
            <a:defRPr/>
          </a:pPr>
          <a:r>
            <a:rPr lang="en-US" cap="none" sz="850" b="0" i="0" u="none" baseline="0">
              <a:latin typeface="Arial"/>
              <a:ea typeface="Arial"/>
              <a:cs typeface="Arial"/>
            </a:rPr>
            <a:t>Charges à caractère général</a:t>
          </a:r>
        </a:p>
      </cdr:txBody>
    </cdr:sp>
  </cdr:relSizeAnchor>
  <cdr:relSizeAnchor xmlns:cdr="http://schemas.openxmlformats.org/drawingml/2006/chartDrawing">
    <cdr:from>
      <cdr:x>0.06775</cdr:x>
      <cdr:y>0.026</cdr:y>
    </cdr:from>
    <cdr:to>
      <cdr:x>0.06775</cdr:x>
      <cdr:y>0.026</cdr:y>
    </cdr:to>
    <cdr:sp>
      <cdr:nvSpPr>
        <cdr:cNvPr id="3" name="TextBox 3"/>
        <cdr:cNvSpPr txBox="1">
          <a:spLocks noChangeArrowheads="1"/>
        </cdr:cNvSpPr>
      </cdr:nvSpPr>
      <cdr:spPr>
        <a:xfrm>
          <a:off x="257175" y="57150"/>
          <a:ext cx="0" cy="0"/>
        </a:xfrm>
        <a:prstGeom prst="rect">
          <a:avLst/>
        </a:prstGeom>
        <a:noFill/>
        <a:ln w="1" cmpd="sng">
          <a:noFill/>
        </a:ln>
      </cdr:spPr>
      <cdr:txBody>
        <a:bodyPr vertOverflow="clip" wrap="square" anchor="ctr"/>
        <a:p>
          <a:pPr algn="ctr">
            <a:defRPr/>
          </a:pPr>
          <a:r>
            <a:rPr lang="en-US" cap="none" sz="850" b="0" i="0" u="none" baseline="0">
              <a:latin typeface="Arial"/>
              <a:ea typeface="Arial"/>
              <a:cs typeface="Arial"/>
            </a:rPr>
            <a:t>Autres</a:t>
          </a:r>
        </a:p>
      </cdr:txBody>
    </cdr:sp>
  </cdr:relSizeAnchor>
  <cdr:relSizeAnchor xmlns:cdr="http://schemas.openxmlformats.org/drawingml/2006/chartDrawing">
    <cdr:from>
      <cdr:x>0.7375</cdr:x>
      <cdr:y>0.2805</cdr:y>
    </cdr:from>
    <cdr:to>
      <cdr:x>0.7375</cdr:x>
      <cdr:y>0.2805</cdr:y>
    </cdr:to>
    <cdr:sp>
      <cdr:nvSpPr>
        <cdr:cNvPr id="4" name="TextBox 4"/>
        <cdr:cNvSpPr txBox="1">
          <a:spLocks noChangeArrowheads="1"/>
        </cdr:cNvSpPr>
      </cdr:nvSpPr>
      <cdr:spPr>
        <a:xfrm>
          <a:off x="2800350" y="666750"/>
          <a:ext cx="0" cy="0"/>
        </a:xfrm>
        <a:prstGeom prst="rect">
          <a:avLst/>
        </a:prstGeom>
        <a:noFill/>
        <a:ln w="1" cmpd="sng">
          <a:noFill/>
        </a:ln>
      </cdr:spPr>
      <cdr:txBody>
        <a:bodyPr vertOverflow="clip" wrap="square" anchor="ctr"/>
        <a:p>
          <a:pPr algn="ctr">
            <a:defRPr/>
          </a:pPr>
          <a:r>
            <a:rPr lang="en-US" cap="none" sz="850" b="0" i="0" u="none" baseline="0">
              <a:latin typeface="Arial"/>
              <a:ea typeface="Arial"/>
              <a:cs typeface="Arial"/>
            </a:rPr>
            <a:t>Personnel</a:t>
          </a:r>
        </a:p>
      </cdr:txBody>
    </cdr:sp>
  </cdr:relSizeAnchor>
  <cdr:relSizeAnchor xmlns:cdr="http://schemas.openxmlformats.org/drawingml/2006/chartDrawing">
    <cdr:from>
      <cdr:x>0.01725</cdr:x>
      <cdr:y>0.1555</cdr:y>
    </cdr:from>
    <cdr:to>
      <cdr:x>0.01725</cdr:x>
      <cdr:y>0.1555</cdr:y>
    </cdr:to>
    <cdr:sp>
      <cdr:nvSpPr>
        <cdr:cNvPr id="5" name="TextBox 5"/>
        <cdr:cNvSpPr txBox="1">
          <a:spLocks noChangeArrowheads="1"/>
        </cdr:cNvSpPr>
      </cdr:nvSpPr>
      <cdr:spPr>
        <a:xfrm>
          <a:off x="57150" y="371475"/>
          <a:ext cx="0" cy="0"/>
        </a:xfrm>
        <a:prstGeom prst="rect">
          <a:avLst/>
        </a:prstGeom>
        <a:noFill/>
        <a:ln w="1" cmpd="sng">
          <a:noFill/>
        </a:ln>
      </cdr:spPr>
      <cdr:txBody>
        <a:bodyPr vertOverflow="clip" wrap="square" anchor="ctr"/>
        <a:p>
          <a:pPr algn="ctr">
            <a:defRPr/>
          </a:pPr>
          <a:r>
            <a:rPr lang="en-US" cap="none" sz="850" b="0" i="0" u="none" baseline="0">
              <a:latin typeface="Arial"/>
              <a:ea typeface="Arial"/>
              <a:cs typeface="Arial"/>
            </a:rPr>
            <a:t>Intérêts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0.18425</cdr:x>
      <cdr:y>0.90625</cdr:y>
    </cdr:from>
    <cdr:to>
      <cdr:x>0.18425</cdr:x>
      <cdr:y>0.90625</cdr:y>
    </cdr:to>
    <cdr:sp>
      <cdr:nvSpPr>
        <cdr:cNvPr id="1" name="TextBox 1"/>
        <cdr:cNvSpPr txBox="1">
          <a:spLocks noChangeArrowheads="1"/>
        </cdr:cNvSpPr>
      </cdr:nvSpPr>
      <cdr:spPr>
        <a:xfrm>
          <a:off x="609600" y="2133600"/>
          <a:ext cx="0" cy="0"/>
        </a:xfrm>
        <a:prstGeom prst="rect">
          <a:avLst/>
        </a:prstGeom>
        <a:noFill/>
        <a:ln w="1" cmpd="sng">
          <a:noFill/>
        </a:ln>
      </cdr:spPr>
      <cdr:txBody>
        <a:bodyPr vertOverflow="clip" wrap="square" anchor="ctr"/>
        <a:p>
          <a:pPr algn="ctr">
            <a:defRPr/>
          </a:pPr>
          <a:r>
            <a:rPr lang="en-US" cap="none" sz="725" b="0" i="0" u="none" baseline="0">
              <a:latin typeface="Arial"/>
              <a:ea typeface="Arial"/>
              <a:cs typeface="Arial"/>
            </a:rPr>
            <a:t>Autres charges d'activité</a:t>
          </a:r>
        </a:p>
      </cdr:txBody>
    </cdr:sp>
  </cdr:relSizeAnchor>
  <cdr:relSizeAnchor xmlns:cdr="http://schemas.openxmlformats.org/drawingml/2006/chartDrawing">
    <cdr:from>
      <cdr:x>0.527</cdr:x>
      <cdr:y>0.1025</cdr:y>
    </cdr:from>
    <cdr:to>
      <cdr:x>0.527</cdr:x>
      <cdr:y>0.1025</cdr:y>
    </cdr:to>
    <cdr:sp>
      <cdr:nvSpPr>
        <cdr:cNvPr id="2" name="TextBox 2"/>
        <cdr:cNvSpPr txBox="1">
          <a:spLocks noChangeArrowheads="1"/>
        </cdr:cNvSpPr>
      </cdr:nvSpPr>
      <cdr:spPr>
        <a:xfrm>
          <a:off x="1743075" y="238125"/>
          <a:ext cx="0" cy="0"/>
        </a:xfrm>
        <a:prstGeom prst="rect">
          <a:avLst/>
        </a:prstGeom>
        <a:noFill/>
        <a:ln w="1" cmpd="sng">
          <a:noFill/>
        </a:ln>
      </cdr:spPr>
      <cdr:txBody>
        <a:bodyPr vertOverflow="clip" wrap="square" anchor="ctr"/>
        <a:p>
          <a:pPr algn="ctr">
            <a:defRPr/>
          </a:pPr>
          <a:r>
            <a:rPr lang="en-US" cap="none" sz="725" b="0" i="0" u="none" baseline="0">
              <a:latin typeface="Arial"/>
              <a:ea typeface="Arial"/>
              <a:cs typeface="Arial"/>
            </a:rPr>
            <a:t>Charges à caractère général</a:t>
          </a:r>
        </a:p>
      </cdr:txBody>
    </cdr:sp>
  </cdr:relSizeAnchor>
  <cdr:relSizeAnchor xmlns:cdr="http://schemas.openxmlformats.org/drawingml/2006/chartDrawing">
    <cdr:from>
      <cdr:x>0.15425</cdr:x>
      <cdr:y>0</cdr:y>
    </cdr:from>
    <cdr:to>
      <cdr:x>0.15425</cdr:x>
      <cdr:y>0</cdr:y>
    </cdr:to>
    <cdr:sp>
      <cdr:nvSpPr>
        <cdr:cNvPr id="3" name="TextBox 3"/>
        <cdr:cNvSpPr txBox="1">
          <a:spLocks noChangeArrowheads="1"/>
        </cdr:cNvSpPr>
      </cdr:nvSpPr>
      <cdr:spPr>
        <a:xfrm>
          <a:off x="504825" y="0"/>
          <a:ext cx="0" cy="0"/>
        </a:xfrm>
        <a:prstGeom prst="rect">
          <a:avLst/>
        </a:prstGeom>
        <a:noFill/>
        <a:ln w="1" cmpd="sng">
          <a:noFill/>
        </a:ln>
      </cdr:spPr>
      <cdr:txBody>
        <a:bodyPr vertOverflow="clip" wrap="square" anchor="ctr"/>
        <a:p>
          <a:pPr algn="ctr">
            <a:defRPr/>
          </a:pPr>
          <a:r>
            <a:rPr lang="en-US" cap="none" sz="725" b="0" i="0" u="none" baseline="0">
              <a:latin typeface="Arial"/>
              <a:ea typeface="Arial"/>
              <a:cs typeface="Arial"/>
            </a:rPr>
            <a:t>Autres</a:t>
          </a:r>
        </a:p>
      </cdr:txBody>
    </cdr:sp>
  </cdr:relSizeAnchor>
  <cdr:relSizeAnchor xmlns:cdr="http://schemas.openxmlformats.org/drawingml/2006/chartDrawing">
    <cdr:from>
      <cdr:x>0.76075</cdr:x>
      <cdr:y>0.3135</cdr:y>
    </cdr:from>
    <cdr:to>
      <cdr:x>0.76075</cdr:x>
      <cdr:y>0.3135</cdr:y>
    </cdr:to>
    <cdr:sp>
      <cdr:nvSpPr>
        <cdr:cNvPr id="4" name="TextBox 4"/>
        <cdr:cNvSpPr txBox="1">
          <a:spLocks noChangeArrowheads="1"/>
        </cdr:cNvSpPr>
      </cdr:nvSpPr>
      <cdr:spPr>
        <a:xfrm>
          <a:off x="2514600" y="733425"/>
          <a:ext cx="0" cy="0"/>
        </a:xfrm>
        <a:prstGeom prst="rect">
          <a:avLst/>
        </a:prstGeom>
        <a:noFill/>
        <a:ln w="1" cmpd="sng">
          <a:noFill/>
        </a:ln>
      </cdr:spPr>
      <cdr:txBody>
        <a:bodyPr vertOverflow="clip" wrap="square" anchor="ctr"/>
        <a:p>
          <a:pPr algn="ctr">
            <a:defRPr/>
          </a:pPr>
          <a:r>
            <a:rPr lang="en-US" cap="none" sz="725" b="0" i="0" u="none" baseline="0">
              <a:latin typeface="Arial"/>
              <a:ea typeface="Arial"/>
              <a:cs typeface="Arial"/>
            </a:rPr>
            <a:t>Personnel</a:t>
          </a:r>
        </a:p>
      </cdr:txBody>
    </cdr:sp>
  </cdr:relSizeAnchor>
  <cdr:relSizeAnchor xmlns:cdr="http://schemas.openxmlformats.org/drawingml/2006/chartDrawing">
    <cdr:from>
      <cdr:x>0</cdr:x>
      <cdr:y>0.2465</cdr:y>
    </cdr:from>
    <cdr:to>
      <cdr:x>0</cdr:x>
      <cdr:y>0.2465</cdr:y>
    </cdr:to>
    <cdr:sp>
      <cdr:nvSpPr>
        <cdr:cNvPr id="5" name="TextBox 5"/>
        <cdr:cNvSpPr txBox="1">
          <a:spLocks noChangeArrowheads="1"/>
        </cdr:cNvSpPr>
      </cdr:nvSpPr>
      <cdr:spPr>
        <a:xfrm>
          <a:off x="0" y="581025"/>
          <a:ext cx="0" cy="0"/>
        </a:xfrm>
        <a:prstGeom prst="rect">
          <a:avLst/>
        </a:prstGeom>
        <a:noFill/>
        <a:ln w="1" cmpd="sng">
          <a:noFill/>
        </a:ln>
      </cdr:spPr>
      <cdr:txBody>
        <a:bodyPr vertOverflow="clip" wrap="square" anchor="ctr"/>
        <a:p>
          <a:pPr algn="ctr">
            <a:defRPr/>
          </a:pPr>
          <a:r>
            <a:rPr lang="en-US" cap="none" sz="725" b="0" i="0" u="none" baseline="0">
              <a:latin typeface="Arial"/>
              <a:ea typeface="Arial"/>
              <a:cs typeface="Arial"/>
            </a:rPr>
            <a:t>Intérêts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0.77025</cdr:x>
      <cdr:y>0.858</cdr:y>
    </cdr:from>
    <cdr:to>
      <cdr:x>0.77025</cdr:x>
      <cdr:y>0.858</cdr:y>
    </cdr:to>
    <cdr:sp>
      <cdr:nvSpPr>
        <cdr:cNvPr id="1" name="TextBox 1"/>
        <cdr:cNvSpPr txBox="1">
          <a:spLocks noChangeArrowheads="1"/>
        </cdr:cNvSpPr>
      </cdr:nvSpPr>
      <cdr:spPr>
        <a:xfrm>
          <a:off x="5581650" y="4267200"/>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en euros 
par habitant</a:t>
          </a:r>
        </a:p>
      </cdr:txBody>
    </cdr:sp>
  </cdr:relSizeAnchor>
  <cdr:relSizeAnchor xmlns:cdr="http://schemas.openxmlformats.org/drawingml/2006/chartDrawing">
    <cdr:from>
      <cdr:x>0.64775</cdr:x>
      <cdr:y>0.844</cdr:y>
    </cdr:from>
    <cdr:to>
      <cdr:x>0.83825</cdr:x>
      <cdr:y>0.90425</cdr:y>
    </cdr:to>
    <cdr:sp>
      <cdr:nvSpPr>
        <cdr:cNvPr id="2" name="TextBox 2"/>
        <cdr:cNvSpPr txBox="1">
          <a:spLocks noChangeArrowheads="1"/>
        </cdr:cNvSpPr>
      </cdr:nvSpPr>
      <cdr:spPr>
        <a:xfrm>
          <a:off x="4686300" y="4200525"/>
          <a:ext cx="1381125"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en euros par hab.</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495300</xdr:colOff>
      <xdr:row>46</xdr:row>
      <xdr:rowOff>0</xdr:rowOff>
    </xdr:from>
    <xdr:to>
      <xdr:col>13</xdr:col>
      <xdr:colOff>295275</xdr:colOff>
      <xdr:row>61</xdr:row>
      <xdr:rowOff>104775</xdr:rowOff>
    </xdr:to>
    <xdr:graphicFrame>
      <xdr:nvGraphicFramePr>
        <xdr:cNvPr id="1" name="Chart 1"/>
        <xdr:cNvGraphicFramePr/>
      </xdr:nvGraphicFramePr>
      <xdr:xfrm>
        <a:off x="11496675" y="7372350"/>
        <a:ext cx="3800475" cy="2390775"/>
      </xdr:xfrm>
      <a:graphic>
        <a:graphicData uri="http://schemas.openxmlformats.org/drawingml/2006/chart">
          <c:chart xmlns:c="http://schemas.openxmlformats.org/drawingml/2006/chart" r:id="rId1"/>
        </a:graphicData>
      </a:graphic>
    </xdr:graphicFrame>
    <xdr:clientData/>
  </xdr:twoCellAnchor>
  <xdr:twoCellAnchor>
    <xdr:from>
      <xdr:col>10</xdr:col>
      <xdr:colOff>533400</xdr:colOff>
      <xdr:row>46</xdr:row>
      <xdr:rowOff>28575</xdr:rowOff>
    </xdr:from>
    <xdr:to>
      <xdr:col>13</xdr:col>
      <xdr:colOff>200025</xdr:colOff>
      <xdr:row>61</xdr:row>
      <xdr:rowOff>76200</xdr:rowOff>
    </xdr:to>
    <xdr:grpSp>
      <xdr:nvGrpSpPr>
        <xdr:cNvPr id="2" name="Group 20"/>
        <xdr:cNvGrpSpPr>
          <a:grpSpLocks/>
        </xdr:cNvGrpSpPr>
      </xdr:nvGrpSpPr>
      <xdr:grpSpPr>
        <a:xfrm>
          <a:off x="11534775" y="7400925"/>
          <a:ext cx="3667125" cy="2333625"/>
          <a:chOff x="1889" y="152"/>
          <a:chExt cx="328" cy="215"/>
        </a:xfrm>
        <a:solidFill>
          <a:srgbClr val="FFFFFF"/>
        </a:solidFill>
      </xdr:grpSpPr>
      <xdr:sp>
        <xdr:nvSpPr>
          <xdr:cNvPr id="3" name="TextBox 4"/>
          <xdr:cNvSpPr txBox="1">
            <a:spLocks noChangeArrowheads="1"/>
          </xdr:cNvSpPr>
        </xdr:nvSpPr>
        <xdr:spPr>
          <a:xfrm>
            <a:off x="1933" y="152"/>
            <a:ext cx="65" cy="21"/>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Autres</a:t>
            </a:r>
          </a:p>
        </xdr:txBody>
      </xdr:sp>
      <xdr:sp>
        <xdr:nvSpPr>
          <xdr:cNvPr id="4" name="TextBox 5"/>
          <xdr:cNvSpPr txBox="1">
            <a:spLocks noChangeArrowheads="1"/>
          </xdr:cNvSpPr>
        </xdr:nvSpPr>
        <xdr:spPr>
          <a:xfrm>
            <a:off x="1917" y="194"/>
            <a:ext cx="65" cy="21"/>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Intérêts</a:t>
            </a:r>
          </a:p>
        </xdr:txBody>
      </xdr:sp>
      <xdr:sp>
        <xdr:nvSpPr>
          <xdr:cNvPr id="5" name="TextBox 6"/>
          <xdr:cNvSpPr txBox="1">
            <a:spLocks noChangeArrowheads="1"/>
          </xdr:cNvSpPr>
        </xdr:nvSpPr>
        <xdr:spPr>
          <a:xfrm>
            <a:off x="2066" y="155"/>
            <a:ext cx="96" cy="32"/>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Charges à caractère général</a:t>
            </a:r>
          </a:p>
        </xdr:txBody>
      </xdr:sp>
      <xdr:sp>
        <xdr:nvSpPr>
          <xdr:cNvPr id="6" name="TextBox 7"/>
          <xdr:cNvSpPr txBox="1">
            <a:spLocks noChangeArrowheads="1"/>
          </xdr:cNvSpPr>
        </xdr:nvSpPr>
        <xdr:spPr>
          <a:xfrm>
            <a:off x="2152" y="216"/>
            <a:ext cx="65" cy="21"/>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Personnel</a:t>
            </a:r>
          </a:p>
        </xdr:txBody>
      </xdr:sp>
      <xdr:sp>
        <xdr:nvSpPr>
          <xdr:cNvPr id="7" name="TextBox 8"/>
          <xdr:cNvSpPr txBox="1">
            <a:spLocks noChangeArrowheads="1"/>
          </xdr:cNvSpPr>
        </xdr:nvSpPr>
        <xdr:spPr>
          <a:xfrm>
            <a:off x="1889" y="322"/>
            <a:ext cx="65" cy="4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Autres charges d'activité</a:t>
            </a:r>
          </a:p>
        </xdr:txBody>
      </xdr:sp>
    </xdr:grpSp>
    <xdr:clientData/>
  </xdr:twoCellAnchor>
  <xdr:twoCellAnchor>
    <xdr:from>
      <xdr:col>13</xdr:col>
      <xdr:colOff>828675</xdr:colOff>
      <xdr:row>46</xdr:row>
      <xdr:rowOff>28575</xdr:rowOff>
    </xdr:from>
    <xdr:to>
      <xdr:col>17</xdr:col>
      <xdr:colOff>180975</xdr:colOff>
      <xdr:row>61</xdr:row>
      <xdr:rowOff>104775</xdr:rowOff>
    </xdr:to>
    <xdr:graphicFrame>
      <xdr:nvGraphicFramePr>
        <xdr:cNvPr id="8" name="Chart 2"/>
        <xdr:cNvGraphicFramePr/>
      </xdr:nvGraphicFramePr>
      <xdr:xfrm>
        <a:off x="15830550" y="7400925"/>
        <a:ext cx="3314700" cy="2362200"/>
      </xdr:xfrm>
      <a:graphic>
        <a:graphicData uri="http://schemas.openxmlformats.org/drawingml/2006/chart">
          <c:chart xmlns:c="http://schemas.openxmlformats.org/drawingml/2006/chart" r:id="rId2"/>
        </a:graphicData>
      </a:graphic>
    </xdr:graphicFrame>
    <xdr:clientData/>
  </xdr:twoCellAnchor>
  <xdr:twoCellAnchor>
    <xdr:from>
      <xdr:col>15</xdr:col>
      <xdr:colOff>904875</xdr:colOff>
      <xdr:row>47</xdr:row>
      <xdr:rowOff>38100</xdr:rowOff>
    </xdr:from>
    <xdr:to>
      <xdr:col>17</xdr:col>
      <xdr:colOff>228600</xdr:colOff>
      <xdr:row>49</xdr:row>
      <xdr:rowOff>38100</xdr:rowOff>
    </xdr:to>
    <xdr:sp>
      <xdr:nvSpPr>
        <xdr:cNvPr id="9" name="TextBox 14"/>
        <xdr:cNvSpPr txBox="1">
          <a:spLocks noChangeArrowheads="1"/>
        </xdr:cNvSpPr>
      </xdr:nvSpPr>
      <xdr:spPr>
        <a:xfrm>
          <a:off x="17887950" y="7562850"/>
          <a:ext cx="1304925" cy="304800"/>
        </a:xfrm>
        <a:prstGeom prst="rect">
          <a:avLst/>
        </a:prstGeom>
        <a:solidFill>
          <a:srgbClr val="FFFFFF"/>
        </a:solidFill>
        <a:ln w="9525" cmpd="sng">
          <a:noFill/>
        </a:ln>
      </xdr:spPr>
      <xdr:txBody>
        <a:bodyPr vertOverflow="clip" wrap="square"/>
        <a:p>
          <a:pPr algn="ctr">
            <a:defRPr/>
          </a:pPr>
          <a:r>
            <a:rPr lang="en-US" cap="none" sz="900" b="0" i="0" u="none" baseline="0">
              <a:latin typeface="Arial"/>
              <a:ea typeface="Arial"/>
              <a:cs typeface="Arial"/>
            </a:rPr>
            <a:t>Charges à caractère général</a:t>
          </a:r>
        </a:p>
      </xdr:txBody>
    </xdr:sp>
    <xdr:clientData/>
  </xdr:twoCellAnchor>
  <xdr:twoCellAnchor>
    <xdr:from>
      <xdr:col>14</xdr:col>
      <xdr:colOff>447675</xdr:colOff>
      <xdr:row>46</xdr:row>
      <xdr:rowOff>76200</xdr:rowOff>
    </xdr:from>
    <xdr:to>
      <xdr:col>15</xdr:col>
      <xdr:colOff>76200</xdr:colOff>
      <xdr:row>47</xdr:row>
      <xdr:rowOff>123825</xdr:rowOff>
    </xdr:to>
    <xdr:sp>
      <xdr:nvSpPr>
        <xdr:cNvPr id="10" name="TextBox 15"/>
        <xdr:cNvSpPr txBox="1">
          <a:spLocks noChangeArrowheads="1"/>
        </xdr:cNvSpPr>
      </xdr:nvSpPr>
      <xdr:spPr>
        <a:xfrm>
          <a:off x="16440150" y="7448550"/>
          <a:ext cx="619125" cy="2000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Autres</a:t>
          </a:r>
        </a:p>
      </xdr:txBody>
    </xdr:sp>
    <xdr:clientData/>
  </xdr:twoCellAnchor>
  <xdr:twoCellAnchor>
    <xdr:from>
      <xdr:col>13</xdr:col>
      <xdr:colOff>885825</xdr:colOff>
      <xdr:row>49</xdr:row>
      <xdr:rowOff>0</xdr:rowOff>
    </xdr:from>
    <xdr:to>
      <xdr:col>14</xdr:col>
      <xdr:colOff>514350</xdr:colOff>
      <xdr:row>50</xdr:row>
      <xdr:rowOff>47625</xdr:rowOff>
    </xdr:to>
    <xdr:sp>
      <xdr:nvSpPr>
        <xdr:cNvPr id="11" name="TextBox 16"/>
        <xdr:cNvSpPr txBox="1">
          <a:spLocks noChangeArrowheads="1"/>
        </xdr:cNvSpPr>
      </xdr:nvSpPr>
      <xdr:spPr>
        <a:xfrm>
          <a:off x="15887700" y="7829550"/>
          <a:ext cx="619125" cy="2000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Intérêts</a:t>
          </a:r>
        </a:p>
      </xdr:txBody>
    </xdr:sp>
    <xdr:clientData/>
  </xdr:twoCellAnchor>
  <xdr:twoCellAnchor>
    <xdr:from>
      <xdr:col>13</xdr:col>
      <xdr:colOff>838200</xdr:colOff>
      <xdr:row>59</xdr:row>
      <xdr:rowOff>142875</xdr:rowOff>
    </xdr:from>
    <xdr:to>
      <xdr:col>14</xdr:col>
      <xdr:colOff>819150</xdr:colOff>
      <xdr:row>62</xdr:row>
      <xdr:rowOff>9525</xdr:rowOff>
    </xdr:to>
    <xdr:sp>
      <xdr:nvSpPr>
        <xdr:cNvPr id="12" name="TextBox 17"/>
        <xdr:cNvSpPr txBox="1">
          <a:spLocks noChangeArrowheads="1"/>
        </xdr:cNvSpPr>
      </xdr:nvSpPr>
      <xdr:spPr>
        <a:xfrm>
          <a:off x="15840075" y="9496425"/>
          <a:ext cx="971550" cy="3238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Autres charges d'activité</a:t>
          </a:r>
        </a:p>
      </xdr:txBody>
    </xdr:sp>
    <xdr:clientData/>
  </xdr:twoCellAnchor>
  <xdr:twoCellAnchor>
    <xdr:from>
      <xdr:col>16</xdr:col>
      <xdr:colOff>409575</xdr:colOff>
      <xdr:row>59</xdr:row>
      <xdr:rowOff>76200</xdr:rowOff>
    </xdr:from>
    <xdr:to>
      <xdr:col>17</xdr:col>
      <xdr:colOff>38100</xdr:colOff>
      <xdr:row>60</xdr:row>
      <xdr:rowOff>123825</xdr:rowOff>
    </xdr:to>
    <xdr:sp>
      <xdr:nvSpPr>
        <xdr:cNvPr id="13" name="TextBox 19"/>
        <xdr:cNvSpPr txBox="1">
          <a:spLocks noChangeArrowheads="1"/>
        </xdr:cNvSpPr>
      </xdr:nvSpPr>
      <xdr:spPr>
        <a:xfrm>
          <a:off x="18383250" y="9429750"/>
          <a:ext cx="619125" cy="2000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Personnel</a:t>
          </a:r>
        </a:p>
      </xdr:txBody>
    </xdr:sp>
    <xdr:clientData/>
  </xdr:twoCellAnchor>
  <xdr:twoCellAnchor>
    <xdr:from>
      <xdr:col>10</xdr:col>
      <xdr:colOff>28575</xdr:colOff>
      <xdr:row>67</xdr:row>
      <xdr:rowOff>38100</xdr:rowOff>
    </xdr:from>
    <xdr:to>
      <xdr:col>16</xdr:col>
      <xdr:colOff>304800</xdr:colOff>
      <xdr:row>98</xdr:row>
      <xdr:rowOff>133350</xdr:rowOff>
    </xdr:to>
    <xdr:graphicFrame>
      <xdr:nvGraphicFramePr>
        <xdr:cNvPr id="14" name="Chart 22"/>
        <xdr:cNvGraphicFramePr/>
      </xdr:nvGraphicFramePr>
      <xdr:xfrm>
        <a:off x="11029950" y="10610850"/>
        <a:ext cx="7248525" cy="49815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0.8275</cdr:y>
    </cdr:from>
    <cdr:to>
      <cdr:x>0</cdr:x>
      <cdr:y>0.8275</cdr:y>
    </cdr:to>
    <cdr:sp>
      <cdr:nvSpPr>
        <cdr:cNvPr id="1" name="TextBox 1"/>
        <cdr:cNvSpPr txBox="1">
          <a:spLocks noChangeArrowheads="1"/>
        </cdr:cNvSpPr>
      </cdr:nvSpPr>
      <cdr:spPr>
        <a:xfrm>
          <a:off x="0" y="1695450"/>
          <a:ext cx="0" cy="0"/>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Remboursement
de dette</a:t>
          </a:r>
        </a:p>
      </cdr:txBody>
    </cdr:sp>
  </cdr:relSizeAnchor>
  <cdr:relSizeAnchor xmlns:cdr="http://schemas.openxmlformats.org/drawingml/2006/chartDrawing">
    <cdr:from>
      <cdr:x>0</cdr:x>
      <cdr:y>0.0205</cdr:y>
    </cdr:from>
    <cdr:to>
      <cdr:x>0</cdr:x>
      <cdr:y>0.0205</cdr:y>
    </cdr:to>
    <cdr:sp>
      <cdr:nvSpPr>
        <cdr:cNvPr id="2" name="TextBox 2"/>
        <cdr:cNvSpPr txBox="1">
          <a:spLocks noChangeArrowheads="1"/>
        </cdr:cNvSpPr>
      </cdr:nvSpPr>
      <cdr:spPr>
        <a:xfrm>
          <a:off x="0" y="38100"/>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Equipement brut</a:t>
          </a:r>
        </a:p>
      </cdr:txBody>
    </cdr:sp>
  </cdr:relSizeAnchor>
  <cdr:relSizeAnchor xmlns:cdr="http://schemas.openxmlformats.org/drawingml/2006/chartDrawing">
    <cdr:from>
      <cdr:x>0.59175</cdr:x>
      <cdr:y>0.0205</cdr:y>
    </cdr:from>
    <cdr:to>
      <cdr:x>0.59175</cdr:x>
      <cdr:y>0.0205</cdr:y>
    </cdr:to>
    <cdr:sp>
      <cdr:nvSpPr>
        <cdr:cNvPr id="3" name="TextBox 3"/>
        <cdr:cNvSpPr txBox="1">
          <a:spLocks noChangeArrowheads="1"/>
        </cdr:cNvSpPr>
      </cdr:nvSpPr>
      <cdr:spPr>
        <a:xfrm>
          <a:off x="1419225" y="38100"/>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Autres</a:t>
          </a:r>
        </a:p>
      </cdr:txBody>
    </cdr:sp>
  </cdr:relSizeAnchor>
  <cdr:relSizeAnchor xmlns:cdr="http://schemas.openxmlformats.org/drawingml/2006/chartDrawing">
    <cdr:from>
      <cdr:x>0.59175</cdr:x>
      <cdr:y>0.8275</cdr:y>
    </cdr:from>
    <cdr:to>
      <cdr:x>0.59175</cdr:x>
      <cdr:y>0.8275</cdr:y>
    </cdr:to>
    <cdr:sp>
      <cdr:nvSpPr>
        <cdr:cNvPr id="4" name="TextBox 4"/>
        <cdr:cNvSpPr txBox="1">
          <a:spLocks noChangeArrowheads="1"/>
        </cdr:cNvSpPr>
      </cdr:nvSpPr>
      <cdr:spPr>
        <a:xfrm>
          <a:off x="1419225" y="1695450"/>
          <a:ext cx="0" cy="0"/>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Subventions 
versées</a:t>
          </a:r>
        </a:p>
      </cdr:txBody>
    </cdr:sp>
  </cdr:relSizeAnchor>
  <cdr:relSizeAnchor xmlns:cdr="http://schemas.openxmlformats.org/drawingml/2006/chartDrawing">
    <cdr:from>
      <cdr:x>0.02875</cdr:x>
      <cdr:y>0.0435</cdr:y>
    </cdr:from>
    <cdr:to>
      <cdr:x>0.32775</cdr:x>
      <cdr:y>0.17875</cdr:y>
    </cdr:to>
    <cdr:sp>
      <cdr:nvSpPr>
        <cdr:cNvPr id="5" name="TextBox 5"/>
        <cdr:cNvSpPr txBox="1">
          <a:spLocks noChangeArrowheads="1"/>
        </cdr:cNvSpPr>
      </cdr:nvSpPr>
      <cdr:spPr>
        <a:xfrm>
          <a:off x="66675" y="85725"/>
          <a:ext cx="723900" cy="2762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Equipement brut</a:t>
          </a:r>
        </a:p>
      </cdr:txBody>
    </cdr:sp>
  </cdr:relSizeAnchor>
  <cdr:relSizeAnchor xmlns:cdr="http://schemas.openxmlformats.org/drawingml/2006/chartDrawing">
    <cdr:from>
      <cdr:x>0.68</cdr:x>
      <cdr:y>0.86025</cdr:y>
    </cdr:from>
    <cdr:to>
      <cdr:x>0.97925</cdr:x>
      <cdr:y>0.99525</cdr:y>
    </cdr:to>
    <cdr:sp>
      <cdr:nvSpPr>
        <cdr:cNvPr id="6" name="TextBox 6"/>
        <cdr:cNvSpPr txBox="1">
          <a:spLocks noChangeArrowheads="1"/>
        </cdr:cNvSpPr>
      </cdr:nvSpPr>
      <cdr:spPr>
        <a:xfrm>
          <a:off x="1638300" y="1762125"/>
          <a:ext cx="723900" cy="2762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Subventions versées</a:t>
          </a:r>
        </a:p>
      </cdr:txBody>
    </cdr:sp>
  </cdr:relSizeAnchor>
  <cdr:relSizeAnchor xmlns:cdr="http://schemas.openxmlformats.org/drawingml/2006/chartDrawing">
    <cdr:from>
      <cdr:x>0</cdr:x>
      <cdr:y>0.86025</cdr:y>
    </cdr:from>
    <cdr:to>
      <cdr:x>0.3565</cdr:x>
      <cdr:y>0.99525</cdr:y>
    </cdr:to>
    <cdr:sp>
      <cdr:nvSpPr>
        <cdr:cNvPr id="7" name="TextBox 7"/>
        <cdr:cNvSpPr txBox="1">
          <a:spLocks noChangeArrowheads="1"/>
        </cdr:cNvSpPr>
      </cdr:nvSpPr>
      <cdr:spPr>
        <a:xfrm>
          <a:off x="0" y="1762125"/>
          <a:ext cx="857250" cy="2762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Remboursement de dette</a:t>
          </a:r>
        </a:p>
      </cdr:txBody>
    </cdr:sp>
  </cdr:relSizeAnchor>
  <cdr:relSizeAnchor xmlns:cdr="http://schemas.openxmlformats.org/drawingml/2006/chartDrawing">
    <cdr:from>
      <cdr:x>0.5245</cdr:x>
      <cdr:y>0.0825</cdr:y>
    </cdr:from>
    <cdr:to>
      <cdr:x>0.82325</cdr:x>
      <cdr:y>0.2175</cdr:y>
    </cdr:to>
    <cdr:sp>
      <cdr:nvSpPr>
        <cdr:cNvPr id="8" name="TextBox 8"/>
        <cdr:cNvSpPr txBox="1">
          <a:spLocks noChangeArrowheads="1"/>
        </cdr:cNvSpPr>
      </cdr:nvSpPr>
      <cdr:spPr>
        <a:xfrm>
          <a:off x="1257300" y="161925"/>
          <a:ext cx="723900" cy="2762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Autres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0.4995</cdr:x>
      <cdr:y>0.70675</cdr:y>
    </cdr:from>
    <cdr:to>
      <cdr:x>0.4995</cdr:x>
      <cdr:y>0.70675</cdr:y>
    </cdr:to>
    <cdr:sp>
      <cdr:nvSpPr>
        <cdr:cNvPr id="1" name="TextBox 1"/>
        <cdr:cNvSpPr txBox="1">
          <a:spLocks noChangeArrowheads="1"/>
        </cdr:cNvSpPr>
      </cdr:nvSpPr>
      <cdr:spPr>
        <a:xfrm>
          <a:off x="1200150" y="1400175"/>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Remboursement 
de dette</a:t>
          </a:r>
        </a:p>
      </cdr:txBody>
    </cdr:sp>
  </cdr:relSizeAnchor>
  <cdr:relSizeAnchor xmlns:cdr="http://schemas.openxmlformats.org/drawingml/2006/chartDrawing">
    <cdr:from>
      <cdr:x>0</cdr:x>
      <cdr:y>0.7805</cdr:y>
    </cdr:from>
    <cdr:to>
      <cdr:x>0</cdr:x>
      <cdr:y>0.7805</cdr:y>
    </cdr:to>
    <cdr:sp>
      <cdr:nvSpPr>
        <cdr:cNvPr id="2" name="TextBox 2"/>
        <cdr:cNvSpPr txBox="1">
          <a:spLocks noChangeArrowheads="1"/>
        </cdr:cNvSpPr>
      </cdr:nvSpPr>
      <cdr:spPr>
        <a:xfrm>
          <a:off x="0" y="1543050"/>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Equipement brut</a:t>
          </a:r>
        </a:p>
      </cdr:txBody>
    </cdr:sp>
  </cdr:relSizeAnchor>
  <cdr:relSizeAnchor xmlns:cdr="http://schemas.openxmlformats.org/drawingml/2006/chartDrawing">
    <cdr:from>
      <cdr:x>0</cdr:x>
      <cdr:y>0.05375</cdr:y>
    </cdr:from>
    <cdr:to>
      <cdr:x>0</cdr:x>
      <cdr:y>0.05375</cdr:y>
    </cdr:to>
    <cdr:sp>
      <cdr:nvSpPr>
        <cdr:cNvPr id="3" name="TextBox 3"/>
        <cdr:cNvSpPr txBox="1">
          <a:spLocks noChangeArrowheads="1"/>
        </cdr:cNvSpPr>
      </cdr:nvSpPr>
      <cdr:spPr>
        <a:xfrm>
          <a:off x="0" y="104775"/>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Autres</a:t>
          </a:r>
        </a:p>
      </cdr:txBody>
    </cdr:sp>
  </cdr:relSizeAnchor>
  <cdr:relSizeAnchor xmlns:cdr="http://schemas.openxmlformats.org/drawingml/2006/chartDrawing">
    <cdr:from>
      <cdr:x>0.50625</cdr:x>
      <cdr:y>0</cdr:y>
    </cdr:from>
    <cdr:to>
      <cdr:x>0.50625</cdr:x>
      <cdr:y>0</cdr:y>
    </cdr:to>
    <cdr:sp>
      <cdr:nvSpPr>
        <cdr:cNvPr id="4" name="TextBox 4"/>
        <cdr:cNvSpPr txBox="1">
          <a:spLocks noChangeArrowheads="1"/>
        </cdr:cNvSpPr>
      </cdr:nvSpPr>
      <cdr:spPr>
        <a:xfrm>
          <a:off x="1219200" y="0"/>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Subventions 
versées</a:t>
          </a:r>
        </a:p>
      </cdr:txBody>
    </cdr:sp>
  </cdr:relSizeAnchor>
  <cdr:relSizeAnchor xmlns:cdr="http://schemas.openxmlformats.org/drawingml/2006/chartDrawing">
    <cdr:from>
      <cdr:x>0.12225</cdr:x>
      <cdr:y>0.05525</cdr:y>
    </cdr:from>
    <cdr:to>
      <cdr:x>0.42075</cdr:x>
      <cdr:y>0.19625</cdr:y>
    </cdr:to>
    <cdr:sp>
      <cdr:nvSpPr>
        <cdr:cNvPr id="5" name="TextBox 5"/>
        <cdr:cNvSpPr txBox="1">
          <a:spLocks noChangeArrowheads="1"/>
        </cdr:cNvSpPr>
      </cdr:nvSpPr>
      <cdr:spPr>
        <a:xfrm>
          <a:off x="295275" y="104775"/>
          <a:ext cx="723900" cy="2762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Autres</a:t>
          </a:r>
        </a:p>
      </cdr:txBody>
    </cdr:sp>
  </cdr:relSizeAnchor>
  <cdr:relSizeAnchor xmlns:cdr="http://schemas.openxmlformats.org/drawingml/2006/chartDrawing">
    <cdr:from>
      <cdr:x>0.6285</cdr:x>
      <cdr:y>0.03025</cdr:y>
    </cdr:from>
    <cdr:to>
      <cdr:x>0.927</cdr:x>
      <cdr:y>0.171</cdr:y>
    </cdr:to>
    <cdr:sp>
      <cdr:nvSpPr>
        <cdr:cNvPr id="6" name="TextBox 6"/>
        <cdr:cNvSpPr txBox="1">
          <a:spLocks noChangeArrowheads="1"/>
        </cdr:cNvSpPr>
      </cdr:nvSpPr>
      <cdr:spPr>
        <a:xfrm>
          <a:off x="1514475" y="57150"/>
          <a:ext cx="723900" cy="2762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Subventions versées</a:t>
          </a:r>
        </a:p>
      </cdr:txBody>
    </cdr:sp>
  </cdr:relSizeAnchor>
  <cdr:relSizeAnchor xmlns:cdr="http://schemas.openxmlformats.org/drawingml/2006/chartDrawing">
    <cdr:from>
      <cdr:x>0</cdr:x>
      <cdr:y>0.83425</cdr:y>
    </cdr:from>
    <cdr:to>
      <cdr:x>0.298</cdr:x>
      <cdr:y>0.975</cdr:y>
    </cdr:to>
    <cdr:sp>
      <cdr:nvSpPr>
        <cdr:cNvPr id="7" name="TextBox 7"/>
        <cdr:cNvSpPr txBox="1">
          <a:spLocks noChangeArrowheads="1"/>
        </cdr:cNvSpPr>
      </cdr:nvSpPr>
      <cdr:spPr>
        <a:xfrm>
          <a:off x="0" y="1647825"/>
          <a:ext cx="723900" cy="2762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Equipement brut</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0.803</cdr:x>
      <cdr:y>0.83225</cdr:y>
    </cdr:from>
    <cdr:to>
      <cdr:x>0.803</cdr:x>
      <cdr:y>0.83225</cdr:y>
    </cdr:to>
    <cdr:sp>
      <cdr:nvSpPr>
        <cdr:cNvPr id="1" name="TextBox 1"/>
        <cdr:cNvSpPr txBox="1">
          <a:spLocks noChangeArrowheads="1"/>
        </cdr:cNvSpPr>
      </cdr:nvSpPr>
      <cdr:spPr>
        <a:xfrm>
          <a:off x="5667375" y="4133850"/>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en euros 
par habitant</a:t>
          </a:r>
        </a:p>
      </cdr:txBody>
    </cdr:sp>
  </cdr:relSizeAnchor>
  <cdr:relSizeAnchor xmlns:cdr="http://schemas.openxmlformats.org/drawingml/2006/chartDrawing">
    <cdr:from>
      <cdr:x>0.64575</cdr:x>
      <cdr:y>0.88525</cdr:y>
    </cdr:from>
    <cdr:to>
      <cdr:x>0.84325</cdr:x>
      <cdr:y>0.94425</cdr:y>
    </cdr:to>
    <cdr:sp>
      <cdr:nvSpPr>
        <cdr:cNvPr id="2" name="TextBox 2"/>
        <cdr:cNvSpPr txBox="1">
          <a:spLocks noChangeArrowheads="1"/>
        </cdr:cNvSpPr>
      </cdr:nvSpPr>
      <cdr:spPr>
        <a:xfrm>
          <a:off x="4562475" y="4400550"/>
          <a:ext cx="1400175" cy="2952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en euros par hab.</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9">
    <tabColor indexed="45"/>
  </sheetPr>
  <dimension ref="A1:O56"/>
  <sheetViews>
    <sheetView tabSelected="1" zoomScaleSheetLayoutView="100" workbookViewId="0" topLeftCell="A1">
      <selection activeCell="A1" sqref="A1"/>
    </sheetView>
  </sheetViews>
  <sheetFormatPr defaultColWidth="11.421875" defaultRowHeight="12.75"/>
  <cols>
    <col min="1" max="1" width="11.421875" style="2" customWidth="1"/>
  </cols>
  <sheetData>
    <row r="1" ht="15">
      <c r="A1" s="1" t="s">
        <v>200</v>
      </c>
    </row>
    <row r="3" spans="1:10" s="4" customFormat="1" ht="12.75">
      <c r="A3" s="1392" t="s">
        <v>201</v>
      </c>
      <c r="B3" s="1393"/>
      <c r="C3" s="1393"/>
      <c r="D3" s="1393"/>
      <c r="E3" s="1393"/>
      <c r="F3" s="1393"/>
      <c r="G3" s="1393"/>
      <c r="H3" s="1393"/>
      <c r="I3" s="1393"/>
      <c r="J3" s="1393"/>
    </row>
    <row r="4" s="2" customFormat="1" ht="7.5" customHeight="1">
      <c r="A4" s="3"/>
    </row>
    <row r="5" spans="1:10" ht="12.75">
      <c r="A5" s="1391" t="s">
        <v>202</v>
      </c>
      <c r="B5" s="1390"/>
      <c r="C5" s="1390"/>
      <c r="D5" s="1390"/>
      <c r="E5" s="1390"/>
      <c r="F5" s="1390"/>
      <c r="G5" s="1390"/>
      <c r="H5" s="1390"/>
      <c r="I5" s="1390"/>
      <c r="J5" s="1390"/>
    </row>
    <row r="6" ht="9" customHeight="1">
      <c r="A6" s="3"/>
    </row>
    <row r="7" spans="1:10" ht="12.75">
      <c r="A7" s="1391" t="s">
        <v>203</v>
      </c>
      <c r="B7" s="1390"/>
      <c r="C7" s="1390"/>
      <c r="D7" s="1390"/>
      <c r="E7" s="1390"/>
      <c r="F7" s="1390"/>
      <c r="G7" s="1390"/>
      <c r="H7" s="1390"/>
      <c r="I7" s="1390"/>
      <c r="J7" s="1390"/>
    </row>
    <row r="8" ht="7.5" customHeight="1">
      <c r="A8" s="3"/>
    </row>
    <row r="9" spans="1:10" ht="12.75">
      <c r="A9" s="1391" t="s">
        <v>204</v>
      </c>
      <c r="B9" s="1390"/>
      <c r="C9" s="1390"/>
      <c r="D9" s="1390"/>
      <c r="E9" s="1390"/>
      <c r="F9" s="1390"/>
      <c r="G9" s="1390"/>
      <c r="H9" s="1390"/>
      <c r="I9" s="1390"/>
      <c r="J9" s="1390"/>
    </row>
    <row r="10" ht="6.75" customHeight="1">
      <c r="A10" s="3"/>
    </row>
    <row r="11" spans="1:10" ht="12.75">
      <c r="A11" s="1389" t="s">
        <v>39</v>
      </c>
      <c r="B11" s="1390"/>
      <c r="C11" s="1390"/>
      <c r="D11" s="1390"/>
      <c r="E11" s="1390"/>
      <c r="F11" s="1390"/>
      <c r="G11" s="1390"/>
      <c r="H11" s="1390"/>
      <c r="I11" s="1390"/>
      <c r="J11" s="1390"/>
    </row>
    <row r="12" ht="6" customHeight="1">
      <c r="A12" s="3"/>
    </row>
    <row r="13" spans="1:10" ht="12.75">
      <c r="A13" s="1391" t="s">
        <v>205</v>
      </c>
      <c r="B13" s="1390"/>
      <c r="C13" s="1390"/>
      <c r="D13" s="1390"/>
      <c r="E13" s="1390"/>
      <c r="F13" s="1390"/>
      <c r="G13" s="1390"/>
      <c r="H13" s="1390"/>
      <c r="I13" s="1390"/>
      <c r="J13" s="1390"/>
    </row>
    <row r="14" ht="7.5" customHeight="1">
      <c r="A14" s="3"/>
    </row>
    <row r="15" spans="1:10" ht="12.75">
      <c r="A15" s="1391" t="s">
        <v>206</v>
      </c>
      <c r="B15" s="1390"/>
      <c r="C15" s="1390"/>
      <c r="D15" s="1390"/>
      <c r="E15" s="1390"/>
      <c r="F15" s="1390"/>
      <c r="G15" s="1390"/>
      <c r="H15" s="1390"/>
      <c r="I15" s="1390"/>
      <c r="J15" s="1390"/>
    </row>
    <row r="16" ht="7.5" customHeight="1"/>
    <row r="17" spans="1:10" ht="12.75">
      <c r="A17" s="1391" t="s">
        <v>378</v>
      </c>
      <c r="B17" s="1391"/>
      <c r="C17" s="1391"/>
      <c r="D17" s="1391"/>
      <c r="E17" s="1391"/>
      <c r="F17" s="1391"/>
      <c r="G17" s="1391"/>
      <c r="H17" s="1391"/>
      <c r="I17" s="1391"/>
      <c r="J17" s="1391"/>
    </row>
    <row r="18" ht="7.5" customHeight="1"/>
    <row r="19" spans="1:10" ht="12.75">
      <c r="A19" s="1389" t="s">
        <v>61</v>
      </c>
      <c r="B19" s="1391"/>
      <c r="C19" s="1391"/>
      <c r="D19" s="1391"/>
      <c r="E19" s="1391"/>
      <c r="F19" s="1391"/>
      <c r="G19" s="1391"/>
      <c r="H19" s="1391"/>
      <c r="I19" s="1391"/>
      <c r="J19" s="1391"/>
    </row>
    <row r="20" ht="7.5" customHeight="1"/>
    <row r="21" spans="1:10" ht="12.75">
      <c r="A21" s="1391" t="s">
        <v>56</v>
      </c>
      <c r="B21" s="1391"/>
      <c r="C21" s="1391"/>
      <c r="D21" s="1391"/>
      <c r="E21" s="1391"/>
      <c r="F21" s="1391"/>
      <c r="G21" s="1391"/>
      <c r="H21" s="1391"/>
      <c r="I21" s="1391"/>
      <c r="J21" s="1391"/>
    </row>
    <row r="22" ht="7.5" customHeight="1">
      <c r="A22" s="3"/>
    </row>
    <row r="23" spans="1:10" ht="12.75">
      <c r="A23" s="1391" t="s">
        <v>57</v>
      </c>
      <c r="B23" s="1391"/>
      <c r="C23" s="1391"/>
      <c r="D23" s="1391"/>
      <c r="E23" s="1391"/>
      <c r="F23" s="1391"/>
      <c r="G23" s="1391"/>
      <c r="H23" s="1391"/>
      <c r="I23" s="1391"/>
      <c r="J23" s="1391"/>
    </row>
    <row r="24" ht="7.5" customHeight="1"/>
    <row r="25" spans="1:10" ht="12.75">
      <c r="A25" s="1389" t="s">
        <v>60</v>
      </c>
      <c r="B25" s="1391"/>
      <c r="C25" s="1391"/>
      <c r="D25" s="1391"/>
      <c r="E25" s="1391"/>
      <c r="F25" s="1391"/>
      <c r="G25" s="1391"/>
      <c r="H25" s="1391"/>
      <c r="I25" s="1391"/>
      <c r="J25" s="1391"/>
    </row>
    <row r="26" ht="8.25" customHeight="1"/>
    <row r="27" spans="1:10" ht="12.75">
      <c r="A27" s="1389" t="s">
        <v>58</v>
      </c>
      <c r="B27" s="1391"/>
      <c r="C27" s="1391"/>
      <c r="D27" s="1391"/>
      <c r="E27" s="1391"/>
      <c r="F27" s="1391"/>
      <c r="G27" s="1391"/>
      <c r="H27" s="1391"/>
      <c r="I27" s="1391"/>
      <c r="J27" s="1391"/>
    </row>
    <row r="28" ht="8.25" customHeight="1"/>
    <row r="29" spans="1:10" ht="12.75">
      <c r="A29" s="1391" t="s">
        <v>59</v>
      </c>
      <c r="B29" s="1391"/>
      <c r="C29" s="1391"/>
      <c r="D29" s="1391"/>
      <c r="E29" s="1391"/>
      <c r="F29" s="1391"/>
      <c r="G29" s="1391"/>
      <c r="H29" s="1391"/>
      <c r="I29" s="1391"/>
      <c r="J29" s="1391"/>
    </row>
    <row r="30" ht="8.25" customHeight="1"/>
    <row r="31" spans="1:10" ht="12.75">
      <c r="A31" s="1391" t="s">
        <v>379</v>
      </c>
      <c r="B31" s="1391"/>
      <c r="C31" s="1391"/>
      <c r="D31" s="1391"/>
      <c r="E31" s="1391"/>
      <c r="F31" s="1391"/>
      <c r="G31" s="1391"/>
      <c r="H31" s="1391"/>
      <c r="I31" s="1391"/>
      <c r="J31" s="1391"/>
    </row>
    <row r="35" ht="14.25">
      <c r="A35" s="2" t="s">
        <v>64</v>
      </c>
    </row>
    <row r="40" ht="15">
      <c r="A40" s="1" t="s">
        <v>78</v>
      </c>
    </row>
    <row r="41" spans="1:15" ht="27" customHeight="1">
      <c r="A41" s="1394"/>
      <c r="B41" s="1395"/>
      <c r="C41" s="1395"/>
      <c r="D41" s="1395"/>
      <c r="E41" s="1395"/>
      <c r="F41" s="1395"/>
      <c r="G41" s="1395"/>
      <c r="H41" s="1395"/>
      <c r="I41" s="1395"/>
      <c r="J41" s="1395"/>
      <c r="O41" s="1355"/>
    </row>
    <row r="42" ht="14.25">
      <c r="A42" s="1326" t="s">
        <v>411</v>
      </c>
    </row>
    <row r="43" spans="1:10" ht="12.75">
      <c r="A43" s="1396" t="s">
        <v>504</v>
      </c>
      <c r="B43" s="1397"/>
      <c r="C43" s="1397"/>
      <c r="D43" s="1397"/>
      <c r="E43" s="1397"/>
      <c r="F43" s="1397"/>
      <c r="G43" s="1397"/>
      <c r="H43" s="1397"/>
      <c r="I43" s="1397"/>
      <c r="J43" s="1397"/>
    </row>
    <row r="44" spans="1:10" ht="12.75">
      <c r="A44" s="1397"/>
      <c r="B44" s="1397"/>
      <c r="C44" s="1397"/>
      <c r="D44" s="1397"/>
      <c r="E44" s="1397"/>
      <c r="F44" s="1397"/>
      <c r="G44" s="1397"/>
      <c r="H44" s="1397"/>
      <c r="I44" s="1397"/>
      <c r="J44" s="1397"/>
    </row>
    <row r="45" spans="1:10" ht="18.75" customHeight="1">
      <c r="A45" s="1397"/>
      <c r="B45" s="1397"/>
      <c r="C45" s="1397"/>
      <c r="D45" s="1397"/>
      <c r="E45" s="1397"/>
      <c r="F45" s="1397"/>
      <c r="G45" s="1397"/>
      <c r="H45" s="1397"/>
      <c r="I45" s="1397"/>
      <c r="J45" s="1397"/>
    </row>
    <row r="46" spans="1:10" ht="12.75">
      <c r="A46" s="1400" t="s">
        <v>412</v>
      </c>
      <c r="B46" s="1401"/>
      <c r="C46" s="1401"/>
      <c r="D46" s="1401"/>
      <c r="E46" s="1401"/>
      <c r="F46" s="1401"/>
      <c r="G46" s="1401"/>
      <c r="H46" s="1401"/>
      <c r="I46" s="1401"/>
      <c r="J46" s="1401"/>
    </row>
    <row r="47" spans="1:10" ht="27" customHeight="1">
      <c r="A47" s="1401"/>
      <c r="B47" s="1401"/>
      <c r="C47" s="1401"/>
      <c r="D47" s="1401"/>
      <c r="E47" s="1401"/>
      <c r="F47" s="1401"/>
      <c r="G47" s="1401"/>
      <c r="H47" s="1401"/>
      <c r="I47" s="1401"/>
      <c r="J47" s="1401"/>
    </row>
    <row r="48" spans="1:10" ht="23.25" customHeight="1">
      <c r="A48" s="1401"/>
      <c r="B48" s="1401"/>
      <c r="C48" s="1401"/>
      <c r="D48" s="1401"/>
      <c r="E48" s="1401"/>
      <c r="F48" s="1401"/>
      <c r="G48" s="1401"/>
      <c r="H48" s="1401"/>
      <c r="I48" s="1401"/>
      <c r="J48" s="1401"/>
    </row>
    <row r="49" spans="1:10" ht="41.25" customHeight="1">
      <c r="A49" s="1400" t="s">
        <v>505</v>
      </c>
      <c r="B49" s="1401"/>
      <c r="C49" s="1401"/>
      <c r="D49" s="1401"/>
      <c r="E49" s="1401"/>
      <c r="F49" s="1401"/>
      <c r="G49" s="1401"/>
      <c r="H49" s="1401"/>
      <c r="I49" s="1401"/>
      <c r="J49" s="1401"/>
    </row>
    <row r="50" spans="1:10" ht="72.75" customHeight="1">
      <c r="A50" s="1394" t="s">
        <v>1</v>
      </c>
      <c r="B50" s="1395"/>
      <c r="C50" s="1395"/>
      <c r="D50" s="1395"/>
      <c r="E50" s="1395"/>
      <c r="F50" s="1395"/>
      <c r="G50" s="1395"/>
      <c r="H50" s="1395"/>
      <c r="I50" s="1395"/>
      <c r="J50" s="1395"/>
    </row>
    <row r="51" spans="1:10" ht="21.75" customHeight="1">
      <c r="A51" s="1288"/>
      <c r="B51" s="1067"/>
      <c r="C51" s="1067"/>
      <c r="D51" s="1067"/>
      <c r="E51" s="1067"/>
      <c r="F51" s="1067"/>
      <c r="G51" s="1067"/>
      <c r="H51" s="1067"/>
      <c r="I51" s="1067"/>
      <c r="J51" s="1067"/>
    </row>
    <row r="52" spans="1:10" ht="15">
      <c r="A52" s="1398" t="s">
        <v>2</v>
      </c>
      <c r="B52" s="1399"/>
      <c r="C52" s="1399"/>
      <c r="D52" s="1399"/>
      <c r="E52" s="1399"/>
      <c r="F52" s="1399"/>
      <c r="G52" s="1399"/>
      <c r="H52" s="1399"/>
      <c r="I52" s="1399"/>
      <c r="J52" s="1399"/>
    </row>
    <row r="53" spans="1:10" ht="12.75">
      <c r="A53" s="1396" t="s">
        <v>0</v>
      </c>
      <c r="B53" s="1397"/>
      <c r="C53" s="1397"/>
      <c r="D53" s="1397"/>
      <c r="E53" s="1397"/>
      <c r="F53" s="1397"/>
      <c r="G53" s="1397"/>
      <c r="H53" s="1397"/>
      <c r="I53" s="1397"/>
      <c r="J53" s="1397"/>
    </row>
    <row r="54" spans="1:10" ht="12.75">
      <c r="A54" s="1397"/>
      <c r="B54" s="1397"/>
      <c r="C54" s="1397"/>
      <c r="D54" s="1397"/>
      <c r="E54" s="1397"/>
      <c r="F54" s="1397"/>
      <c r="G54" s="1397"/>
      <c r="H54" s="1397"/>
      <c r="I54" s="1397"/>
      <c r="J54" s="1397"/>
    </row>
    <row r="55" spans="1:10" ht="12.75">
      <c r="A55" s="1397"/>
      <c r="B55" s="1397"/>
      <c r="C55" s="1397"/>
      <c r="D55" s="1397"/>
      <c r="E55" s="1397"/>
      <c r="F55" s="1397"/>
      <c r="G55" s="1397"/>
      <c r="H55" s="1397"/>
      <c r="I55" s="1397"/>
      <c r="J55" s="1397"/>
    </row>
    <row r="56" spans="1:10" ht="45" customHeight="1">
      <c r="A56" s="1397"/>
      <c r="B56" s="1397"/>
      <c r="C56" s="1397"/>
      <c r="D56" s="1397"/>
      <c r="E56" s="1397"/>
      <c r="F56" s="1397"/>
      <c r="G56" s="1397"/>
      <c r="H56" s="1397"/>
      <c r="I56" s="1397"/>
      <c r="J56" s="1397"/>
    </row>
  </sheetData>
  <mergeCells count="22">
    <mergeCell ref="A50:J50"/>
    <mergeCell ref="A53:J56"/>
    <mergeCell ref="A52:J52"/>
    <mergeCell ref="A41:J41"/>
    <mergeCell ref="A43:J45"/>
    <mergeCell ref="A46:J48"/>
    <mergeCell ref="A49:J49"/>
    <mergeCell ref="A25:J25"/>
    <mergeCell ref="A27:J27"/>
    <mergeCell ref="A31:J31"/>
    <mergeCell ref="A19:J19"/>
    <mergeCell ref="A21:J21"/>
    <mergeCell ref="A23:J23"/>
    <mergeCell ref="A29:J29"/>
    <mergeCell ref="A3:J3"/>
    <mergeCell ref="A5:J5"/>
    <mergeCell ref="A7:J7"/>
    <mergeCell ref="A9:J9"/>
    <mergeCell ref="A11:J11"/>
    <mergeCell ref="A13:J13"/>
    <mergeCell ref="A15:J15"/>
    <mergeCell ref="A17:J17"/>
  </mergeCells>
  <hyperlinks>
    <hyperlink ref="A3" location="'T1'!A1" display="1 : Dépenses et recettes totales : niveau évolution et structure"/>
    <hyperlink ref="A5" location="'T2'!A1" display="2 : Dépenses de fonctionnement et d’investissement : niveau et évolution"/>
    <hyperlink ref="A7" location="'T3'!A1" display="3 : Composantes des dépenses de fonctionnement : niveau, évolution et structure"/>
    <hyperlink ref="A9" location="'T4'!A1" display="4 : Composantes des dépenses d’investissement: niveau, évolution et structure"/>
    <hyperlink ref="A11" location="'T5'!A1" display="5 : Recettes totales : niveau et évolution par grands postes"/>
    <hyperlink ref="A13" location="'T6'!A1" display="6 : Recettes de fonctionnement et d’investissement : niveau et évolution"/>
    <hyperlink ref="A15" location="'T7'!A1" display="7 : Recettes fiscales directes et indirectes"/>
    <hyperlink ref="A17" location="'T9'!A1" display="9 : Fiscalité indirecte : tarifs et évolution"/>
    <hyperlink ref="A19" location="'T11'!A1" display="11 : Dotations et subventions reçues : niveau et structure"/>
    <hyperlink ref="A21" location="'T12'!A1" display="12 : Formation de l’épargne et financement de l’investissement"/>
    <hyperlink ref="A23" location="'T13'!A1" display="13 : Endettement et marge de manœuvre"/>
    <hyperlink ref="A25" location="'T14'!A1" display="14 : Présentation fonctionnelle : ventilation des dépenses par grandes fonctions"/>
    <hyperlink ref="A27" location="'T15'!A1" display="15 : Incidence de la décentralisation : dépenses liées à l’enseignement, la formation professionnelle et le transport ferroviaire."/>
    <hyperlink ref="A31" location="'T16'!A1" display="16 : Indicateurs démographiques et géographiques"/>
    <hyperlink ref="A17:J17" location="'T8'!Zone_d_impression" display="8 : Fiscalité indirecte : tarifs et évolution"/>
    <hyperlink ref="A19:J19" location="'T9'!Zone_d_impression" display="9 : Dotations et subventions reçues : niveau et structure"/>
    <hyperlink ref="A21:J21" location="'T10'!Zone_d_impression" display="10 : Formation de l’épargne et financement de l’investissement"/>
    <hyperlink ref="A23:J23" location="'T11'!Zone_d_impression" display="11 : Endettement et marge de manœuvre"/>
    <hyperlink ref="A25:J25" location="'T12'!Zone_d_impression" display="12 : Présentation fonctionnelle : ventilation des dépenses par grandes fonctions"/>
    <hyperlink ref="A27:J27" location="'T13'!Zone_d_impression" display="13 : Incidence de la décentralisation : dépenses liées à l’enseignement, la formation professionnelle et le transport ferroviaire."/>
    <hyperlink ref="A29" location="'T16'!A1" display="16 : Indicateurs démographiques et géographiques"/>
    <hyperlink ref="A29:J29" location="'T14'!A1" display="14 : Les ratios financiers"/>
    <hyperlink ref="A31:J31" location="'T15'!Zone_d_impression" display="15 : Indicateurs démographiques et géographiques"/>
  </hyperlinks>
  <printOptions/>
  <pageMargins left="0.75" right="0.75" top="1" bottom="1" header="0.4921259845" footer="0.4921259845"/>
  <pageSetup firstPageNumber="3" useFirstPageNumber="1" orientation="portrait" paperSize="9" scale="71" r:id="rId1"/>
  <headerFooter alignWithMargins="0">
    <oddHeader>&amp;L&amp;8Ministère de l'intérieur, de l'outre-mer, des collectivités territoriales et de l'Immigration / DGCL&amp;R&amp;8Publication  : "Les budgets primitifs 2011 des régions"</oddHeader>
    <oddFooter>&amp;L&amp;8Direction générale des collectivités locales/DESL
Mise en ligne : septembre 2011&amp;R&amp;P</oddFooter>
  </headerFooter>
</worksheet>
</file>

<file path=xl/worksheets/sheet10.xml><?xml version="1.0" encoding="utf-8"?>
<worksheet xmlns="http://schemas.openxmlformats.org/spreadsheetml/2006/main" xmlns:r="http://schemas.openxmlformats.org/officeDocument/2006/relationships">
  <sheetPr codeName="Feuil12">
    <tabColor indexed="45"/>
  </sheetPr>
  <dimension ref="A1:IL128"/>
  <sheetViews>
    <sheetView zoomScaleSheetLayoutView="100" workbookViewId="0" topLeftCell="A1">
      <selection activeCell="O38" sqref="O38"/>
    </sheetView>
  </sheetViews>
  <sheetFormatPr defaultColWidth="11.421875" defaultRowHeight="12.75"/>
  <cols>
    <col min="1" max="1" width="29.421875" style="6" customWidth="1"/>
    <col min="2" max="2" width="11.7109375" style="5" customWidth="1"/>
    <col min="3" max="3" width="17.28125" style="5" customWidth="1"/>
    <col min="4" max="4" width="16.28125" style="5" customWidth="1"/>
    <col min="5" max="5" width="12.7109375" style="5" customWidth="1"/>
    <col min="6" max="6" width="11.8515625" style="5" customWidth="1"/>
    <col min="7" max="7" width="9.28125" style="5" customWidth="1"/>
    <col min="8" max="8" width="26.28125" style="5" customWidth="1"/>
    <col min="9" max="9" width="11.8515625" style="5" customWidth="1"/>
    <col min="10" max="10" width="9.7109375" style="5" customWidth="1"/>
    <col min="11" max="12" width="9.8515625" style="5" customWidth="1"/>
    <col min="13" max="13" width="13.28125" style="5" customWidth="1"/>
    <col min="14" max="14" width="14.28125" style="6" bestFit="1" customWidth="1"/>
    <col min="15" max="15" width="9.00390625" style="5" customWidth="1"/>
    <col min="16" max="16" width="6.7109375" style="5" customWidth="1"/>
    <col min="17" max="18" width="10.7109375" style="199" customWidth="1"/>
    <col min="19" max="23" width="10.7109375" style="201" customWidth="1"/>
    <col min="24" max="25" width="10.7109375" style="9" customWidth="1"/>
    <col min="26" max="27" width="10.7109375" style="201" customWidth="1"/>
    <col min="28" max="29" width="10.7109375" style="9" customWidth="1"/>
    <col min="30" max="30" width="10.7109375" style="201" customWidth="1"/>
    <col min="31" max="31" width="10.7109375" style="9" customWidth="1"/>
    <col min="32" max="32" width="10.7109375" style="201" customWidth="1"/>
    <col min="33" max="33" width="10.7109375" style="9" customWidth="1"/>
    <col min="34" max="35" width="10.7109375" style="201" customWidth="1"/>
    <col min="36" max="36" width="10.7109375" style="9" customWidth="1"/>
    <col min="37" max="72" width="10.7109375" style="201" customWidth="1"/>
    <col min="73" max="74" width="10.7109375" style="9" customWidth="1"/>
    <col min="75" max="76" width="10.7109375" style="201" customWidth="1"/>
    <col min="77" max="79" width="10.7109375" style="9" customWidth="1"/>
    <col min="80" max="111" width="10.7109375" style="201" customWidth="1"/>
    <col min="112" max="112" width="10.7109375" style="9" customWidth="1"/>
    <col min="113" max="115" width="10.7109375" style="201" customWidth="1"/>
    <col min="116" max="116" width="10.7109375" style="202" customWidth="1"/>
    <col min="117" max="118" width="10.7109375" style="201" customWidth="1"/>
    <col min="119" max="119" width="10.7109375" style="9" customWidth="1"/>
    <col min="120" max="121" width="10.7109375" style="201" customWidth="1"/>
    <col min="122" max="122" width="10.7109375" style="9" customWidth="1"/>
    <col min="123" max="132" width="10.7109375" style="201" customWidth="1"/>
    <col min="133" max="149" width="10.7109375" style="704" customWidth="1"/>
    <col min="150" max="150" width="10.7109375" style="9" customWidth="1"/>
    <col min="151" max="153" width="10.7109375" style="201" customWidth="1"/>
    <col min="154" max="154" width="10.7109375" style="9" customWidth="1"/>
    <col min="155" max="156" width="10.7109375" style="201" customWidth="1"/>
    <col min="157" max="157" width="10.7109375" style="9" customWidth="1"/>
    <col min="158" max="168" width="10.7109375" style="201" customWidth="1"/>
    <col min="169" max="185" width="10.7109375" style="205" customWidth="1"/>
    <col min="186" max="245" width="10.7109375" style="9" customWidth="1"/>
    <col min="246" max="16384" width="10.7109375" style="6" customWidth="1"/>
  </cols>
  <sheetData>
    <row r="1" spans="1:178" ht="18.75" customHeight="1">
      <c r="A1" s="912" t="s">
        <v>353</v>
      </c>
      <c r="B1" s="165"/>
      <c r="C1" s="165"/>
      <c r="D1" s="165"/>
      <c r="E1" s="165"/>
      <c r="F1" s="7" t="s">
        <v>187</v>
      </c>
      <c r="G1" s="165"/>
      <c r="H1" s="912" t="s">
        <v>352</v>
      </c>
      <c r="I1" s="165"/>
      <c r="J1" s="165"/>
      <c r="K1" s="165"/>
      <c r="L1" s="165"/>
      <c r="M1" s="165"/>
      <c r="N1" s="7" t="s">
        <v>187</v>
      </c>
      <c r="O1" s="465"/>
      <c r="S1" s="200"/>
      <c r="AB1" s="200"/>
      <c r="AM1" s="200"/>
      <c r="AV1" s="200"/>
      <c r="BI1" s="200"/>
      <c r="BT1" s="200"/>
      <c r="CD1" s="200"/>
      <c r="CN1" s="200"/>
      <c r="CO1" s="9"/>
      <c r="CP1" s="9"/>
      <c r="CQ1" s="9"/>
      <c r="CS1" s="9"/>
      <c r="CT1" s="9"/>
      <c r="CU1" s="9"/>
      <c r="CV1" s="9"/>
      <c r="CX1" s="200"/>
      <c r="DH1" s="200"/>
      <c r="DS1" s="203"/>
      <c r="DV1" s="200"/>
      <c r="EC1" s="18"/>
      <c r="ED1" s="18"/>
      <c r="EE1" s="18"/>
      <c r="EF1" s="18"/>
      <c r="EG1" s="18"/>
      <c r="EH1" s="18"/>
      <c r="EI1" s="18"/>
      <c r="EJ1" s="18"/>
      <c r="EK1" s="18"/>
      <c r="EL1" s="18"/>
      <c r="EM1" s="18"/>
      <c r="EN1" s="18"/>
      <c r="EO1" s="18"/>
      <c r="EP1" s="18"/>
      <c r="EQ1" s="18"/>
      <c r="ER1" s="18"/>
      <c r="ES1" s="18"/>
      <c r="ET1" s="200"/>
      <c r="FD1" s="200"/>
      <c r="FE1" s="204"/>
      <c r="FF1" s="204"/>
      <c r="FG1" s="204"/>
      <c r="FH1" s="204"/>
      <c r="FI1" s="204"/>
      <c r="FN1" s="200"/>
      <c r="FO1" s="201"/>
      <c r="FP1" s="201"/>
      <c r="FQ1" s="201"/>
      <c r="FR1" s="201"/>
      <c r="FS1" s="201"/>
      <c r="FT1" s="201"/>
      <c r="FU1" s="9"/>
      <c r="FV1" s="201"/>
    </row>
    <row r="2" spans="1:245" s="218" customFormat="1" ht="18.75" customHeight="1">
      <c r="A2" s="866" t="s">
        <v>62</v>
      </c>
      <c r="B2" s="874"/>
      <c r="C2" s="874"/>
      <c r="D2" s="874"/>
      <c r="E2" s="874"/>
      <c r="F2" s="874"/>
      <c r="G2" s="206"/>
      <c r="H2" s="1454" t="s">
        <v>77</v>
      </c>
      <c r="I2" s="1454"/>
      <c r="J2" s="1454"/>
      <c r="K2" s="1454"/>
      <c r="L2" s="1454"/>
      <c r="M2" s="1454"/>
      <c r="N2" s="669"/>
      <c r="O2" s="518"/>
      <c r="P2" s="474"/>
      <c r="Q2" s="9"/>
      <c r="R2" s="207"/>
      <c r="S2" s="210"/>
      <c r="T2" s="211"/>
      <c r="U2" s="211"/>
      <c r="V2" s="211"/>
      <c r="W2" s="211"/>
      <c r="X2" s="12"/>
      <c r="Y2" s="12"/>
      <c r="Z2" s="211"/>
      <c r="AA2" s="211"/>
      <c r="AB2" s="210"/>
      <c r="AC2" s="12"/>
      <c r="AD2" s="211"/>
      <c r="AE2" s="12"/>
      <c r="AF2" s="211"/>
      <c r="AG2" s="12"/>
      <c r="AH2" s="211"/>
      <c r="AI2" s="211"/>
      <c r="AJ2" s="12"/>
      <c r="AK2" s="211"/>
      <c r="AL2" s="211"/>
      <c r="AM2" s="210"/>
      <c r="AN2" s="211"/>
      <c r="AO2" s="211"/>
      <c r="AP2" s="211"/>
      <c r="AQ2" s="211"/>
      <c r="AR2" s="211"/>
      <c r="AS2" s="211"/>
      <c r="AT2" s="211"/>
      <c r="AU2" s="211"/>
      <c r="AV2" s="210"/>
      <c r="AW2" s="211"/>
      <c r="AX2" s="211"/>
      <c r="AY2" s="211"/>
      <c r="AZ2" s="211"/>
      <c r="BA2" s="211"/>
      <c r="BB2" s="211"/>
      <c r="BC2" s="211"/>
      <c r="BD2" s="211"/>
      <c r="BE2" s="211"/>
      <c r="BF2" s="211"/>
      <c r="BG2" s="211"/>
      <c r="BH2" s="211"/>
      <c r="BI2" s="210"/>
      <c r="BJ2" s="211"/>
      <c r="BK2" s="211"/>
      <c r="BL2" s="211"/>
      <c r="BM2" s="211"/>
      <c r="BN2" s="211"/>
      <c r="BO2" s="211"/>
      <c r="BP2" s="211"/>
      <c r="BQ2" s="211"/>
      <c r="BR2" s="211"/>
      <c r="BS2" s="211"/>
      <c r="BT2" s="210"/>
      <c r="BU2" s="12"/>
      <c r="BV2" s="12"/>
      <c r="BW2" s="211"/>
      <c r="BX2" s="211"/>
      <c r="BY2" s="12"/>
      <c r="BZ2" s="12"/>
      <c r="CA2" s="12"/>
      <c r="CB2" s="211"/>
      <c r="CC2" s="211"/>
      <c r="CD2" s="210"/>
      <c r="CE2" s="211"/>
      <c r="CF2" s="211"/>
      <c r="CG2" s="211"/>
      <c r="CH2" s="211"/>
      <c r="CI2" s="211"/>
      <c r="CJ2" s="211"/>
      <c r="CK2" s="211"/>
      <c r="CL2" s="211"/>
      <c r="CM2" s="211"/>
      <c r="CN2" s="210"/>
      <c r="CO2" s="12"/>
      <c r="CP2" s="12"/>
      <c r="CQ2" s="12"/>
      <c r="CR2" s="211"/>
      <c r="CS2" s="12"/>
      <c r="CT2" s="12"/>
      <c r="CU2" s="12"/>
      <c r="CV2" s="12"/>
      <c r="CW2" s="211"/>
      <c r="CX2" s="210"/>
      <c r="CY2" s="211"/>
      <c r="CZ2" s="211"/>
      <c r="DA2" s="211"/>
      <c r="DB2" s="211"/>
      <c r="DC2" s="211"/>
      <c r="DD2" s="211"/>
      <c r="DE2" s="211"/>
      <c r="DF2" s="211"/>
      <c r="DG2" s="211"/>
      <c r="DH2" s="210"/>
      <c r="DI2" s="211"/>
      <c r="DJ2" s="211"/>
      <c r="DK2" s="211"/>
      <c r="DL2" s="212"/>
      <c r="DM2" s="211"/>
      <c r="DN2" s="211"/>
      <c r="DO2" s="12"/>
      <c r="DP2" s="211"/>
      <c r="DQ2" s="211"/>
      <c r="DR2" s="12"/>
      <c r="DS2" s="211"/>
      <c r="DT2" s="211"/>
      <c r="DU2" s="211"/>
      <c r="DV2" s="213"/>
      <c r="DW2" s="214"/>
      <c r="DX2" s="214"/>
      <c r="DY2" s="215"/>
      <c r="DZ2" s="215"/>
      <c r="EA2" s="131"/>
      <c r="EB2" s="211"/>
      <c r="EC2" s="624"/>
      <c r="ED2" s="624"/>
      <c r="EE2" s="624"/>
      <c r="EF2" s="624"/>
      <c r="EG2" s="624"/>
      <c r="EH2" s="624"/>
      <c r="EI2" s="624"/>
      <c r="EJ2" s="624"/>
      <c r="EK2" s="624"/>
      <c r="EL2" s="624"/>
      <c r="EM2" s="624"/>
      <c r="EN2" s="624"/>
      <c r="EO2" s="624"/>
      <c r="EP2" s="624"/>
      <c r="EQ2" s="624"/>
      <c r="ER2" s="624"/>
      <c r="ES2" s="624"/>
      <c r="ET2" s="210"/>
      <c r="EU2" s="211"/>
      <c r="EV2" s="211"/>
      <c r="EW2" s="211"/>
      <c r="EX2" s="12"/>
      <c r="EY2" s="211"/>
      <c r="EZ2" s="211"/>
      <c r="FA2" s="12"/>
      <c r="FB2" s="211"/>
      <c r="FC2" s="211"/>
      <c r="FD2" s="210"/>
      <c r="FE2" s="210"/>
      <c r="FF2" s="210"/>
      <c r="FG2" s="210"/>
      <c r="FH2" s="210"/>
      <c r="FI2" s="210"/>
      <c r="FJ2" s="211"/>
      <c r="FK2" s="211"/>
      <c r="FL2" s="211"/>
      <c r="FM2" s="211"/>
      <c r="FN2" s="216"/>
      <c r="FO2" s="217"/>
      <c r="FP2" s="217"/>
      <c r="FQ2" s="217"/>
      <c r="FR2" s="217"/>
      <c r="FS2" s="217"/>
      <c r="FT2" s="217"/>
      <c r="FU2" s="217"/>
      <c r="FV2" s="211"/>
      <c r="FW2" s="216"/>
      <c r="FX2" s="217"/>
      <c r="FY2" s="217"/>
      <c r="FZ2" s="217"/>
      <c r="GA2" s="217"/>
      <c r="GB2" s="217"/>
      <c r="GC2" s="217"/>
      <c r="GD2" s="217"/>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row>
    <row r="3" spans="1:185" ht="15.75">
      <c r="A3" s="670"/>
      <c r="B3" s="6"/>
      <c r="C3" s="6"/>
      <c r="D3" s="115"/>
      <c r="E3" s="115"/>
      <c r="F3" s="6"/>
      <c r="G3" s="671"/>
      <c r="H3" s="6"/>
      <c r="I3" s="6"/>
      <c r="J3" s="6"/>
      <c r="K3" s="115"/>
      <c r="L3" s="115"/>
      <c r="O3" s="6"/>
      <c r="P3" s="6"/>
      <c r="Q3" s="9"/>
      <c r="R3" s="147"/>
      <c r="S3" s="93"/>
      <c r="T3" s="9"/>
      <c r="U3" s="9"/>
      <c r="V3" s="9"/>
      <c r="W3" s="9"/>
      <c r="Z3" s="9"/>
      <c r="AA3" s="219"/>
      <c r="AB3" s="93"/>
      <c r="AC3" s="223"/>
      <c r="AD3" s="93"/>
      <c r="AE3" s="223"/>
      <c r="AF3" s="224"/>
      <c r="AG3" s="223"/>
      <c r="AH3" s="224"/>
      <c r="AI3" s="224"/>
      <c r="AK3" s="9"/>
      <c r="AL3" s="9"/>
      <c r="AM3" s="9"/>
      <c r="AN3" s="9"/>
      <c r="AO3" s="9"/>
      <c r="AP3" s="9"/>
      <c r="AQ3" s="9"/>
      <c r="AR3" s="9"/>
      <c r="AS3" s="9"/>
      <c r="AT3" s="9"/>
      <c r="AU3" s="9"/>
      <c r="AV3" s="225"/>
      <c r="AW3" s="225"/>
      <c r="AX3" s="225"/>
      <c r="AY3" s="225"/>
      <c r="AZ3" s="225"/>
      <c r="BA3" s="225"/>
      <c r="BB3" s="226"/>
      <c r="BC3" s="225"/>
      <c r="BD3" s="225"/>
      <c r="BE3" s="225"/>
      <c r="BF3" s="225"/>
      <c r="BG3" s="225"/>
      <c r="BH3" s="226"/>
      <c r="BI3" s="93"/>
      <c r="BJ3" s="9"/>
      <c r="BK3" s="9"/>
      <c r="BL3" s="9"/>
      <c r="BM3" s="9"/>
      <c r="BN3" s="9"/>
      <c r="BO3" s="9"/>
      <c r="BP3" s="9"/>
      <c r="BQ3" s="9"/>
      <c r="BR3" s="9"/>
      <c r="BS3" s="9"/>
      <c r="BT3" s="227"/>
      <c r="BW3" s="9"/>
      <c r="BX3" s="9"/>
      <c r="CB3" s="9"/>
      <c r="CC3" s="9"/>
      <c r="CD3" s="9"/>
      <c r="CE3" s="9"/>
      <c r="CF3" s="9"/>
      <c r="CI3" s="9"/>
      <c r="CJ3" s="9"/>
      <c r="CK3" s="9"/>
      <c r="CN3" s="9"/>
      <c r="CO3" s="9"/>
      <c r="CP3" s="9"/>
      <c r="CQ3" s="9"/>
      <c r="CR3" s="9"/>
      <c r="CS3" s="9"/>
      <c r="CT3" s="9"/>
      <c r="CU3" s="9"/>
      <c r="CV3" s="9"/>
      <c r="CW3" s="9"/>
      <c r="CX3" s="9"/>
      <c r="CY3" s="9"/>
      <c r="CZ3" s="9"/>
      <c r="DA3" s="9"/>
      <c r="DB3" s="9"/>
      <c r="DC3" s="9"/>
      <c r="DD3" s="9"/>
      <c r="DE3" s="9"/>
      <c r="DF3" s="9"/>
      <c r="DH3" s="93"/>
      <c r="DI3" s="9"/>
      <c r="DJ3" s="9"/>
      <c r="DK3" s="9"/>
      <c r="DM3" s="9"/>
      <c r="DN3" s="9"/>
      <c r="DP3" s="9"/>
      <c r="DQ3" s="9"/>
      <c r="DS3" s="9"/>
      <c r="DT3" s="9"/>
      <c r="DU3" s="9"/>
      <c r="DV3" s="228"/>
      <c r="DW3" s="147"/>
      <c r="DX3" s="147"/>
      <c r="EB3" s="9"/>
      <c r="EC3" s="18"/>
      <c r="ED3" s="18"/>
      <c r="EE3" s="18"/>
      <c r="EF3" s="18"/>
      <c r="EG3" s="18"/>
      <c r="EH3" s="18"/>
      <c r="EI3" s="18"/>
      <c r="EJ3" s="18"/>
      <c r="EK3" s="18"/>
      <c r="EL3" s="18"/>
      <c r="EM3" s="18"/>
      <c r="EN3" s="18"/>
      <c r="EO3" s="18"/>
      <c r="EP3" s="18"/>
      <c r="EQ3" s="18"/>
      <c r="ER3" s="18"/>
      <c r="ES3" s="18"/>
      <c r="ET3" s="93"/>
      <c r="EU3" s="9"/>
      <c r="EV3" s="9"/>
      <c r="EW3" s="9"/>
      <c r="EY3" s="9"/>
      <c r="EZ3" s="9"/>
      <c r="FB3" s="9"/>
      <c r="FC3" s="9"/>
      <c r="FD3" s="208"/>
      <c r="FH3" s="9"/>
      <c r="FJ3" s="9"/>
      <c r="FK3" s="9"/>
      <c r="FL3" s="9"/>
      <c r="FM3" s="201"/>
      <c r="FN3" s="9"/>
      <c r="FO3" s="9"/>
      <c r="FP3" s="93"/>
      <c r="FQ3" s="219"/>
      <c r="FR3" s="9"/>
      <c r="FS3" s="9"/>
      <c r="FT3" s="201"/>
      <c r="FU3" s="9"/>
      <c r="FV3" s="9"/>
      <c r="FW3" s="9"/>
      <c r="FX3" s="9"/>
      <c r="FY3" s="9"/>
      <c r="FZ3" s="9"/>
      <c r="GA3" s="9"/>
      <c r="GB3" s="9"/>
      <c r="GC3" s="9"/>
    </row>
    <row r="4" spans="1:178" ht="15" customHeight="1">
      <c r="A4" s="1311" t="s">
        <v>221</v>
      </c>
      <c r="B4" s="564"/>
      <c r="C4" s="18"/>
      <c r="D4" s="15"/>
      <c r="E4" s="15"/>
      <c r="F4" s="24"/>
      <c r="G4" s="671"/>
      <c r="H4" s="1311" t="s">
        <v>221</v>
      </c>
      <c r="I4" s="896"/>
      <c r="J4" s="18"/>
      <c r="K4" s="15"/>
      <c r="L4" s="15"/>
      <c r="M4" s="465"/>
      <c r="N4" s="553"/>
      <c r="O4" s="24"/>
      <c r="P4" s="6"/>
      <c r="Q4" s="147"/>
      <c r="R4" s="147"/>
      <c r="S4" s="144"/>
      <c r="T4" s="145"/>
      <c r="U4" s="124"/>
      <c r="V4" s="146"/>
      <c r="W4" s="146"/>
      <c r="X4" s="124"/>
      <c r="Y4" s="124"/>
      <c r="Z4" s="24"/>
      <c r="AB4" s="144"/>
      <c r="AC4" s="145"/>
      <c r="AD4" s="226"/>
      <c r="AE4" s="234"/>
      <c r="AF4" s="74"/>
      <c r="AG4" s="234"/>
      <c r="AH4" s="74"/>
      <c r="AI4" s="74"/>
      <c r="AJ4" s="234"/>
      <c r="AK4" s="24"/>
      <c r="AL4" s="9"/>
      <c r="AM4" s="235"/>
      <c r="AN4" s="9"/>
      <c r="AO4" s="9"/>
      <c r="AP4" s="9"/>
      <c r="AQ4" s="9"/>
      <c r="AS4" s="9"/>
      <c r="AT4" s="9"/>
      <c r="AU4" s="9"/>
      <c r="AV4" s="144"/>
      <c r="AW4" s="145"/>
      <c r="BG4" s="24"/>
      <c r="BH4" s="9"/>
      <c r="BI4" s="235"/>
      <c r="BJ4" s="9"/>
      <c r="BK4" s="9"/>
      <c r="BL4" s="9"/>
      <c r="BO4" s="9"/>
      <c r="BQ4" s="9"/>
      <c r="BR4" s="9"/>
      <c r="BS4" s="9"/>
      <c r="BT4" s="144"/>
      <c r="BU4" s="145"/>
      <c r="BV4" s="234"/>
      <c r="BW4" s="9"/>
      <c r="BX4" s="234"/>
      <c r="BY4" s="234"/>
      <c r="CA4" s="236"/>
      <c r="CB4" s="24"/>
      <c r="CC4" s="9"/>
      <c r="CD4" s="235"/>
      <c r="CE4" s="234"/>
      <c r="CF4" s="234"/>
      <c r="CG4" s="9"/>
      <c r="CH4" s="234"/>
      <c r="CI4" s="234"/>
      <c r="CJ4" s="236"/>
      <c r="CK4" s="9"/>
      <c r="CL4" s="9"/>
      <c r="CN4" s="144"/>
      <c r="CO4" s="139"/>
      <c r="CP4" s="234"/>
      <c r="CQ4" s="234"/>
      <c r="CR4" s="234"/>
      <c r="CS4" s="234"/>
      <c r="CT4" s="234"/>
      <c r="CU4" s="236"/>
      <c r="CV4" s="24"/>
      <c r="CW4" s="9"/>
      <c r="CX4" s="235"/>
      <c r="CY4" s="124"/>
      <c r="CZ4" s="124"/>
      <c r="DA4" s="124"/>
      <c r="DB4" s="124"/>
      <c r="DC4" s="124"/>
      <c r="DD4" s="9"/>
      <c r="DF4" s="24"/>
      <c r="DH4" s="144"/>
      <c r="DI4" s="139"/>
      <c r="DJ4" s="9"/>
      <c r="DK4" s="9"/>
      <c r="DL4" s="237"/>
      <c r="DM4" s="9"/>
      <c r="DN4" s="9"/>
      <c r="DP4" s="9"/>
      <c r="DQ4" s="9"/>
      <c r="DR4" s="149"/>
      <c r="DS4" s="24"/>
      <c r="DT4" s="9"/>
      <c r="DU4" s="9"/>
      <c r="DV4" s="238"/>
      <c r="DW4" s="221"/>
      <c r="DX4" s="139"/>
      <c r="EC4" s="18"/>
      <c r="ED4" s="18"/>
      <c r="EE4" s="18"/>
      <c r="EF4" s="18"/>
      <c r="EG4" s="18"/>
      <c r="EH4" s="18"/>
      <c r="EI4" s="18"/>
      <c r="EJ4" s="18"/>
      <c r="EK4" s="18"/>
      <c r="EL4" s="18"/>
      <c r="EM4" s="18"/>
      <c r="EN4" s="18"/>
      <c r="EO4" s="18"/>
      <c r="EP4" s="18"/>
      <c r="EQ4" s="18"/>
      <c r="ER4" s="18"/>
      <c r="ES4" s="18"/>
      <c r="ET4" s="144"/>
      <c r="EU4" s="139"/>
      <c r="EV4" s="9"/>
      <c r="EW4" s="9"/>
      <c r="EX4" s="234"/>
      <c r="EY4" s="9"/>
      <c r="EZ4" s="9"/>
      <c r="FA4" s="149"/>
      <c r="FB4" s="24"/>
      <c r="FC4" s="9"/>
      <c r="FD4" s="144"/>
      <c r="FE4" s="221"/>
      <c r="FF4" s="222"/>
      <c r="FH4" s="9"/>
      <c r="FJ4" s="9"/>
      <c r="FK4" s="9"/>
      <c r="FL4" s="24"/>
      <c r="FN4" s="144"/>
      <c r="FO4" s="139"/>
      <c r="FP4" s="9"/>
      <c r="FQ4" s="219"/>
      <c r="FR4" s="239"/>
      <c r="FS4" s="9"/>
      <c r="FT4" s="201"/>
      <c r="FU4" s="239"/>
      <c r="FV4" s="24"/>
    </row>
    <row r="5" spans="1:245" ht="12" customHeight="1">
      <c r="A5" s="27"/>
      <c r="B5" s="1373" t="s">
        <v>488</v>
      </c>
      <c r="C5" s="1432"/>
      <c r="D5" s="1432"/>
      <c r="E5" s="1432"/>
      <c r="F5" s="1433"/>
      <c r="G5" s="247"/>
      <c r="H5" s="33"/>
      <c r="I5" s="1373" t="s">
        <v>316</v>
      </c>
      <c r="J5" s="1358"/>
      <c r="K5" s="1358"/>
      <c r="L5" s="1358"/>
      <c r="M5" s="1358"/>
      <c r="N5" s="1375"/>
      <c r="O5" s="147"/>
      <c r="P5" s="9"/>
      <c r="Q5" s="136"/>
      <c r="R5" s="246"/>
      <c r="S5" s="414"/>
      <c r="T5" s="414"/>
      <c r="U5" s="264"/>
      <c r="V5" s="247"/>
      <c r="W5" s="247"/>
      <c r="X5" s="227"/>
      <c r="Y5" s="148"/>
      <c r="Z5" s="242"/>
      <c r="AA5" s="243"/>
      <c r="AB5" s="242"/>
      <c r="AC5" s="244"/>
      <c r="AD5" s="242"/>
      <c r="AE5" s="244"/>
      <c r="AF5" s="244"/>
      <c r="AG5" s="242"/>
      <c r="AH5" s="244"/>
      <c r="AI5" s="245"/>
      <c r="AJ5" s="246"/>
      <c r="AK5" s="227"/>
      <c r="AL5" s="247"/>
      <c r="AM5" s="247"/>
      <c r="AN5" s="247"/>
      <c r="AO5" s="233"/>
      <c r="AP5" s="247"/>
      <c r="AQ5" s="247"/>
      <c r="AR5" s="9"/>
      <c r="AS5" s="151"/>
      <c r="AT5" s="227"/>
      <c r="AU5" s="248"/>
      <c r="AW5" s="93"/>
      <c r="AX5" s="148"/>
      <c r="AY5" s="148"/>
      <c r="AZ5" s="227"/>
      <c r="BA5" s="147"/>
      <c r="BB5" s="147"/>
      <c r="BC5" s="147"/>
      <c r="BD5" s="147"/>
      <c r="BE5" s="245"/>
      <c r="BF5" s="9"/>
      <c r="BG5" s="227"/>
      <c r="BH5" s="247"/>
      <c r="BI5" s="247"/>
      <c r="BJ5" s="247"/>
      <c r="BK5" s="245"/>
      <c r="BL5" s="245"/>
      <c r="BM5" s="245"/>
      <c r="BN5" s="249"/>
      <c r="BO5" s="250"/>
      <c r="BP5" s="9"/>
      <c r="BQ5" s="148"/>
      <c r="BR5" s="246"/>
      <c r="BS5" s="246"/>
      <c r="BT5" s="246"/>
      <c r="BU5" s="246"/>
      <c r="BV5" s="246"/>
      <c r="BW5" s="246"/>
      <c r="BX5" s="246"/>
      <c r="BY5" s="246"/>
      <c r="CA5" s="148"/>
      <c r="CB5" s="246"/>
      <c r="CC5" s="246"/>
      <c r="CD5" s="246"/>
      <c r="CE5" s="246"/>
      <c r="CF5" s="246"/>
      <c r="CG5" s="246"/>
      <c r="CH5" s="246"/>
      <c r="CI5" s="246"/>
      <c r="CK5" s="148"/>
      <c r="CL5" s="246"/>
      <c r="CM5" s="246"/>
      <c r="CN5" s="246"/>
      <c r="CO5" s="246"/>
      <c r="CP5" s="246"/>
      <c r="CQ5" s="246"/>
      <c r="CR5" s="246"/>
      <c r="CS5" s="246"/>
      <c r="CT5" s="9"/>
      <c r="CU5" s="148"/>
      <c r="CV5" s="246"/>
      <c r="CW5" s="246"/>
      <c r="CX5" s="246"/>
      <c r="CY5" s="246"/>
      <c r="CZ5" s="246"/>
      <c r="DA5" s="246"/>
      <c r="DB5" s="246"/>
      <c r="DC5" s="246"/>
      <c r="DE5" s="147"/>
      <c r="DF5" s="227"/>
      <c r="DG5" s="233"/>
      <c r="DH5" s="233"/>
      <c r="DI5" s="251"/>
      <c r="DJ5" s="252"/>
      <c r="DK5" s="227"/>
      <c r="DL5" s="227"/>
      <c r="DM5" s="227"/>
      <c r="DN5" s="233"/>
      <c r="DO5" s="233"/>
      <c r="DP5" s="246"/>
      <c r="DQ5" s="148"/>
      <c r="DR5" s="226"/>
      <c r="DS5" s="147"/>
      <c r="DT5" s="253"/>
      <c r="DU5" s="155"/>
      <c r="DV5" s="155"/>
      <c r="DW5" s="155"/>
      <c r="DX5" s="155"/>
      <c r="DY5" s="227"/>
      <c r="DZ5" s="18"/>
      <c r="EA5" s="18"/>
      <c r="EB5" s="18"/>
      <c r="EC5" s="18"/>
      <c r="ED5" s="18"/>
      <c r="EE5" s="18"/>
      <c r="EF5" s="18"/>
      <c r="EG5" s="18"/>
      <c r="EH5" s="18"/>
      <c r="EI5" s="18"/>
      <c r="EJ5" s="18"/>
      <c r="EK5" s="18"/>
      <c r="EL5" s="18"/>
      <c r="EM5" s="18"/>
      <c r="EN5" s="18"/>
      <c r="EO5" s="18"/>
      <c r="EP5" s="18"/>
      <c r="EQ5" s="147"/>
      <c r="ER5" s="246"/>
      <c r="ES5" s="148"/>
      <c r="ET5" s="148"/>
      <c r="EU5" s="246"/>
      <c r="EV5" s="148"/>
      <c r="EW5" s="148"/>
      <c r="EX5" s="246"/>
      <c r="EY5" s="148"/>
      <c r="EZ5" s="9"/>
      <c r="FA5" s="147"/>
      <c r="FB5" s="227"/>
      <c r="FD5" s="9"/>
      <c r="FE5" s="227"/>
      <c r="FF5" s="155"/>
      <c r="FG5" s="148"/>
      <c r="FH5" s="246"/>
      <c r="FI5" s="148"/>
      <c r="FJ5" s="205"/>
      <c r="FK5" s="9"/>
      <c r="FL5" s="227"/>
      <c r="FM5" s="209"/>
      <c r="FN5" s="209"/>
      <c r="FO5" s="209"/>
      <c r="FP5" s="209"/>
      <c r="FQ5" s="209"/>
      <c r="FR5" s="209"/>
      <c r="FS5" s="209"/>
      <c r="GA5" s="227"/>
      <c r="GB5" s="9"/>
      <c r="GC5" s="9"/>
      <c r="II5" s="6"/>
      <c r="IJ5" s="6"/>
      <c r="IK5" s="6"/>
    </row>
    <row r="6" spans="1:245" ht="12" customHeight="1">
      <c r="A6" s="36" t="s">
        <v>222</v>
      </c>
      <c r="B6" s="1386" t="s">
        <v>317</v>
      </c>
      <c r="C6" s="1335" t="s">
        <v>306</v>
      </c>
      <c r="D6" s="1332"/>
      <c r="E6" s="1380" t="s">
        <v>320</v>
      </c>
      <c r="F6" s="1455"/>
      <c r="G6" s="247"/>
      <c r="H6" s="36" t="s">
        <v>222</v>
      </c>
      <c r="I6" s="1450" t="s">
        <v>321</v>
      </c>
      <c r="J6" s="1459"/>
      <c r="K6" s="1384"/>
      <c r="L6" s="1384"/>
      <c r="M6" s="1450" t="s">
        <v>322</v>
      </c>
      <c r="N6" s="1385"/>
      <c r="O6" s="227"/>
      <c r="P6" s="147"/>
      <c r="Q6" s="151"/>
      <c r="R6" s="136"/>
      <c r="S6" s="148"/>
      <c r="T6" s="281"/>
      <c r="U6" s="570"/>
      <c r="V6" s="227"/>
      <c r="W6" s="247"/>
      <c r="X6" s="247"/>
      <c r="Y6" s="227"/>
      <c r="Z6" s="151"/>
      <c r="AA6" s="242"/>
      <c r="AB6" s="244"/>
      <c r="AC6" s="242"/>
      <c r="AD6" s="244"/>
      <c r="AE6" s="242"/>
      <c r="AF6" s="244"/>
      <c r="AG6" s="255"/>
      <c r="AH6" s="242"/>
      <c r="AI6" s="244"/>
      <c r="AJ6" s="245"/>
      <c r="AK6" s="256"/>
      <c r="AL6" s="253"/>
      <c r="AM6" s="257"/>
      <c r="AN6" s="253"/>
      <c r="AO6" s="258"/>
      <c r="AP6" s="253"/>
      <c r="AQ6" s="259"/>
      <c r="AR6" s="259"/>
      <c r="AS6" s="9"/>
      <c r="AT6" s="151"/>
      <c r="AU6" s="227"/>
      <c r="AV6" s="248"/>
      <c r="AX6" s="256"/>
      <c r="AY6" s="151"/>
      <c r="AZ6" s="148"/>
      <c r="BA6" s="246"/>
      <c r="BB6" s="148"/>
      <c r="BD6" s="246"/>
      <c r="BE6" s="148"/>
      <c r="BF6" s="260"/>
      <c r="BG6" s="151"/>
      <c r="BH6" s="260"/>
      <c r="BI6" s="260"/>
      <c r="BJ6" s="260"/>
      <c r="BK6" s="260"/>
      <c r="BL6" s="260"/>
      <c r="BM6" s="260"/>
      <c r="BN6" s="260"/>
      <c r="BO6" s="260"/>
      <c r="BP6" s="261"/>
      <c r="BQ6" s="9"/>
      <c r="BR6" s="151"/>
      <c r="BS6" s="246"/>
      <c r="BT6" s="246"/>
      <c r="BU6" s="246"/>
      <c r="BV6" s="246"/>
      <c r="BW6" s="246"/>
      <c r="BX6" s="246"/>
      <c r="BY6" s="246"/>
      <c r="BZ6" s="246"/>
      <c r="CB6" s="151"/>
      <c r="CC6" s="246"/>
      <c r="CD6" s="246"/>
      <c r="CE6" s="246"/>
      <c r="CF6" s="246"/>
      <c r="CG6" s="246"/>
      <c r="CH6" s="246"/>
      <c r="CI6" s="246"/>
      <c r="CJ6" s="246"/>
      <c r="CL6" s="151"/>
      <c r="CM6" s="246"/>
      <c r="CN6" s="246"/>
      <c r="CO6" s="246"/>
      <c r="CP6" s="246"/>
      <c r="CQ6" s="246"/>
      <c r="CR6" s="246"/>
      <c r="CS6" s="246"/>
      <c r="CT6" s="246"/>
      <c r="CU6" s="9"/>
      <c r="CV6" s="151"/>
      <c r="CW6" s="246"/>
      <c r="CX6" s="246"/>
      <c r="CY6" s="246"/>
      <c r="CZ6" s="246"/>
      <c r="DA6" s="246"/>
      <c r="DB6" s="246"/>
      <c r="DC6" s="246"/>
      <c r="DD6" s="246"/>
      <c r="DF6" s="151"/>
      <c r="DG6" s="9"/>
      <c r="DI6" s="262"/>
      <c r="DJ6" s="237"/>
      <c r="DK6" s="9"/>
      <c r="DL6" s="227"/>
      <c r="DM6" s="233"/>
      <c r="DN6" s="9"/>
      <c r="DP6" s="262"/>
      <c r="DQ6" s="263"/>
      <c r="DS6" s="226"/>
      <c r="DT6" s="151"/>
      <c r="DU6" s="253"/>
      <c r="DV6" s="225"/>
      <c r="DW6" s="256"/>
      <c r="DX6" s="9"/>
      <c r="DY6" s="253"/>
      <c r="DZ6" s="233"/>
      <c r="EA6" s="18"/>
      <c r="EB6" s="18"/>
      <c r="EC6" s="18"/>
      <c r="ED6" s="18"/>
      <c r="EE6" s="18"/>
      <c r="EF6" s="18"/>
      <c r="EG6" s="18"/>
      <c r="EH6" s="18"/>
      <c r="EI6" s="18"/>
      <c r="EJ6" s="18"/>
      <c r="EK6" s="18"/>
      <c r="EL6" s="18"/>
      <c r="EM6" s="18"/>
      <c r="EN6" s="18"/>
      <c r="EO6" s="18"/>
      <c r="EP6" s="18"/>
      <c r="EQ6" s="18"/>
      <c r="ER6" s="151"/>
      <c r="ES6" s="9"/>
      <c r="EU6" s="262"/>
      <c r="EV6" s="9"/>
      <c r="EW6" s="9"/>
      <c r="EX6" s="265"/>
      <c r="EY6" s="234"/>
      <c r="EZ6" s="9"/>
      <c r="FB6" s="151"/>
      <c r="FC6" s="266"/>
      <c r="FD6" s="256"/>
      <c r="FE6" s="253"/>
      <c r="FF6" s="227"/>
      <c r="FG6" s="155"/>
      <c r="FH6" s="9"/>
      <c r="FI6" s="267"/>
      <c r="FJ6" s="9"/>
      <c r="FK6" s="205"/>
      <c r="FL6" s="151"/>
      <c r="FM6" s="153"/>
      <c r="FN6" s="227"/>
      <c r="FO6" s="147"/>
      <c r="FP6" s="147"/>
      <c r="FQ6" s="201"/>
      <c r="FR6" s="227"/>
      <c r="FS6" s="147"/>
      <c r="FT6" s="247"/>
      <c r="FV6" s="227"/>
      <c r="FW6" s="147"/>
      <c r="FX6" s="147"/>
      <c r="FY6" s="201"/>
      <c r="FZ6" s="227"/>
      <c r="GA6" s="147"/>
      <c r="GB6" s="247"/>
      <c r="GC6" s="9"/>
      <c r="IJ6" s="6"/>
      <c r="IK6" s="6"/>
    </row>
    <row r="7" spans="1:245" ht="12" customHeight="1">
      <c r="A7" s="268"/>
      <c r="B7" s="1452"/>
      <c r="C7" s="1333" t="s">
        <v>71</v>
      </c>
      <c r="D7" s="1334" t="s">
        <v>75</v>
      </c>
      <c r="E7" s="46" t="s">
        <v>323</v>
      </c>
      <c r="F7" s="673" t="s">
        <v>324</v>
      </c>
      <c r="G7" s="153"/>
      <c r="H7" s="268"/>
      <c r="I7" s="1039" t="s">
        <v>299</v>
      </c>
      <c r="J7" s="1054" t="s">
        <v>391</v>
      </c>
      <c r="K7" s="674" t="s">
        <v>325</v>
      </c>
      <c r="L7" s="465" t="s">
        <v>388</v>
      </c>
      <c r="M7" s="968" t="s">
        <v>326</v>
      </c>
      <c r="N7" s="675" t="s">
        <v>327</v>
      </c>
      <c r="O7" s="273"/>
      <c r="P7" s="270"/>
      <c r="Q7" s="152"/>
      <c r="R7" s="153"/>
      <c r="S7" s="528"/>
      <c r="T7" s="572"/>
      <c r="U7" s="284"/>
      <c r="V7" s="153"/>
      <c r="W7" s="528"/>
      <c r="X7" s="154"/>
      <c r="Y7" s="269"/>
      <c r="Z7" s="152"/>
      <c r="AA7" s="274"/>
      <c r="AB7" s="275"/>
      <c r="AC7" s="274"/>
      <c r="AD7" s="275"/>
      <c r="AE7" s="274"/>
      <c r="AF7" s="275"/>
      <c r="AG7" s="276"/>
      <c r="AH7" s="274"/>
      <c r="AI7" s="275"/>
      <c r="AJ7" s="277"/>
      <c r="AK7" s="9"/>
      <c r="AO7" s="258"/>
      <c r="AQ7" s="232"/>
      <c r="AR7" s="232"/>
      <c r="AS7" s="9"/>
      <c r="AT7" s="152"/>
      <c r="AU7" s="278"/>
      <c r="AV7" s="154"/>
      <c r="AW7" s="279"/>
      <c r="AX7" s="278"/>
      <c r="AY7" s="154"/>
      <c r="BA7" s="278"/>
      <c r="BB7" s="154"/>
      <c r="BD7" s="278"/>
      <c r="BE7" s="154"/>
      <c r="BF7" s="280"/>
      <c r="BG7" s="9"/>
      <c r="BH7" s="256"/>
      <c r="BI7" s="257"/>
      <c r="BJ7" s="257"/>
      <c r="BK7" s="253"/>
      <c r="BL7" s="281"/>
      <c r="BM7" s="281"/>
      <c r="BN7" s="281"/>
      <c r="BO7" s="281"/>
      <c r="BP7" s="232"/>
      <c r="BQ7" s="9"/>
      <c r="BR7" s="152"/>
      <c r="BS7" s="246"/>
      <c r="BT7" s="246"/>
      <c r="BU7" s="246"/>
      <c r="BV7" s="246"/>
      <c r="BW7" s="246"/>
      <c r="BX7" s="246"/>
      <c r="BY7" s="246"/>
      <c r="BZ7" s="227"/>
      <c r="CB7" s="152"/>
      <c r="CC7" s="246"/>
      <c r="CD7" s="246"/>
      <c r="CE7" s="246"/>
      <c r="CF7" s="246"/>
      <c r="CG7" s="246"/>
      <c r="CH7" s="246"/>
      <c r="CI7" s="246"/>
      <c r="CJ7" s="227"/>
      <c r="CL7" s="152"/>
      <c r="CM7" s="246"/>
      <c r="CN7" s="246"/>
      <c r="CO7" s="246"/>
      <c r="CP7" s="246"/>
      <c r="CQ7" s="246"/>
      <c r="CR7" s="246"/>
      <c r="CS7" s="246"/>
      <c r="CT7" s="227"/>
      <c r="CU7" s="9"/>
      <c r="CV7" s="152"/>
      <c r="CW7" s="246"/>
      <c r="CX7" s="246"/>
      <c r="CY7" s="246"/>
      <c r="CZ7" s="246"/>
      <c r="DA7" s="246"/>
      <c r="DB7" s="246"/>
      <c r="DC7" s="246"/>
      <c r="DD7" s="227"/>
      <c r="DF7" s="152"/>
      <c r="DG7" s="282"/>
      <c r="DH7" s="283"/>
      <c r="DI7" s="284"/>
      <c r="DJ7" s="282"/>
      <c r="DK7" s="283"/>
      <c r="DL7" s="282"/>
      <c r="DM7" s="283"/>
      <c r="DN7" s="282"/>
      <c r="DO7" s="283"/>
      <c r="DP7" s="284"/>
      <c r="DQ7" s="282"/>
      <c r="DR7" s="283"/>
      <c r="DS7" s="232"/>
      <c r="DT7" s="152"/>
      <c r="DU7" s="253"/>
      <c r="DV7" s="253"/>
      <c r="DW7" s="285"/>
      <c r="DX7" s="285"/>
      <c r="DY7" s="226"/>
      <c r="DZ7" s="283"/>
      <c r="EA7" s="18"/>
      <c r="EB7" s="18"/>
      <c r="EC7" s="18"/>
      <c r="ED7" s="18"/>
      <c r="EE7" s="18"/>
      <c r="EF7" s="18"/>
      <c r="EG7" s="18"/>
      <c r="EH7" s="18"/>
      <c r="EI7" s="18"/>
      <c r="EJ7" s="18"/>
      <c r="EK7" s="18"/>
      <c r="EL7" s="18"/>
      <c r="EM7" s="18"/>
      <c r="EN7" s="18"/>
      <c r="EO7" s="18"/>
      <c r="EP7" s="18"/>
      <c r="EQ7" s="18"/>
      <c r="ER7" s="152"/>
      <c r="ES7" s="288"/>
      <c r="ET7" s="289"/>
      <c r="EU7" s="284"/>
      <c r="EV7" s="288"/>
      <c r="EW7" s="289"/>
      <c r="EX7" s="262"/>
      <c r="EY7" s="288"/>
      <c r="EZ7" s="289"/>
      <c r="FB7" s="152"/>
      <c r="FC7" s="256"/>
      <c r="FF7" s="290"/>
      <c r="FG7" s="232"/>
      <c r="FH7" s="281"/>
      <c r="FI7" s="288"/>
      <c r="FJ7" s="289"/>
      <c r="FK7" s="205"/>
      <c r="FL7" s="152"/>
      <c r="FM7" s="153"/>
      <c r="FN7" s="153"/>
      <c r="FO7" s="147"/>
      <c r="FP7" s="286"/>
      <c r="FQ7" s="286"/>
      <c r="FR7" s="153"/>
      <c r="FS7" s="269"/>
      <c r="FT7" s="287"/>
      <c r="FV7" s="153"/>
      <c r="FW7" s="147"/>
      <c r="FX7" s="286"/>
      <c r="FY7" s="286"/>
      <c r="FZ7" s="153"/>
      <c r="GA7" s="269"/>
      <c r="GB7" s="287"/>
      <c r="GC7" s="9"/>
      <c r="IJ7" s="6"/>
      <c r="IK7" s="6"/>
    </row>
    <row r="8" spans="1:245" ht="12" customHeight="1">
      <c r="A8" s="57" t="s">
        <v>228</v>
      </c>
      <c r="B8" s="888">
        <f>C8+D8</f>
        <v>327.684434</v>
      </c>
      <c r="C8" s="888">
        <v>289.406209</v>
      </c>
      <c r="D8" s="888">
        <v>38.278225</v>
      </c>
      <c r="E8" s="677">
        <f>C8/B8</f>
        <v>0.8831857084795184</v>
      </c>
      <c r="F8" s="678">
        <f>D8/B8</f>
        <v>0.11681429152048156</v>
      </c>
      <c r="G8" s="308"/>
      <c r="H8" s="57" t="s">
        <v>228</v>
      </c>
      <c r="I8" s="529">
        <v>189.287546</v>
      </c>
      <c r="J8" s="679">
        <v>46.5</v>
      </c>
      <c r="K8" s="932">
        <v>24.895635</v>
      </c>
      <c r="L8" s="932">
        <v>16.2</v>
      </c>
      <c r="M8" s="529">
        <v>23.512224999999997</v>
      </c>
      <c r="N8" s="808">
        <v>12.234</v>
      </c>
      <c r="O8" s="273"/>
      <c r="P8" s="68"/>
      <c r="Q8" s="156"/>
      <c r="R8" s="112"/>
      <c r="S8" s="112"/>
      <c r="T8" s="74"/>
      <c r="U8" s="294"/>
      <c r="V8" s="112"/>
      <c r="W8" s="112"/>
      <c r="X8" s="74"/>
      <c r="Y8" s="234"/>
      <c r="Z8" s="156"/>
      <c r="AA8" s="112"/>
      <c r="AB8" s="74"/>
      <c r="AC8" s="112"/>
      <c r="AD8" s="74"/>
      <c r="AE8" s="112"/>
      <c r="AF8" s="74"/>
      <c r="AG8" s="294"/>
      <c r="AH8" s="112"/>
      <c r="AI8" s="74"/>
      <c r="AJ8" s="226"/>
      <c r="AK8" s="156"/>
      <c r="AL8" s="273"/>
      <c r="AM8" s="273"/>
      <c r="AN8" s="273"/>
      <c r="AO8" s="273"/>
      <c r="AP8" s="273"/>
      <c r="AQ8" s="295"/>
      <c r="AR8" s="295"/>
      <c r="AS8" s="9"/>
      <c r="AT8" s="156"/>
      <c r="AU8" s="296"/>
      <c r="AV8" s="74"/>
      <c r="AW8" s="294"/>
      <c r="AX8" s="296"/>
      <c r="AY8" s="74"/>
      <c r="BA8" s="296"/>
      <c r="BB8" s="74"/>
      <c r="BD8" s="296"/>
      <c r="BE8" s="74"/>
      <c r="BF8" s="295"/>
      <c r="BG8" s="156"/>
      <c r="BH8" s="272"/>
      <c r="BI8" s="272"/>
      <c r="BJ8" s="272"/>
      <c r="BK8" s="297"/>
      <c r="BL8" s="295"/>
      <c r="BM8" s="295"/>
      <c r="BN8" s="295"/>
      <c r="BO8" s="295"/>
      <c r="BP8" s="295"/>
      <c r="BQ8" s="9"/>
      <c r="BR8" s="156"/>
      <c r="BS8" s="296"/>
      <c r="BT8" s="296"/>
      <c r="BU8" s="298"/>
      <c r="BV8" s="296"/>
      <c r="BW8" s="296"/>
      <c r="BX8" s="296"/>
      <c r="BY8" s="296"/>
      <c r="BZ8" s="296"/>
      <c r="CB8" s="156"/>
      <c r="CC8" s="157"/>
      <c r="CD8" s="157"/>
      <c r="CE8" s="157"/>
      <c r="CF8" s="157"/>
      <c r="CG8" s="157"/>
      <c r="CH8" s="157"/>
      <c r="CI8" s="157"/>
      <c r="CJ8" s="157"/>
      <c r="CK8" s="299"/>
      <c r="CL8" s="156"/>
      <c r="CM8" s="112"/>
      <c r="CN8" s="300"/>
      <c r="CO8" s="112"/>
      <c r="CP8" s="112"/>
      <c r="CQ8" s="112"/>
      <c r="CR8" s="112"/>
      <c r="CS8" s="112"/>
      <c r="CT8" s="301"/>
      <c r="CU8" s="9"/>
      <c r="CV8" s="156"/>
      <c r="CW8" s="302"/>
      <c r="CX8" s="302"/>
      <c r="CY8" s="302"/>
      <c r="CZ8" s="302"/>
      <c r="DA8" s="302"/>
      <c r="DB8" s="302"/>
      <c r="DC8" s="302"/>
      <c r="DD8" s="302"/>
      <c r="DE8" s="299"/>
      <c r="DF8" s="156"/>
      <c r="DG8" s="296"/>
      <c r="DH8" s="74"/>
      <c r="DI8" s="294"/>
      <c r="DJ8" s="303"/>
      <c r="DK8" s="74"/>
      <c r="DL8" s="296"/>
      <c r="DM8" s="304"/>
      <c r="DN8" s="296"/>
      <c r="DO8" s="74"/>
      <c r="DP8" s="74"/>
      <c r="DQ8" s="296"/>
      <c r="DR8" s="305"/>
      <c r="DS8" s="306"/>
      <c r="DT8" s="156"/>
      <c r="DU8" s="306"/>
      <c r="DV8" s="306"/>
      <c r="DW8" s="306"/>
      <c r="DX8" s="306"/>
      <c r="DY8" s="306"/>
      <c r="DZ8" s="304"/>
      <c r="EA8" s="18"/>
      <c r="EB8" s="18"/>
      <c r="EC8" s="18"/>
      <c r="ED8" s="18"/>
      <c r="EE8" s="18"/>
      <c r="EF8" s="18"/>
      <c r="EG8" s="18"/>
      <c r="EH8" s="18"/>
      <c r="EI8" s="18"/>
      <c r="EJ8" s="18"/>
      <c r="EK8" s="18"/>
      <c r="EL8" s="18"/>
      <c r="EM8" s="18"/>
      <c r="EN8" s="18"/>
      <c r="EO8" s="18"/>
      <c r="EP8" s="18"/>
      <c r="EQ8" s="18"/>
      <c r="ER8" s="156"/>
      <c r="ES8" s="296"/>
      <c r="ET8" s="74"/>
      <c r="EU8" s="304"/>
      <c r="EV8" s="296"/>
      <c r="EW8" s="74"/>
      <c r="EX8" s="74"/>
      <c r="EY8" s="296"/>
      <c r="EZ8" s="74"/>
      <c r="FB8" s="156"/>
      <c r="FC8" s="311"/>
      <c r="FD8" s="311"/>
      <c r="FE8" s="307"/>
      <c r="FF8" s="306"/>
      <c r="FG8" s="306"/>
      <c r="FH8" s="226"/>
      <c r="FI8" s="296"/>
      <c r="FJ8" s="312"/>
      <c r="FK8" s="205"/>
      <c r="FL8" s="156"/>
      <c r="FM8" s="309"/>
      <c r="FN8" s="296"/>
      <c r="FO8" s="296"/>
      <c r="FP8" s="296"/>
      <c r="FQ8" s="301"/>
      <c r="FR8" s="301"/>
      <c r="FS8" s="296"/>
      <c r="FT8" s="296"/>
      <c r="FU8" s="156"/>
      <c r="FV8" s="313"/>
      <c r="FW8" s="313"/>
      <c r="FX8" s="313"/>
      <c r="FY8" s="313"/>
      <c r="FZ8" s="313"/>
      <c r="GA8" s="313"/>
      <c r="GB8" s="313"/>
      <c r="GC8" s="9"/>
      <c r="IJ8" s="6"/>
      <c r="IK8" s="6"/>
    </row>
    <row r="9" spans="1:243" s="13" customFormat="1" ht="12" customHeight="1">
      <c r="A9" s="69" t="s">
        <v>229</v>
      </c>
      <c r="B9" s="889">
        <f aca="true" t="shared" si="0" ref="B9:B37">C9+D9</f>
        <v>505.51300000000003</v>
      </c>
      <c r="C9" s="889">
        <v>437.069</v>
      </c>
      <c r="D9" s="889">
        <v>68.444</v>
      </c>
      <c r="E9" s="680">
        <f aca="true" t="shared" si="1" ref="E9:E37">C9/B9</f>
        <v>0.8646048667393321</v>
      </c>
      <c r="F9" s="681">
        <f aca="true" t="shared" si="2" ref="F9:F37">D9/B9</f>
        <v>0.13539513326066788</v>
      </c>
      <c r="G9" s="308"/>
      <c r="H9" s="69" t="s">
        <v>229</v>
      </c>
      <c r="I9" s="531">
        <v>256.873</v>
      </c>
      <c r="J9" s="296">
        <v>45.439</v>
      </c>
      <c r="K9" s="296">
        <v>13.599</v>
      </c>
      <c r="L9" s="296">
        <v>47.094</v>
      </c>
      <c r="M9" s="531">
        <v>24.602</v>
      </c>
      <c r="N9" s="810">
        <v>21.5</v>
      </c>
      <c r="O9" s="273"/>
      <c r="P9" s="68"/>
      <c r="Q9" s="156"/>
      <c r="R9" s="112"/>
      <c r="S9" s="112"/>
      <c r="T9" s="74"/>
      <c r="U9" s="317"/>
      <c r="V9" s="112"/>
      <c r="W9" s="112"/>
      <c r="X9" s="74"/>
      <c r="Y9" s="234"/>
      <c r="Z9" s="156"/>
      <c r="AA9" s="112"/>
      <c r="AB9" s="74"/>
      <c r="AC9" s="112"/>
      <c r="AD9" s="74"/>
      <c r="AE9" s="112"/>
      <c r="AF9" s="74"/>
      <c r="AG9" s="294"/>
      <c r="AH9" s="112"/>
      <c r="AI9" s="74"/>
      <c r="AJ9" s="315"/>
      <c r="AK9" s="156"/>
      <c r="AL9" s="273"/>
      <c r="AM9" s="273"/>
      <c r="AN9" s="273"/>
      <c r="AO9" s="273"/>
      <c r="AP9" s="273"/>
      <c r="AQ9" s="316"/>
      <c r="AR9" s="316"/>
      <c r="AS9" s="201"/>
      <c r="AT9" s="156"/>
      <c r="AU9" s="296"/>
      <c r="AV9" s="74"/>
      <c r="AW9" s="294"/>
      <c r="AX9" s="296"/>
      <c r="AY9" s="74"/>
      <c r="AZ9" s="201"/>
      <c r="BA9" s="296"/>
      <c r="BB9" s="74"/>
      <c r="BC9" s="201"/>
      <c r="BD9" s="296"/>
      <c r="BE9" s="74"/>
      <c r="BF9" s="295"/>
      <c r="BG9" s="156"/>
      <c r="BH9" s="272"/>
      <c r="BI9" s="272"/>
      <c r="BJ9" s="272"/>
      <c r="BK9" s="297"/>
      <c r="BL9" s="295"/>
      <c r="BM9" s="316"/>
      <c r="BN9" s="316"/>
      <c r="BO9" s="259"/>
      <c r="BP9" s="295"/>
      <c r="BQ9" s="201"/>
      <c r="BR9" s="156"/>
      <c r="BS9" s="296"/>
      <c r="BT9" s="296"/>
      <c r="BU9" s="298"/>
      <c r="BV9" s="296"/>
      <c r="BW9" s="296"/>
      <c r="BX9" s="296"/>
      <c r="BY9" s="296"/>
      <c r="BZ9" s="296"/>
      <c r="CA9" s="201"/>
      <c r="CB9" s="156"/>
      <c r="CC9" s="157"/>
      <c r="CD9" s="157"/>
      <c r="CE9" s="157"/>
      <c r="CF9" s="157"/>
      <c r="CG9" s="157"/>
      <c r="CH9" s="157"/>
      <c r="CI9" s="157"/>
      <c r="CJ9" s="157"/>
      <c r="CK9" s="299"/>
      <c r="CL9" s="156"/>
      <c r="CM9" s="112"/>
      <c r="CN9" s="300"/>
      <c r="CO9" s="112"/>
      <c r="CP9" s="112"/>
      <c r="CQ9" s="112"/>
      <c r="CR9" s="112"/>
      <c r="CS9" s="112"/>
      <c r="CT9" s="301"/>
      <c r="CU9" s="201"/>
      <c r="CV9" s="156"/>
      <c r="CW9" s="302"/>
      <c r="CX9" s="302"/>
      <c r="CY9" s="302"/>
      <c r="CZ9" s="302"/>
      <c r="DA9" s="302"/>
      <c r="DB9" s="302"/>
      <c r="DC9" s="302"/>
      <c r="DD9" s="302"/>
      <c r="DE9" s="299"/>
      <c r="DF9" s="156"/>
      <c r="DG9" s="296"/>
      <c r="DH9" s="74"/>
      <c r="DI9" s="317"/>
      <c r="DJ9" s="303"/>
      <c r="DK9" s="74"/>
      <c r="DL9" s="318"/>
      <c r="DM9" s="319"/>
      <c r="DN9" s="296"/>
      <c r="DO9" s="74"/>
      <c r="DP9" s="74"/>
      <c r="DQ9" s="296"/>
      <c r="DR9" s="305"/>
      <c r="DS9" s="306"/>
      <c r="DT9" s="156"/>
      <c r="DU9" s="306"/>
      <c r="DV9" s="306"/>
      <c r="DW9" s="306"/>
      <c r="DX9" s="306"/>
      <c r="DY9" s="306"/>
      <c r="DZ9" s="319"/>
      <c r="EA9" s="9"/>
      <c r="EB9" s="9"/>
      <c r="EC9" s="9"/>
      <c r="ED9" s="9"/>
      <c r="EE9" s="9"/>
      <c r="EF9" s="9"/>
      <c r="EG9" s="9"/>
      <c r="EH9" s="9"/>
      <c r="EI9" s="9"/>
      <c r="EJ9" s="9"/>
      <c r="EK9" s="9"/>
      <c r="EL9" s="9"/>
      <c r="EM9" s="9"/>
      <c r="EN9" s="9"/>
      <c r="EO9" s="9"/>
      <c r="EP9" s="9"/>
      <c r="EQ9" s="9"/>
      <c r="ER9" s="156"/>
      <c r="ES9" s="296"/>
      <c r="ET9" s="74"/>
      <c r="EU9" s="319"/>
      <c r="EV9" s="296"/>
      <c r="EW9" s="74"/>
      <c r="EX9" s="320"/>
      <c r="EY9" s="296"/>
      <c r="EZ9" s="74"/>
      <c r="FA9" s="201"/>
      <c r="FB9" s="156"/>
      <c r="FC9" s="311"/>
      <c r="FD9" s="311"/>
      <c r="FE9" s="307"/>
      <c r="FF9" s="306"/>
      <c r="FG9" s="306"/>
      <c r="FH9" s="226"/>
      <c r="FI9" s="296"/>
      <c r="FJ9" s="312"/>
      <c r="FK9" s="205"/>
      <c r="FL9" s="156"/>
      <c r="FM9" s="309"/>
      <c r="FN9" s="296"/>
      <c r="FO9" s="296"/>
      <c r="FP9" s="296"/>
      <c r="FQ9" s="301"/>
      <c r="FR9" s="301"/>
      <c r="FS9" s="296"/>
      <c r="FT9" s="296"/>
      <c r="FU9" s="156"/>
      <c r="FV9" s="313"/>
      <c r="FW9" s="313"/>
      <c r="FX9" s="313"/>
      <c r="FY9" s="313"/>
      <c r="FZ9" s="313"/>
      <c r="GA9" s="313"/>
      <c r="GB9" s="313"/>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row>
    <row r="10" spans="1:245" ht="12.75" customHeight="1">
      <c r="A10" s="57" t="s">
        <v>230</v>
      </c>
      <c r="B10" s="890">
        <f t="shared" si="0"/>
        <v>273.80489900000003</v>
      </c>
      <c r="C10" s="890">
        <v>217.84231400000002</v>
      </c>
      <c r="D10" s="890">
        <v>55.962585</v>
      </c>
      <c r="E10" s="682">
        <f t="shared" si="1"/>
        <v>0.7956114547095813</v>
      </c>
      <c r="F10" s="683">
        <f t="shared" si="2"/>
        <v>0.2043885452904186</v>
      </c>
      <c r="G10" s="308"/>
      <c r="H10" s="57" t="s">
        <v>230</v>
      </c>
      <c r="I10" s="529">
        <v>143.827</v>
      </c>
      <c r="J10" s="679">
        <v>22.123244</v>
      </c>
      <c r="K10" s="679">
        <v>10.225</v>
      </c>
      <c r="L10" s="679">
        <v>27.677376</v>
      </c>
      <c r="M10" s="529">
        <v>11.100040000000002</v>
      </c>
      <c r="N10" s="813">
        <v>12.5</v>
      </c>
      <c r="O10" s="273"/>
      <c r="P10" s="68"/>
      <c r="Q10" s="156"/>
      <c r="R10" s="112"/>
      <c r="S10" s="112"/>
      <c r="T10" s="74"/>
      <c r="U10" s="317"/>
      <c r="V10" s="112"/>
      <c r="W10" s="112"/>
      <c r="X10" s="74"/>
      <c r="Y10" s="234"/>
      <c r="Z10" s="156"/>
      <c r="AA10" s="112"/>
      <c r="AB10" s="74"/>
      <c r="AC10" s="112"/>
      <c r="AD10" s="74"/>
      <c r="AE10" s="112"/>
      <c r="AF10" s="74"/>
      <c r="AG10" s="294"/>
      <c r="AH10" s="112"/>
      <c r="AI10" s="74"/>
      <c r="AJ10" s="315"/>
      <c r="AK10" s="156"/>
      <c r="AL10" s="273"/>
      <c r="AM10" s="273"/>
      <c r="AN10" s="273"/>
      <c r="AO10" s="273"/>
      <c r="AP10" s="273"/>
      <c r="AQ10" s="295"/>
      <c r="AR10" s="295"/>
      <c r="AT10" s="156"/>
      <c r="AU10" s="296"/>
      <c r="AV10" s="74"/>
      <c r="AW10" s="294"/>
      <c r="AX10" s="296"/>
      <c r="AY10" s="74"/>
      <c r="BA10" s="296"/>
      <c r="BB10" s="74"/>
      <c r="BD10" s="296"/>
      <c r="BE10" s="74"/>
      <c r="BF10" s="295"/>
      <c r="BG10" s="156"/>
      <c r="BH10" s="272"/>
      <c r="BI10" s="272"/>
      <c r="BJ10" s="272"/>
      <c r="BK10" s="297"/>
      <c r="BL10" s="295"/>
      <c r="BM10" s="295"/>
      <c r="BN10" s="295"/>
      <c r="BO10" s="295"/>
      <c r="BP10" s="295"/>
      <c r="BR10" s="156"/>
      <c r="BS10" s="296"/>
      <c r="BT10" s="296"/>
      <c r="BU10" s="298"/>
      <c r="BV10" s="296"/>
      <c r="BW10" s="296"/>
      <c r="BX10" s="296"/>
      <c r="BY10" s="296"/>
      <c r="BZ10" s="296"/>
      <c r="CA10" s="201"/>
      <c r="CB10" s="156"/>
      <c r="CC10" s="157"/>
      <c r="CD10" s="157"/>
      <c r="CE10" s="157"/>
      <c r="CF10" s="157"/>
      <c r="CG10" s="157"/>
      <c r="CH10" s="157"/>
      <c r="CI10" s="157"/>
      <c r="CJ10" s="157"/>
      <c r="CK10" s="299"/>
      <c r="CL10" s="156"/>
      <c r="CM10" s="112"/>
      <c r="CN10" s="300"/>
      <c r="CO10" s="112"/>
      <c r="CP10" s="112"/>
      <c r="CQ10" s="112"/>
      <c r="CR10" s="112"/>
      <c r="CS10" s="112"/>
      <c r="CT10" s="301"/>
      <c r="CV10" s="156"/>
      <c r="CW10" s="302"/>
      <c r="CX10" s="302"/>
      <c r="CY10" s="302"/>
      <c r="CZ10" s="302"/>
      <c r="DA10" s="302"/>
      <c r="DB10" s="302"/>
      <c r="DC10" s="302"/>
      <c r="DD10" s="302"/>
      <c r="DE10" s="299"/>
      <c r="DF10" s="156"/>
      <c r="DG10" s="296"/>
      <c r="DH10" s="74"/>
      <c r="DI10" s="317"/>
      <c r="DJ10" s="303"/>
      <c r="DK10" s="74"/>
      <c r="DL10" s="318"/>
      <c r="DM10" s="319"/>
      <c r="DN10" s="296"/>
      <c r="DO10" s="74"/>
      <c r="DP10" s="74"/>
      <c r="DQ10" s="296"/>
      <c r="DR10" s="305"/>
      <c r="DS10" s="306"/>
      <c r="DT10" s="156"/>
      <c r="DU10" s="306"/>
      <c r="DV10" s="306"/>
      <c r="DW10" s="306"/>
      <c r="DX10" s="306"/>
      <c r="DY10" s="306"/>
      <c r="DZ10" s="319"/>
      <c r="EA10" s="18"/>
      <c r="EB10" s="18"/>
      <c r="EC10" s="18"/>
      <c r="ED10" s="18"/>
      <c r="EE10" s="18"/>
      <c r="EF10" s="18"/>
      <c r="EG10" s="18"/>
      <c r="EH10" s="18"/>
      <c r="EI10" s="18"/>
      <c r="EJ10" s="18"/>
      <c r="EK10" s="18"/>
      <c r="EL10" s="18"/>
      <c r="EM10" s="18"/>
      <c r="EN10" s="18"/>
      <c r="EO10" s="18"/>
      <c r="EP10" s="18"/>
      <c r="EQ10" s="18"/>
      <c r="ER10" s="156"/>
      <c r="ES10" s="296"/>
      <c r="ET10" s="74"/>
      <c r="EU10" s="319"/>
      <c r="EV10" s="296"/>
      <c r="EW10" s="74"/>
      <c r="EX10" s="320"/>
      <c r="EY10" s="296"/>
      <c r="EZ10" s="74"/>
      <c r="FA10" s="201"/>
      <c r="FB10" s="156"/>
      <c r="FC10" s="311"/>
      <c r="FD10" s="311"/>
      <c r="FE10" s="307"/>
      <c r="FF10" s="306"/>
      <c r="FG10" s="306"/>
      <c r="FH10" s="226"/>
      <c r="FI10" s="296"/>
      <c r="FJ10" s="312"/>
      <c r="FK10" s="205"/>
      <c r="FL10" s="156"/>
      <c r="FM10" s="309"/>
      <c r="FN10" s="296"/>
      <c r="FO10" s="296"/>
      <c r="FP10" s="296"/>
      <c r="FQ10" s="301"/>
      <c r="FR10" s="301"/>
      <c r="FS10" s="296"/>
      <c r="FT10" s="296"/>
      <c r="FU10" s="156"/>
      <c r="FV10" s="313"/>
      <c r="FW10" s="313"/>
      <c r="FX10" s="313"/>
      <c r="FY10" s="313"/>
      <c r="FZ10" s="313"/>
      <c r="GA10" s="313"/>
      <c r="GB10" s="313"/>
      <c r="GC10" s="9"/>
      <c r="IJ10" s="6"/>
      <c r="IK10" s="6"/>
    </row>
    <row r="11" spans="1:243" s="13" customFormat="1" ht="12" customHeight="1">
      <c r="A11" s="69" t="s">
        <v>231</v>
      </c>
      <c r="B11" s="889">
        <f t="shared" si="0"/>
        <v>361.230471</v>
      </c>
      <c r="C11" s="889">
        <v>297.44410700000003</v>
      </c>
      <c r="D11" s="889">
        <v>63.786364</v>
      </c>
      <c r="E11" s="680">
        <f t="shared" si="1"/>
        <v>0.8234192043007358</v>
      </c>
      <c r="F11" s="681">
        <f t="shared" si="2"/>
        <v>0.17658079569926424</v>
      </c>
      <c r="G11" s="308"/>
      <c r="H11" s="69" t="s">
        <v>231</v>
      </c>
      <c r="I11" s="531">
        <v>171.94121900000002</v>
      </c>
      <c r="J11" s="296">
        <v>22.597178</v>
      </c>
      <c r="K11" s="296">
        <v>17.585282</v>
      </c>
      <c r="L11" s="296">
        <v>37.894595</v>
      </c>
      <c r="M11" s="531">
        <v>15.216911</v>
      </c>
      <c r="N11" s="810">
        <v>8.547457</v>
      </c>
      <c r="O11" s="273"/>
      <c r="P11" s="68"/>
      <c r="Q11" s="156"/>
      <c r="R11" s="112"/>
      <c r="S11" s="112"/>
      <c r="T11" s="74"/>
      <c r="U11" s="317"/>
      <c r="V11" s="112"/>
      <c r="W11" s="112"/>
      <c r="X11" s="74"/>
      <c r="Y11" s="234"/>
      <c r="Z11" s="156"/>
      <c r="AA11" s="112"/>
      <c r="AB11" s="74"/>
      <c r="AC11" s="112"/>
      <c r="AD11" s="74"/>
      <c r="AE11" s="112"/>
      <c r="AF11" s="74"/>
      <c r="AG11" s="294"/>
      <c r="AH11" s="112"/>
      <c r="AI11" s="74"/>
      <c r="AJ11" s="315"/>
      <c r="AK11" s="156"/>
      <c r="AL11" s="273"/>
      <c r="AM11" s="273"/>
      <c r="AN11" s="273"/>
      <c r="AO11" s="273"/>
      <c r="AP11" s="273"/>
      <c r="AQ11" s="295"/>
      <c r="AR11" s="295"/>
      <c r="AS11" s="201"/>
      <c r="AT11" s="156"/>
      <c r="AU11" s="296"/>
      <c r="AV11" s="74"/>
      <c r="AW11" s="294"/>
      <c r="AX11" s="296"/>
      <c r="AY11" s="74"/>
      <c r="AZ11" s="201"/>
      <c r="BA11" s="296"/>
      <c r="BB11" s="74"/>
      <c r="BC11" s="201"/>
      <c r="BD11" s="296"/>
      <c r="BE11" s="74"/>
      <c r="BF11" s="295"/>
      <c r="BG11" s="156"/>
      <c r="BH11" s="272"/>
      <c r="BI11" s="272"/>
      <c r="BJ11" s="272"/>
      <c r="BK11" s="297"/>
      <c r="BL11" s="295"/>
      <c r="BM11" s="295"/>
      <c r="BN11" s="295"/>
      <c r="BO11" s="295"/>
      <c r="BP11" s="295"/>
      <c r="BQ11" s="201"/>
      <c r="BR11" s="156"/>
      <c r="BS11" s="296"/>
      <c r="BT11" s="296"/>
      <c r="BU11" s="298"/>
      <c r="BV11" s="296"/>
      <c r="BW11" s="296"/>
      <c r="BX11" s="296"/>
      <c r="BY11" s="296"/>
      <c r="BZ11" s="296"/>
      <c r="CA11" s="201"/>
      <c r="CB11" s="156"/>
      <c r="CC11" s="157"/>
      <c r="CD11" s="157"/>
      <c r="CE11" s="157"/>
      <c r="CF11" s="157"/>
      <c r="CG11" s="157"/>
      <c r="CH11" s="157"/>
      <c r="CI11" s="157"/>
      <c r="CJ11" s="157"/>
      <c r="CK11" s="299"/>
      <c r="CL11" s="156"/>
      <c r="CM11" s="112"/>
      <c r="CN11" s="300"/>
      <c r="CO11" s="112"/>
      <c r="CP11" s="112"/>
      <c r="CQ11" s="112"/>
      <c r="CR11" s="112"/>
      <c r="CS11" s="112"/>
      <c r="CT11" s="301"/>
      <c r="CU11" s="201"/>
      <c r="CV11" s="156"/>
      <c r="CW11" s="302"/>
      <c r="CX11" s="302"/>
      <c r="CY11" s="302"/>
      <c r="CZ11" s="302"/>
      <c r="DA11" s="302"/>
      <c r="DB11" s="302"/>
      <c r="DC11" s="302"/>
      <c r="DD11" s="302"/>
      <c r="DE11" s="299"/>
      <c r="DF11" s="156"/>
      <c r="DG11" s="296"/>
      <c r="DH11" s="74"/>
      <c r="DI11" s="317"/>
      <c r="DJ11" s="303"/>
      <c r="DK11" s="74"/>
      <c r="DL11" s="318"/>
      <c r="DM11" s="319"/>
      <c r="DN11" s="296"/>
      <c r="DO11" s="74"/>
      <c r="DP11" s="74"/>
      <c r="DQ11" s="296"/>
      <c r="DR11" s="305"/>
      <c r="DS11" s="306"/>
      <c r="DT11" s="156"/>
      <c r="DU11" s="306"/>
      <c r="DV11" s="306"/>
      <c r="DW11" s="306"/>
      <c r="DX11" s="306"/>
      <c r="DY11" s="306"/>
      <c r="DZ11" s="319"/>
      <c r="EA11" s="9"/>
      <c r="EB11" s="9"/>
      <c r="EC11" s="9"/>
      <c r="ED11" s="9"/>
      <c r="EE11" s="9"/>
      <c r="EF11" s="9"/>
      <c r="EG11" s="9"/>
      <c r="EH11" s="9"/>
      <c r="EI11" s="9"/>
      <c r="EJ11" s="9"/>
      <c r="EK11" s="9"/>
      <c r="EL11" s="9"/>
      <c r="EM11" s="9"/>
      <c r="EN11" s="9"/>
      <c r="EO11" s="9"/>
      <c r="EP11" s="9"/>
      <c r="EQ11" s="9"/>
      <c r="ER11" s="156"/>
      <c r="ES11" s="296"/>
      <c r="ET11" s="74"/>
      <c r="EU11" s="319"/>
      <c r="EV11" s="296"/>
      <c r="EW11" s="74"/>
      <c r="EX11" s="320"/>
      <c r="EY11" s="296"/>
      <c r="EZ11" s="74"/>
      <c r="FA11" s="201"/>
      <c r="FB11" s="156"/>
      <c r="FC11" s="311"/>
      <c r="FD11" s="311"/>
      <c r="FE11" s="307"/>
      <c r="FF11" s="306"/>
      <c r="FG11" s="306"/>
      <c r="FH11" s="226"/>
      <c r="FI11" s="296"/>
      <c r="FJ11" s="312"/>
      <c r="FK11" s="205"/>
      <c r="FL11" s="156"/>
      <c r="FM11" s="309"/>
      <c r="FN11" s="296"/>
      <c r="FO11" s="296"/>
      <c r="FP11" s="296"/>
      <c r="FQ11" s="301"/>
      <c r="FR11" s="301"/>
      <c r="FS11" s="296"/>
      <c r="FT11" s="296"/>
      <c r="FU11" s="156"/>
      <c r="FV11" s="313"/>
      <c r="FW11" s="313"/>
      <c r="FX11" s="313"/>
      <c r="FY11" s="313"/>
      <c r="FZ11" s="313"/>
      <c r="GA11" s="313"/>
      <c r="GB11" s="313"/>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row>
    <row r="12" spans="1:245" ht="12" customHeight="1">
      <c r="A12" s="57" t="s">
        <v>232</v>
      </c>
      <c r="B12" s="890">
        <f t="shared" si="0"/>
        <v>489.848</v>
      </c>
      <c r="C12" s="890">
        <v>408.94</v>
      </c>
      <c r="D12" s="890">
        <v>80.908</v>
      </c>
      <c r="E12" s="682">
        <f t="shared" si="1"/>
        <v>0.8348303963678528</v>
      </c>
      <c r="F12" s="683">
        <f t="shared" si="2"/>
        <v>0.1651696036321471</v>
      </c>
      <c r="G12" s="308"/>
      <c r="H12" s="57" t="s">
        <v>232</v>
      </c>
      <c r="I12" s="529">
        <v>256.792</v>
      </c>
      <c r="J12" s="679">
        <v>72.23</v>
      </c>
      <c r="K12" s="679">
        <v>19.467</v>
      </c>
      <c r="L12" s="679">
        <v>7.893</v>
      </c>
      <c r="M12" s="529">
        <v>20.958</v>
      </c>
      <c r="N12" s="813">
        <v>13</v>
      </c>
      <c r="O12" s="273"/>
      <c r="P12" s="68"/>
      <c r="Q12" s="156"/>
      <c r="R12" s="112"/>
      <c r="S12" s="112"/>
      <c r="T12" s="74"/>
      <c r="U12" s="317"/>
      <c r="V12" s="112"/>
      <c r="W12" s="112"/>
      <c r="X12" s="74"/>
      <c r="Y12" s="234"/>
      <c r="Z12" s="156"/>
      <c r="AA12" s="112"/>
      <c r="AB12" s="74"/>
      <c r="AC12" s="112"/>
      <c r="AD12" s="74"/>
      <c r="AE12" s="112"/>
      <c r="AF12" s="74"/>
      <c r="AG12" s="294"/>
      <c r="AH12" s="112"/>
      <c r="AI12" s="74"/>
      <c r="AJ12" s="315"/>
      <c r="AK12" s="156"/>
      <c r="AL12" s="273"/>
      <c r="AM12" s="273"/>
      <c r="AN12" s="273"/>
      <c r="AO12" s="273"/>
      <c r="AP12" s="273"/>
      <c r="AQ12" s="295"/>
      <c r="AR12" s="295"/>
      <c r="AT12" s="156"/>
      <c r="AU12" s="296"/>
      <c r="AV12" s="74"/>
      <c r="AW12" s="294"/>
      <c r="AX12" s="296"/>
      <c r="AY12" s="74"/>
      <c r="BA12" s="296"/>
      <c r="BB12" s="74"/>
      <c r="BD12" s="296"/>
      <c r="BE12" s="74"/>
      <c r="BF12" s="295"/>
      <c r="BG12" s="156"/>
      <c r="BH12" s="272"/>
      <c r="BI12" s="272"/>
      <c r="BJ12" s="272"/>
      <c r="BK12" s="297"/>
      <c r="BL12" s="295"/>
      <c r="BM12" s="295"/>
      <c r="BN12" s="295"/>
      <c r="BO12" s="295"/>
      <c r="BP12" s="295"/>
      <c r="BR12" s="156"/>
      <c r="BS12" s="296"/>
      <c r="BT12" s="296"/>
      <c r="BU12" s="298"/>
      <c r="BV12" s="296"/>
      <c r="BW12" s="296"/>
      <c r="BX12" s="296"/>
      <c r="BY12" s="296"/>
      <c r="BZ12" s="296"/>
      <c r="CA12" s="201"/>
      <c r="CB12" s="156"/>
      <c r="CC12" s="157"/>
      <c r="CD12" s="157"/>
      <c r="CE12" s="157"/>
      <c r="CF12" s="157"/>
      <c r="CG12" s="157"/>
      <c r="CH12" s="157"/>
      <c r="CI12" s="157"/>
      <c r="CJ12" s="157"/>
      <c r="CK12" s="299"/>
      <c r="CL12" s="156"/>
      <c r="CM12" s="112"/>
      <c r="CN12" s="300"/>
      <c r="CO12" s="112"/>
      <c r="CP12" s="112"/>
      <c r="CQ12" s="112"/>
      <c r="CR12" s="112"/>
      <c r="CS12" s="112"/>
      <c r="CT12" s="301"/>
      <c r="CV12" s="156"/>
      <c r="CW12" s="302"/>
      <c r="CX12" s="302"/>
      <c r="CY12" s="302"/>
      <c r="CZ12" s="302"/>
      <c r="DA12" s="302"/>
      <c r="DB12" s="302"/>
      <c r="DC12" s="302"/>
      <c r="DD12" s="302"/>
      <c r="DE12" s="299"/>
      <c r="DF12" s="156"/>
      <c r="DG12" s="296"/>
      <c r="DH12" s="74"/>
      <c r="DI12" s="317"/>
      <c r="DJ12" s="303"/>
      <c r="DK12" s="74"/>
      <c r="DL12" s="318"/>
      <c r="DM12" s="319"/>
      <c r="DN12" s="296"/>
      <c r="DO12" s="74"/>
      <c r="DP12" s="74"/>
      <c r="DQ12" s="296"/>
      <c r="DR12" s="305"/>
      <c r="DS12" s="306"/>
      <c r="DT12" s="156"/>
      <c r="DU12" s="306"/>
      <c r="DV12" s="306"/>
      <c r="DW12" s="306"/>
      <c r="DX12" s="306"/>
      <c r="DY12" s="306"/>
      <c r="DZ12" s="319"/>
      <c r="EA12" s="18"/>
      <c r="EB12" s="18"/>
      <c r="EC12" s="18"/>
      <c r="ED12" s="18"/>
      <c r="EE12" s="18"/>
      <c r="EF12" s="18"/>
      <c r="EG12" s="18"/>
      <c r="EH12" s="18"/>
      <c r="EI12" s="18"/>
      <c r="EJ12" s="18"/>
      <c r="EK12" s="18"/>
      <c r="EL12" s="18"/>
      <c r="EM12" s="18"/>
      <c r="EN12" s="18"/>
      <c r="EO12" s="18"/>
      <c r="EP12" s="18"/>
      <c r="EQ12" s="18"/>
      <c r="ER12" s="156"/>
      <c r="ES12" s="296"/>
      <c r="ET12" s="74"/>
      <c r="EU12" s="319"/>
      <c r="EV12" s="296"/>
      <c r="EW12" s="74"/>
      <c r="EX12" s="320"/>
      <c r="EY12" s="296"/>
      <c r="EZ12" s="74"/>
      <c r="FA12" s="201"/>
      <c r="FB12" s="156"/>
      <c r="FC12" s="311"/>
      <c r="FD12" s="311"/>
      <c r="FE12" s="307"/>
      <c r="FF12" s="306"/>
      <c r="FG12" s="306"/>
      <c r="FH12" s="226"/>
      <c r="FI12" s="296"/>
      <c r="FJ12" s="312"/>
      <c r="FK12" s="205"/>
      <c r="FL12" s="156"/>
      <c r="FM12" s="309"/>
      <c r="FN12" s="296"/>
      <c r="FO12" s="296"/>
      <c r="FP12" s="296"/>
      <c r="FQ12" s="301"/>
      <c r="FR12" s="301"/>
      <c r="FS12" s="296"/>
      <c r="FT12" s="296"/>
      <c r="FU12" s="156"/>
      <c r="FV12" s="313"/>
      <c r="FW12" s="313"/>
      <c r="FX12" s="313"/>
      <c r="FY12" s="313"/>
      <c r="FZ12" s="313"/>
      <c r="GA12" s="313"/>
      <c r="GB12" s="313"/>
      <c r="GC12" s="9"/>
      <c r="IJ12" s="6"/>
      <c r="IK12" s="6"/>
    </row>
    <row r="13" spans="1:243" s="13" customFormat="1" ht="12" customHeight="1">
      <c r="A13" s="69" t="s">
        <v>233</v>
      </c>
      <c r="B13" s="889">
        <f t="shared" si="0"/>
        <v>500.68905</v>
      </c>
      <c r="C13" s="889">
        <v>435.90445</v>
      </c>
      <c r="D13" s="889">
        <v>64.7846</v>
      </c>
      <c r="E13" s="680">
        <f t="shared" si="1"/>
        <v>0.8706091135805746</v>
      </c>
      <c r="F13" s="681">
        <f t="shared" si="2"/>
        <v>0.1293908864194254</v>
      </c>
      <c r="G13" s="308"/>
      <c r="H13" s="69" t="s">
        <v>233</v>
      </c>
      <c r="I13" s="531">
        <v>243.028775</v>
      </c>
      <c r="J13" s="296">
        <v>32.496038</v>
      </c>
      <c r="K13" s="296">
        <v>18.875166</v>
      </c>
      <c r="L13" s="296">
        <v>62.597666</v>
      </c>
      <c r="M13" s="531">
        <v>22.785700000000002</v>
      </c>
      <c r="N13" s="810">
        <v>18</v>
      </c>
      <c r="O13" s="273"/>
      <c r="P13" s="68"/>
      <c r="Q13" s="156"/>
      <c r="R13" s="112"/>
      <c r="S13" s="112"/>
      <c r="T13" s="74"/>
      <c r="U13" s="317"/>
      <c r="V13" s="112"/>
      <c r="W13" s="112"/>
      <c r="X13" s="74"/>
      <c r="Y13" s="234"/>
      <c r="Z13" s="156"/>
      <c r="AA13" s="112"/>
      <c r="AB13" s="74"/>
      <c r="AC13" s="112"/>
      <c r="AD13" s="74"/>
      <c r="AE13" s="112"/>
      <c r="AF13" s="74"/>
      <c r="AG13" s="294"/>
      <c r="AH13" s="112"/>
      <c r="AI13" s="74"/>
      <c r="AJ13" s="315"/>
      <c r="AK13" s="156"/>
      <c r="AL13" s="273"/>
      <c r="AM13" s="273"/>
      <c r="AN13" s="273"/>
      <c r="AO13" s="273"/>
      <c r="AP13" s="273"/>
      <c r="AQ13" s="295"/>
      <c r="AR13" s="295"/>
      <c r="AS13" s="201"/>
      <c r="AT13" s="156"/>
      <c r="AU13" s="296"/>
      <c r="AV13" s="74"/>
      <c r="AW13" s="294"/>
      <c r="AX13" s="296"/>
      <c r="AY13" s="74"/>
      <c r="AZ13" s="201"/>
      <c r="BA13" s="296"/>
      <c r="BB13" s="74"/>
      <c r="BC13" s="201"/>
      <c r="BD13" s="296"/>
      <c r="BE13" s="74"/>
      <c r="BF13" s="295"/>
      <c r="BG13" s="156"/>
      <c r="BH13" s="272"/>
      <c r="BI13" s="272"/>
      <c r="BJ13" s="272"/>
      <c r="BK13" s="297"/>
      <c r="BL13" s="295"/>
      <c r="BM13" s="295"/>
      <c r="BN13" s="295"/>
      <c r="BO13" s="295"/>
      <c r="BP13" s="295"/>
      <c r="BQ13" s="201"/>
      <c r="BR13" s="156"/>
      <c r="BS13" s="296"/>
      <c r="BT13" s="296"/>
      <c r="BU13" s="298"/>
      <c r="BV13" s="296"/>
      <c r="BW13" s="296"/>
      <c r="BX13" s="296"/>
      <c r="BY13" s="296"/>
      <c r="BZ13" s="296"/>
      <c r="CA13" s="201"/>
      <c r="CB13" s="156"/>
      <c r="CC13" s="157"/>
      <c r="CD13" s="157"/>
      <c r="CE13" s="157"/>
      <c r="CF13" s="157"/>
      <c r="CG13" s="157"/>
      <c r="CH13" s="157"/>
      <c r="CI13" s="157"/>
      <c r="CJ13" s="157"/>
      <c r="CK13" s="299"/>
      <c r="CL13" s="156"/>
      <c r="CM13" s="112"/>
      <c r="CN13" s="300"/>
      <c r="CO13" s="112"/>
      <c r="CP13" s="112"/>
      <c r="CQ13" s="112"/>
      <c r="CR13" s="112"/>
      <c r="CS13" s="112"/>
      <c r="CT13" s="301"/>
      <c r="CU13" s="201"/>
      <c r="CV13" s="156"/>
      <c r="CW13" s="302"/>
      <c r="CX13" s="302"/>
      <c r="CY13" s="302"/>
      <c r="CZ13" s="302"/>
      <c r="DA13" s="302"/>
      <c r="DB13" s="302"/>
      <c r="DC13" s="302"/>
      <c r="DD13" s="302"/>
      <c r="DE13" s="299"/>
      <c r="DF13" s="156"/>
      <c r="DG13" s="296"/>
      <c r="DH13" s="74"/>
      <c r="DI13" s="317"/>
      <c r="DJ13" s="303"/>
      <c r="DK13" s="74"/>
      <c r="DL13" s="318"/>
      <c r="DM13" s="319"/>
      <c r="DN13" s="296"/>
      <c r="DO13" s="74"/>
      <c r="DP13" s="74"/>
      <c r="DQ13" s="296"/>
      <c r="DR13" s="305"/>
      <c r="DS13" s="306"/>
      <c r="DT13" s="156"/>
      <c r="DU13" s="306"/>
      <c r="DV13" s="306"/>
      <c r="DW13" s="306"/>
      <c r="DX13" s="306"/>
      <c r="DY13" s="306"/>
      <c r="DZ13" s="319"/>
      <c r="EA13" s="9"/>
      <c r="EB13" s="9"/>
      <c r="EC13" s="9"/>
      <c r="ED13" s="9"/>
      <c r="EE13" s="9"/>
      <c r="EF13" s="9"/>
      <c r="EG13" s="9"/>
      <c r="EH13" s="9"/>
      <c r="EI13" s="9"/>
      <c r="EJ13" s="9"/>
      <c r="EK13" s="9"/>
      <c r="EL13" s="9"/>
      <c r="EM13" s="9"/>
      <c r="EN13" s="9"/>
      <c r="EO13" s="9"/>
      <c r="EP13" s="9"/>
      <c r="EQ13" s="9"/>
      <c r="ER13" s="156"/>
      <c r="ES13" s="296"/>
      <c r="ET13" s="74"/>
      <c r="EU13" s="319"/>
      <c r="EV13" s="296"/>
      <c r="EW13" s="74"/>
      <c r="EX13" s="320"/>
      <c r="EY13" s="296"/>
      <c r="EZ13" s="74"/>
      <c r="FA13" s="201"/>
      <c r="FB13" s="156"/>
      <c r="FC13" s="311"/>
      <c r="FD13" s="311"/>
      <c r="FE13" s="307"/>
      <c r="FF13" s="306"/>
      <c r="FG13" s="306"/>
      <c r="FH13" s="226"/>
      <c r="FI13" s="296"/>
      <c r="FJ13" s="312"/>
      <c r="FK13" s="205"/>
      <c r="FL13" s="156"/>
      <c r="FM13" s="309"/>
      <c r="FN13" s="296"/>
      <c r="FO13" s="296"/>
      <c r="FP13" s="296"/>
      <c r="FQ13" s="301"/>
      <c r="FR13" s="301"/>
      <c r="FS13" s="296"/>
      <c r="FT13" s="296"/>
      <c r="FU13" s="156"/>
      <c r="FV13" s="313"/>
      <c r="FW13" s="313"/>
      <c r="FX13" s="313"/>
      <c r="FY13" s="313"/>
      <c r="FZ13" s="313"/>
      <c r="GA13" s="313"/>
      <c r="GB13" s="313"/>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row>
    <row r="14" spans="1:245" ht="12" customHeight="1">
      <c r="A14" s="57" t="s">
        <v>234</v>
      </c>
      <c r="B14" s="890">
        <f t="shared" si="0"/>
        <v>288.238968</v>
      </c>
      <c r="C14" s="890">
        <v>238.591719</v>
      </c>
      <c r="D14" s="890">
        <v>49.647248999999995</v>
      </c>
      <c r="E14" s="682">
        <f t="shared" si="1"/>
        <v>0.8277566376798852</v>
      </c>
      <c r="F14" s="683">
        <f t="shared" si="2"/>
        <v>0.17224336232011486</v>
      </c>
      <c r="G14" s="308"/>
      <c r="H14" s="57" t="s">
        <v>234</v>
      </c>
      <c r="I14" s="529">
        <v>131.29744699999998</v>
      </c>
      <c r="J14" s="679">
        <v>42.221247000000005</v>
      </c>
      <c r="K14" s="679">
        <v>27.141609</v>
      </c>
      <c r="L14" s="679">
        <v>9.185</v>
      </c>
      <c r="M14" s="529">
        <v>17.835249</v>
      </c>
      <c r="N14" s="813">
        <v>10.1</v>
      </c>
      <c r="O14" s="273"/>
      <c r="P14" s="68"/>
      <c r="Q14" s="156"/>
      <c r="R14" s="112"/>
      <c r="S14" s="112"/>
      <c r="T14" s="74"/>
      <c r="U14" s="317"/>
      <c r="V14" s="112"/>
      <c r="W14" s="112"/>
      <c r="X14" s="74"/>
      <c r="Y14" s="234"/>
      <c r="Z14" s="156"/>
      <c r="AA14" s="112"/>
      <c r="AB14" s="74"/>
      <c r="AC14" s="112"/>
      <c r="AD14" s="74"/>
      <c r="AE14" s="112"/>
      <c r="AF14" s="74"/>
      <c r="AG14" s="294"/>
      <c r="AH14" s="112"/>
      <c r="AI14" s="74"/>
      <c r="AJ14" s="315"/>
      <c r="AK14" s="156"/>
      <c r="AL14" s="273"/>
      <c r="AM14" s="273"/>
      <c r="AN14" s="273"/>
      <c r="AO14" s="273"/>
      <c r="AP14" s="273"/>
      <c r="AQ14" s="295"/>
      <c r="AR14" s="295"/>
      <c r="AT14" s="156"/>
      <c r="AU14" s="296"/>
      <c r="AV14" s="74"/>
      <c r="AW14" s="294"/>
      <c r="AX14" s="296"/>
      <c r="AY14" s="74"/>
      <c r="BA14" s="296"/>
      <c r="BB14" s="74"/>
      <c r="BD14" s="296"/>
      <c r="BE14" s="74"/>
      <c r="BF14" s="295"/>
      <c r="BG14" s="156"/>
      <c r="BH14" s="272"/>
      <c r="BI14" s="272"/>
      <c r="BJ14" s="272"/>
      <c r="BK14" s="297"/>
      <c r="BL14" s="295"/>
      <c r="BM14" s="295"/>
      <c r="BN14" s="295"/>
      <c r="BO14" s="295"/>
      <c r="BP14" s="295"/>
      <c r="BR14" s="156"/>
      <c r="BS14" s="296"/>
      <c r="BT14" s="296"/>
      <c r="BU14" s="298"/>
      <c r="BV14" s="296"/>
      <c r="BW14" s="296"/>
      <c r="BX14" s="296"/>
      <c r="BY14" s="296"/>
      <c r="BZ14" s="296"/>
      <c r="CA14" s="201"/>
      <c r="CB14" s="156"/>
      <c r="CC14" s="157"/>
      <c r="CD14" s="157"/>
      <c r="CE14" s="157"/>
      <c r="CF14" s="157"/>
      <c r="CG14" s="157"/>
      <c r="CH14" s="157"/>
      <c r="CI14" s="157"/>
      <c r="CJ14" s="157"/>
      <c r="CK14" s="299"/>
      <c r="CL14" s="156"/>
      <c r="CM14" s="112"/>
      <c r="CN14" s="300"/>
      <c r="CO14" s="112"/>
      <c r="CP14" s="112"/>
      <c r="CQ14" s="112"/>
      <c r="CR14" s="112"/>
      <c r="CS14" s="112"/>
      <c r="CT14" s="301"/>
      <c r="CV14" s="156"/>
      <c r="CW14" s="302"/>
      <c r="CX14" s="302"/>
      <c r="CY14" s="302"/>
      <c r="CZ14" s="302"/>
      <c r="DA14" s="302"/>
      <c r="DB14" s="302"/>
      <c r="DC14" s="302"/>
      <c r="DD14" s="302"/>
      <c r="DE14" s="299"/>
      <c r="DF14" s="156"/>
      <c r="DG14" s="296"/>
      <c r="DH14" s="74"/>
      <c r="DI14" s="317"/>
      <c r="DJ14" s="303"/>
      <c r="DK14" s="74"/>
      <c r="DL14" s="318"/>
      <c r="DM14" s="319"/>
      <c r="DN14" s="296"/>
      <c r="DO14" s="74"/>
      <c r="DP14" s="74"/>
      <c r="DQ14" s="296"/>
      <c r="DR14" s="321"/>
      <c r="DS14" s="306"/>
      <c r="DT14" s="156"/>
      <c r="DU14" s="306"/>
      <c r="DV14" s="306"/>
      <c r="DW14" s="306"/>
      <c r="DX14" s="306"/>
      <c r="DY14" s="306"/>
      <c r="DZ14" s="319"/>
      <c r="EA14" s="18"/>
      <c r="EB14" s="18"/>
      <c r="EC14" s="18"/>
      <c r="ED14" s="18"/>
      <c r="EE14" s="18"/>
      <c r="EF14" s="18"/>
      <c r="EG14" s="18"/>
      <c r="EH14" s="18"/>
      <c r="EI14" s="18"/>
      <c r="EJ14" s="18"/>
      <c r="EK14" s="18"/>
      <c r="EL14" s="18"/>
      <c r="EM14" s="18"/>
      <c r="EN14" s="18"/>
      <c r="EO14" s="18"/>
      <c r="EP14" s="18"/>
      <c r="EQ14" s="18"/>
      <c r="ER14" s="156"/>
      <c r="ES14" s="296"/>
      <c r="ET14" s="74"/>
      <c r="EU14" s="319"/>
      <c r="EV14" s="296"/>
      <c r="EW14" s="74"/>
      <c r="EX14" s="320"/>
      <c r="EY14" s="296"/>
      <c r="EZ14" s="74"/>
      <c r="FA14" s="201"/>
      <c r="FB14" s="156"/>
      <c r="FC14" s="311"/>
      <c r="FD14" s="311"/>
      <c r="FE14" s="307"/>
      <c r="FF14" s="306"/>
      <c r="FG14" s="306"/>
      <c r="FH14" s="226"/>
      <c r="FI14" s="296"/>
      <c r="FJ14" s="312"/>
      <c r="FK14" s="205"/>
      <c r="FL14" s="156"/>
      <c r="FM14" s="309"/>
      <c r="FN14" s="296"/>
      <c r="FO14" s="296"/>
      <c r="FP14" s="296"/>
      <c r="FQ14" s="301"/>
      <c r="FR14" s="301"/>
      <c r="FS14" s="296"/>
      <c r="FT14" s="296"/>
      <c r="FU14" s="156"/>
      <c r="FV14" s="313"/>
      <c r="FW14" s="313"/>
      <c r="FX14" s="313"/>
      <c r="FY14" s="313"/>
      <c r="FZ14" s="313"/>
      <c r="GA14" s="313"/>
      <c r="GB14" s="313"/>
      <c r="GC14" s="93"/>
      <c r="IJ14" s="6"/>
      <c r="IK14" s="6"/>
    </row>
    <row r="15" spans="1:243" s="13" customFormat="1" ht="12" customHeight="1">
      <c r="A15" s="69" t="s">
        <v>73</v>
      </c>
      <c r="B15" s="889">
        <f t="shared" si="0"/>
        <v>428.312969</v>
      </c>
      <c r="C15" s="889">
        <v>325.533609</v>
      </c>
      <c r="D15" s="889">
        <v>102.77936</v>
      </c>
      <c r="E15" s="680">
        <f t="shared" si="1"/>
        <v>0.76003677815322</v>
      </c>
      <c r="F15" s="681">
        <f t="shared" si="2"/>
        <v>0.23996322184677998</v>
      </c>
      <c r="G15" s="308"/>
      <c r="H15" s="69" t="s">
        <v>235</v>
      </c>
      <c r="I15" s="531">
        <v>33.545109</v>
      </c>
      <c r="J15" s="296">
        <v>6</v>
      </c>
      <c r="K15" s="296">
        <v>276.7</v>
      </c>
      <c r="L15" s="296">
        <v>2.2</v>
      </c>
      <c r="M15" s="531">
        <v>0</v>
      </c>
      <c r="N15" s="810">
        <v>14.9</v>
      </c>
      <c r="O15" s="273"/>
      <c r="P15" s="68"/>
      <c r="Q15" s="156"/>
      <c r="R15" s="112"/>
      <c r="S15" s="112"/>
      <c r="T15" s="74"/>
      <c r="U15" s="317"/>
      <c r="V15" s="112"/>
      <c r="W15" s="112"/>
      <c r="X15" s="74"/>
      <c r="Y15" s="234"/>
      <c r="Z15" s="156"/>
      <c r="AA15" s="112"/>
      <c r="AB15" s="74"/>
      <c r="AC15" s="112"/>
      <c r="AD15" s="74"/>
      <c r="AE15" s="112"/>
      <c r="AF15" s="74"/>
      <c r="AG15" s="294"/>
      <c r="AH15" s="112"/>
      <c r="AI15" s="74"/>
      <c r="AJ15" s="315"/>
      <c r="AK15" s="156"/>
      <c r="AL15" s="273"/>
      <c r="AM15" s="273"/>
      <c r="AN15" s="273"/>
      <c r="AO15" s="273"/>
      <c r="AP15" s="273"/>
      <c r="AQ15" s="295"/>
      <c r="AR15" s="295"/>
      <c r="AS15" s="201"/>
      <c r="AT15" s="156"/>
      <c r="AU15" s="296"/>
      <c r="AV15" s="74"/>
      <c r="AW15" s="294"/>
      <c r="AX15" s="296"/>
      <c r="AY15" s="74"/>
      <c r="AZ15" s="201"/>
      <c r="BA15" s="296"/>
      <c r="BB15" s="74"/>
      <c r="BC15" s="201"/>
      <c r="BD15" s="296"/>
      <c r="BE15" s="74"/>
      <c r="BF15" s="295"/>
      <c r="BG15" s="156"/>
      <c r="BH15" s="272"/>
      <c r="BI15" s="272"/>
      <c r="BJ15" s="272"/>
      <c r="BK15" s="297"/>
      <c r="BL15" s="295"/>
      <c r="BM15" s="295"/>
      <c r="BN15" s="295"/>
      <c r="BO15" s="295"/>
      <c r="BP15" s="295"/>
      <c r="BQ15" s="201"/>
      <c r="BR15" s="156"/>
      <c r="BS15" s="296"/>
      <c r="BT15" s="296"/>
      <c r="BU15" s="298"/>
      <c r="BV15" s="296"/>
      <c r="BW15" s="296"/>
      <c r="BX15" s="296"/>
      <c r="BY15" s="296"/>
      <c r="BZ15" s="296"/>
      <c r="CA15" s="201"/>
      <c r="CB15" s="156"/>
      <c r="CC15" s="157"/>
      <c r="CD15" s="157"/>
      <c r="CE15" s="157"/>
      <c r="CF15" s="157"/>
      <c r="CG15" s="157"/>
      <c r="CH15" s="157"/>
      <c r="CI15" s="157"/>
      <c r="CJ15" s="157"/>
      <c r="CK15" s="299"/>
      <c r="CL15" s="156"/>
      <c r="CM15" s="112"/>
      <c r="CN15" s="300"/>
      <c r="CO15" s="112"/>
      <c r="CP15" s="112"/>
      <c r="CQ15" s="112"/>
      <c r="CR15" s="112"/>
      <c r="CS15" s="112"/>
      <c r="CT15" s="301"/>
      <c r="CU15" s="201"/>
      <c r="CV15" s="156"/>
      <c r="CW15" s="302"/>
      <c r="CX15" s="302"/>
      <c r="CY15" s="302"/>
      <c r="CZ15" s="302"/>
      <c r="DA15" s="302"/>
      <c r="DB15" s="302"/>
      <c r="DC15" s="302"/>
      <c r="DD15" s="302"/>
      <c r="DE15" s="299"/>
      <c r="DF15" s="156"/>
      <c r="DG15" s="296"/>
      <c r="DH15" s="74"/>
      <c r="DI15" s="317"/>
      <c r="DJ15" s="303"/>
      <c r="DK15" s="74"/>
      <c r="DL15" s="318"/>
      <c r="DM15" s="319"/>
      <c r="DN15" s="296"/>
      <c r="DO15" s="74"/>
      <c r="DP15" s="74"/>
      <c r="DQ15" s="296"/>
      <c r="DR15" s="322"/>
      <c r="DS15" s="306"/>
      <c r="DT15" s="156"/>
      <c r="DU15" s="306"/>
      <c r="DV15" s="306"/>
      <c r="DW15" s="306"/>
      <c r="DX15" s="306"/>
      <c r="DY15" s="306"/>
      <c r="DZ15" s="319"/>
      <c r="EA15" s="9"/>
      <c r="EB15" s="9"/>
      <c r="EC15" s="9"/>
      <c r="ED15" s="9"/>
      <c r="EE15" s="9"/>
      <c r="EF15" s="9"/>
      <c r="EG15" s="9"/>
      <c r="EH15" s="9"/>
      <c r="EI15" s="9"/>
      <c r="EJ15" s="9"/>
      <c r="EK15" s="9"/>
      <c r="EL15" s="9"/>
      <c r="EM15" s="9"/>
      <c r="EN15" s="9"/>
      <c r="EO15" s="9"/>
      <c r="EP15" s="9"/>
      <c r="EQ15" s="9"/>
      <c r="ER15" s="156"/>
      <c r="ES15" s="296"/>
      <c r="ET15" s="74"/>
      <c r="EU15" s="319"/>
      <c r="EV15" s="296"/>
      <c r="EW15" s="74"/>
      <c r="EX15" s="320"/>
      <c r="EY15" s="296"/>
      <c r="EZ15" s="74"/>
      <c r="FA15" s="201"/>
      <c r="FB15" s="156"/>
      <c r="FC15" s="311"/>
      <c r="FD15" s="311"/>
      <c r="FE15" s="307"/>
      <c r="FF15" s="306"/>
      <c r="FG15" s="306"/>
      <c r="FH15" s="226"/>
      <c r="FI15" s="199"/>
      <c r="FJ15" s="312"/>
      <c r="FK15" s="205"/>
      <c r="FL15" s="156"/>
      <c r="FM15" s="309"/>
      <c r="FN15" s="296"/>
      <c r="FO15" s="296"/>
      <c r="FP15" s="296"/>
      <c r="FQ15" s="301"/>
      <c r="FR15" s="301"/>
      <c r="FS15" s="296"/>
      <c r="FT15" s="296"/>
      <c r="FU15" s="156"/>
      <c r="FV15" s="313"/>
      <c r="FW15" s="313"/>
      <c r="FX15" s="313"/>
      <c r="FY15" s="313"/>
      <c r="FZ15" s="313"/>
      <c r="GA15" s="313"/>
      <c r="GB15" s="313"/>
      <c r="GC15" s="93"/>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row>
    <row r="16" spans="1:245" ht="12" customHeight="1">
      <c r="A16" s="57" t="s">
        <v>236</v>
      </c>
      <c r="B16" s="890">
        <f t="shared" si="0"/>
        <v>260.51639</v>
      </c>
      <c r="C16" s="890">
        <v>223.88935999999998</v>
      </c>
      <c r="D16" s="890">
        <v>36.62703</v>
      </c>
      <c r="E16" s="682">
        <f t="shared" si="1"/>
        <v>0.8594060435122718</v>
      </c>
      <c r="F16" s="683">
        <f t="shared" si="2"/>
        <v>0.14059395648772807</v>
      </c>
      <c r="G16" s="308"/>
      <c r="H16" s="57" t="s">
        <v>236</v>
      </c>
      <c r="I16" s="529">
        <v>116.9</v>
      </c>
      <c r="J16" s="679">
        <v>40.6</v>
      </c>
      <c r="K16" s="679">
        <v>10.1</v>
      </c>
      <c r="L16" s="679">
        <v>0</v>
      </c>
      <c r="M16" s="529">
        <v>16.2</v>
      </c>
      <c r="N16" s="813">
        <v>8</v>
      </c>
      <c r="O16" s="273"/>
      <c r="P16" s="68"/>
      <c r="Q16" s="156"/>
      <c r="R16" s="112"/>
      <c r="S16" s="112"/>
      <c r="T16" s="74"/>
      <c r="U16" s="317"/>
      <c r="V16" s="112"/>
      <c r="W16" s="112"/>
      <c r="X16" s="74"/>
      <c r="Y16" s="234"/>
      <c r="Z16" s="156"/>
      <c r="AA16" s="112"/>
      <c r="AB16" s="74"/>
      <c r="AC16" s="112"/>
      <c r="AD16" s="74"/>
      <c r="AE16" s="112"/>
      <c r="AF16" s="74"/>
      <c r="AG16" s="294"/>
      <c r="AH16" s="112"/>
      <c r="AI16" s="74"/>
      <c r="AJ16" s="315"/>
      <c r="AK16" s="156"/>
      <c r="AL16" s="273"/>
      <c r="AM16" s="273"/>
      <c r="AN16" s="273"/>
      <c r="AO16" s="273"/>
      <c r="AP16" s="273"/>
      <c r="AQ16" s="295"/>
      <c r="AR16" s="295"/>
      <c r="AT16" s="156"/>
      <c r="AU16" s="296"/>
      <c r="AV16" s="74"/>
      <c r="AW16" s="294"/>
      <c r="AX16" s="296"/>
      <c r="AY16" s="74"/>
      <c r="BA16" s="296"/>
      <c r="BB16" s="74"/>
      <c r="BD16" s="296"/>
      <c r="BE16" s="74"/>
      <c r="BF16" s="295"/>
      <c r="BG16" s="156"/>
      <c r="BH16" s="272"/>
      <c r="BI16" s="272"/>
      <c r="BJ16" s="272"/>
      <c r="BK16" s="297"/>
      <c r="BL16" s="295"/>
      <c r="BM16" s="295"/>
      <c r="BN16" s="295"/>
      <c r="BO16" s="295"/>
      <c r="BP16" s="295"/>
      <c r="BR16" s="156"/>
      <c r="BS16" s="296"/>
      <c r="BT16" s="296"/>
      <c r="BU16" s="298"/>
      <c r="BV16" s="296"/>
      <c r="BW16" s="296"/>
      <c r="BX16" s="296"/>
      <c r="BY16" s="296"/>
      <c r="BZ16" s="296"/>
      <c r="CA16" s="201"/>
      <c r="CB16" s="156"/>
      <c r="CC16" s="157"/>
      <c r="CD16" s="157"/>
      <c r="CE16" s="157"/>
      <c r="CF16" s="157"/>
      <c r="CG16" s="157"/>
      <c r="CH16" s="157"/>
      <c r="CI16" s="157"/>
      <c r="CJ16" s="157"/>
      <c r="CK16" s="299"/>
      <c r="CL16" s="156"/>
      <c r="CM16" s="112"/>
      <c r="CN16" s="300"/>
      <c r="CO16" s="112"/>
      <c r="CP16" s="112"/>
      <c r="CQ16" s="112"/>
      <c r="CR16" s="112"/>
      <c r="CS16" s="112"/>
      <c r="CT16" s="301"/>
      <c r="CV16" s="156"/>
      <c r="CW16" s="302"/>
      <c r="CX16" s="302"/>
      <c r="CY16" s="302"/>
      <c r="CZ16" s="302"/>
      <c r="DA16" s="302"/>
      <c r="DB16" s="302"/>
      <c r="DC16" s="302"/>
      <c r="DD16" s="302"/>
      <c r="DE16" s="299"/>
      <c r="DF16" s="156"/>
      <c r="DG16" s="296"/>
      <c r="DH16" s="74"/>
      <c r="DI16" s="317"/>
      <c r="DJ16" s="303"/>
      <c r="DK16" s="74"/>
      <c r="DL16" s="318"/>
      <c r="DM16" s="319"/>
      <c r="DN16" s="296"/>
      <c r="DO16" s="74"/>
      <c r="DP16" s="74"/>
      <c r="DQ16" s="296"/>
      <c r="DR16" s="305"/>
      <c r="DS16" s="306"/>
      <c r="DT16" s="156"/>
      <c r="DU16" s="306"/>
      <c r="DV16" s="306"/>
      <c r="DW16" s="306"/>
      <c r="DX16" s="306"/>
      <c r="DY16" s="306"/>
      <c r="DZ16" s="319"/>
      <c r="EA16" s="18"/>
      <c r="EB16" s="18"/>
      <c r="EC16" s="18"/>
      <c r="ED16" s="18"/>
      <c r="EE16" s="18"/>
      <c r="EF16" s="18"/>
      <c r="EG16" s="18"/>
      <c r="EH16" s="18"/>
      <c r="EI16" s="18"/>
      <c r="EJ16" s="18"/>
      <c r="EK16" s="18"/>
      <c r="EL16" s="18"/>
      <c r="EM16" s="18"/>
      <c r="EN16" s="18"/>
      <c r="EO16" s="18"/>
      <c r="EP16" s="18"/>
      <c r="EQ16" s="18"/>
      <c r="ER16" s="156"/>
      <c r="ES16" s="296"/>
      <c r="ET16" s="74"/>
      <c r="EU16" s="319"/>
      <c r="EV16" s="296"/>
      <c r="EW16" s="74"/>
      <c r="EX16" s="320"/>
      <c r="EY16" s="296"/>
      <c r="EZ16" s="74"/>
      <c r="FA16" s="201"/>
      <c r="FB16" s="156"/>
      <c r="FC16" s="311"/>
      <c r="FD16" s="311"/>
      <c r="FE16" s="307"/>
      <c r="FF16" s="306"/>
      <c r="FG16" s="306"/>
      <c r="FH16" s="226"/>
      <c r="FI16" s="296"/>
      <c r="FJ16" s="312"/>
      <c r="FK16" s="205"/>
      <c r="FL16" s="156"/>
      <c r="FM16" s="309"/>
      <c r="FN16" s="296"/>
      <c r="FO16" s="296"/>
      <c r="FP16" s="296"/>
      <c r="FQ16" s="301"/>
      <c r="FR16" s="301"/>
      <c r="FS16" s="296"/>
      <c r="FT16" s="296"/>
      <c r="FU16" s="156"/>
      <c r="FV16" s="313"/>
      <c r="FW16" s="313"/>
      <c r="FX16" s="313"/>
      <c r="FY16" s="313"/>
      <c r="FZ16" s="313"/>
      <c r="GA16" s="313"/>
      <c r="GB16" s="313"/>
      <c r="GC16" s="93"/>
      <c r="IJ16" s="6"/>
      <c r="IK16" s="6"/>
    </row>
    <row r="17" spans="1:243" s="13" customFormat="1" ht="12" customHeight="1">
      <c r="A17" s="69" t="s">
        <v>237</v>
      </c>
      <c r="B17" s="889">
        <f t="shared" si="0"/>
        <v>483.788</v>
      </c>
      <c r="C17" s="889">
        <v>404.046</v>
      </c>
      <c r="D17" s="889">
        <v>79.742</v>
      </c>
      <c r="E17" s="680">
        <f t="shared" si="1"/>
        <v>0.8351716040910481</v>
      </c>
      <c r="F17" s="681">
        <f t="shared" si="2"/>
        <v>0.16482839590895185</v>
      </c>
      <c r="G17" s="308"/>
      <c r="H17" s="69" t="s">
        <v>237</v>
      </c>
      <c r="I17" s="531">
        <v>231.321</v>
      </c>
      <c r="J17" s="296">
        <v>41.495</v>
      </c>
      <c r="K17" s="296">
        <v>16.818</v>
      </c>
      <c r="L17" s="296">
        <v>44.739</v>
      </c>
      <c r="M17" s="531">
        <v>19.155</v>
      </c>
      <c r="N17" s="810">
        <v>30.1</v>
      </c>
      <c r="O17" s="273"/>
      <c r="P17" s="68"/>
      <c r="Q17" s="156"/>
      <c r="R17" s="112"/>
      <c r="S17" s="112"/>
      <c r="T17" s="74"/>
      <c r="U17" s="317"/>
      <c r="V17" s="112"/>
      <c r="W17" s="112"/>
      <c r="X17" s="74"/>
      <c r="Y17" s="234"/>
      <c r="Z17" s="156"/>
      <c r="AA17" s="112"/>
      <c r="AB17" s="74"/>
      <c r="AC17" s="112"/>
      <c r="AD17" s="74"/>
      <c r="AE17" s="112"/>
      <c r="AF17" s="74"/>
      <c r="AG17" s="294"/>
      <c r="AH17" s="112"/>
      <c r="AI17" s="74"/>
      <c r="AJ17" s="315"/>
      <c r="AK17" s="156"/>
      <c r="AL17" s="273"/>
      <c r="AM17" s="273"/>
      <c r="AN17" s="273"/>
      <c r="AO17" s="273"/>
      <c r="AP17" s="273"/>
      <c r="AQ17" s="295"/>
      <c r="AR17" s="295"/>
      <c r="AS17" s="201"/>
      <c r="AT17" s="156"/>
      <c r="AU17" s="296"/>
      <c r="AV17" s="74"/>
      <c r="AW17" s="294"/>
      <c r="AX17" s="296"/>
      <c r="AY17" s="74"/>
      <c r="AZ17" s="201"/>
      <c r="BA17" s="296"/>
      <c r="BB17" s="74"/>
      <c r="BC17" s="201"/>
      <c r="BD17" s="296"/>
      <c r="BE17" s="74"/>
      <c r="BF17" s="295"/>
      <c r="BG17" s="156"/>
      <c r="BH17" s="272"/>
      <c r="BI17" s="272"/>
      <c r="BJ17" s="272"/>
      <c r="BK17" s="297"/>
      <c r="BL17" s="295"/>
      <c r="BM17" s="295"/>
      <c r="BN17" s="295"/>
      <c r="BO17" s="295"/>
      <c r="BP17" s="295"/>
      <c r="BQ17" s="201"/>
      <c r="BR17" s="156"/>
      <c r="BS17" s="296"/>
      <c r="BT17" s="296"/>
      <c r="BU17" s="298"/>
      <c r="BV17" s="296"/>
      <c r="BW17" s="296"/>
      <c r="BX17" s="296"/>
      <c r="BY17" s="296"/>
      <c r="BZ17" s="296"/>
      <c r="CA17" s="201"/>
      <c r="CB17" s="156"/>
      <c r="CC17" s="157"/>
      <c r="CD17" s="157"/>
      <c r="CE17" s="157"/>
      <c r="CF17" s="157"/>
      <c r="CG17" s="157"/>
      <c r="CH17" s="157"/>
      <c r="CI17" s="157"/>
      <c r="CJ17" s="157"/>
      <c r="CK17" s="299"/>
      <c r="CL17" s="156"/>
      <c r="CM17" s="112"/>
      <c r="CN17" s="300"/>
      <c r="CO17" s="112"/>
      <c r="CP17" s="112"/>
      <c r="CQ17" s="112"/>
      <c r="CR17" s="112"/>
      <c r="CS17" s="112"/>
      <c r="CT17" s="301"/>
      <c r="CU17" s="201"/>
      <c r="CV17" s="156"/>
      <c r="CW17" s="302"/>
      <c r="CX17" s="302"/>
      <c r="CY17" s="302"/>
      <c r="CZ17" s="302"/>
      <c r="DA17" s="302"/>
      <c r="DB17" s="302"/>
      <c r="DC17" s="302"/>
      <c r="DD17" s="302"/>
      <c r="DE17" s="299"/>
      <c r="DF17" s="156"/>
      <c r="DG17" s="296"/>
      <c r="DH17" s="74"/>
      <c r="DI17" s="317"/>
      <c r="DJ17" s="303"/>
      <c r="DK17" s="74"/>
      <c r="DL17" s="318"/>
      <c r="DM17" s="319"/>
      <c r="DN17" s="296"/>
      <c r="DO17" s="74"/>
      <c r="DP17" s="74"/>
      <c r="DQ17" s="296"/>
      <c r="DR17" s="305"/>
      <c r="DS17" s="306"/>
      <c r="DT17" s="156"/>
      <c r="DU17" s="306"/>
      <c r="DV17" s="306"/>
      <c r="DW17" s="306"/>
      <c r="DX17" s="306"/>
      <c r="DY17" s="306"/>
      <c r="DZ17" s="319"/>
      <c r="EA17" s="9"/>
      <c r="EB17" s="9"/>
      <c r="EC17" s="9"/>
      <c r="ED17" s="9"/>
      <c r="EE17" s="9"/>
      <c r="EF17" s="9"/>
      <c r="EG17" s="9"/>
      <c r="EH17" s="9"/>
      <c r="EI17" s="9"/>
      <c r="EJ17" s="9"/>
      <c r="EK17" s="9"/>
      <c r="EL17" s="9"/>
      <c r="EM17" s="9"/>
      <c r="EN17" s="9"/>
      <c r="EO17" s="9"/>
      <c r="EP17" s="9"/>
      <c r="EQ17" s="9"/>
      <c r="ER17" s="156"/>
      <c r="ES17" s="296"/>
      <c r="ET17" s="74"/>
      <c r="EU17" s="319"/>
      <c r="EV17" s="296"/>
      <c r="EW17" s="74"/>
      <c r="EX17" s="320"/>
      <c r="EY17" s="296"/>
      <c r="EZ17" s="74"/>
      <c r="FA17" s="201"/>
      <c r="FB17" s="156"/>
      <c r="FC17" s="311"/>
      <c r="FD17" s="311"/>
      <c r="FE17" s="307"/>
      <c r="FF17" s="306"/>
      <c r="FG17" s="306"/>
      <c r="FH17" s="226"/>
      <c r="FI17" s="296"/>
      <c r="FJ17" s="312"/>
      <c r="FK17" s="205"/>
      <c r="FL17" s="156"/>
      <c r="FM17" s="309"/>
      <c r="FN17" s="296"/>
      <c r="FO17" s="296"/>
      <c r="FP17" s="296"/>
      <c r="FQ17" s="301"/>
      <c r="FR17" s="301"/>
      <c r="FS17" s="296"/>
      <c r="FT17" s="296"/>
      <c r="FU17" s="156"/>
      <c r="FV17" s="313"/>
      <c r="FW17" s="313"/>
      <c r="FX17" s="313"/>
      <c r="FY17" s="313"/>
      <c r="FZ17" s="313"/>
      <c r="GA17" s="313"/>
      <c r="GB17" s="313"/>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row>
    <row r="18" spans="1:245" ht="12" customHeight="1">
      <c r="A18" s="57" t="s">
        <v>238</v>
      </c>
      <c r="B18" s="890">
        <f t="shared" si="0"/>
        <v>187.26279999999997</v>
      </c>
      <c r="C18" s="890">
        <v>165.66979999999998</v>
      </c>
      <c r="D18" s="890">
        <v>21.593</v>
      </c>
      <c r="E18" s="682">
        <f t="shared" si="1"/>
        <v>0.8846914603434318</v>
      </c>
      <c r="F18" s="683">
        <f t="shared" si="2"/>
        <v>0.11530853965656822</v>
      </c>
      <c r="G18" s="308"/>
      <c r="H18" s="57" t="s">
        <v>238</v>
      </c>
      <c r="I18" s="529">
        <v>117.72</v>
      </c>
      <c r="J18" s="679">
        <v>9.3</v>
      </c>
      <c r="K18" s="679">
        <v>4.587</v>
      </c>
      <c r="L18" s="679">
        <v>12.82</v>
      </c>
      <c r="M18" s="529">
        <v>6.8</v>
      </c>
      <c r="N18" s="813">
        <v>4.6</v>
      </c>
      <c r="O18" s="273"/>
      <c r="P18" s="68"/>
      <c r="Q18" s="156"/>
      <c r="R18" s="112"/>
      <c r="S18" s="112"/>
      <c r="T18" s="74"/>
      <c r="U18" s="317"/>
      <c r="V18" s="112"/>
      <c r="W18" s="112"/>
      <c r="X18" s="74"/>
      <c r="Y18" s="234"/>
      <c r="Z18" s="156"/>
      <c r="AA18" s="112"/>
      <c r="AB18" s="74"/>
      <c r="AC18" s="112"/>
      <c r="AD18" s="74"/>
      <c r="AE18" s="112"/>
      <c r="AF18" s="74"/>
      <c r="AG18" s="294"/>
      <c r="AH18" s="112"/>
      <c r="AI18" s="74"/>
      <c r="AJ18" s="315"/>
      <c r="AK18" s="156"/>
      <c r="AL18" s="273"/>
      <c r="AM18" s="273"/>
      <c r="AN18" s="273"/>
      <c r="AO18" s="273"/>
      <c r="AP18" s="273"/>
      <c r="AQ18" s="295"/>
      <c r="AR18" s="295"/>
      <c r="AT18" s="156"/>
      <c r="AU18" s="296"/>
      <c r="AV18" s="74"/>
      <c r="AW18" s="294"/>
      <c r="AX18" s="296"/>
      <c r="AY18" s="74"/>
      <c r="BA18" s="296"/>
      <c r="BB18" s="74"/>
      <c r="BD18" s="296"/>
      <c r="BE18" s="74"/>
      <c r="BF18" s="295"/>
      <c r="BG18" s="156"/>
      <c r="BH18" s="272"/>
      <c r="BI18" s="272"/>
      <c r="BJ18" s="272"/>
      <c r="BK18" s="297"/>
      <c r="BL18" s="295"/>
      <c r="BM18" s="295"/>
      <c r="BN18" s="295"/>
      <c r="BO18" s="295"/>
      <c r="BP18" s="295"/>
      <c r="BR18" s="156"/>
      <c r="BS18" s="296"/>
      <c r="BT18" s="296"/>
      <c r="BU18" s="298"/>
      <c r="BV18" s="296"/>
      <c r="BW18" s="296"/>
      <c r="BX18" s="296"/>
      <c r="BY18" s="296"/>
      <c r="BZ18" s="296"/>
      <c r="CA18" s="201"/>
      <c r="CB18" s="156"/>
      <c r="CC18" s="157"/>
      <c r="CD18" s="157"/>
      <c r="CE18" s="157"/>
      <c r="CF18" s="157"/>
      <c r="CG18" s="157"/>
      <c r="CH18" s="157"/>
      <c r="CI18" s="157"/>
      <c r="CJ18" s="157"/>
      <c r="CK18" s="299"/>
      <c r="CL18" s="156"/>
      <c r="CM18" s="112"/>
      <c r="CN18" s="300"/>
      <c r="CO18" s="112"/>
      <c r="CP18" s="112"/>
      <c r="CQ18" s="112"/>
      <c r="CR18" s="112"/>
      <c r="CS18" s="112"/>
      <c r="CT18" s="301"/>
      <c r="CV18" s="156"/>
      <c r="CW18" s="302"/>
      <c r="CX18" s="302"/>
      <c r="CY18" s="302"/>
      <c r="CZ18" s="302"/>
      <c r="DA18" s="302"/>
      <c r="DB18" s="302"/>
      <c r="DC18" s="302"/>
      <c r="DD18" s="302"/>
      <c r="DE18" s="299"/>
      <c r="DF18" s="156"/>
      <c r="DG18" s="296"/>
      <c r="DH18" s="74"/>
      <c r="DI18" s="317"/>
      <c r="DJ18" s="303"/>
      <c r="DK18" s="74"/>
      <c r="DL18" s="318"/>
      <c r="DM18" s="319"/>
      <c r="DN18" s="296"/>
      <c r="DO18" s="74"/>
      <c r="DP18" s="74"/>
      <c r="DQ18" s="296"/>
      <c r="DR18" s="305"/>
      <c r="DS18" s="306"/>
      <c r="DT18" s="156"/>
      <c r="DU18" s="306"/>
      <c r="DV18" s="306"/>
      <c r="DW18" s="306"/>
      <c r="DX18" s="306"/>
      <c r="DY18" s="306"/>
      <c r="DZ18" s="319"/>
      <c r="EA18" s="18"/>
      <c r="EB18" s="18"/>
      <c r="EC18" s="18"/>
      <c r="ED18" s="18"/>
      <c r="EE18" s="18"/>
      <c r="EF18" s="18"/>
      <c r="EG18" s="18"/>
      <c r="EH18" s="18"/>
      <c r="EI18" s="18"/>
      <c r="EJ18" s="18"/>
      <c r="EK18" s="18"/>
      <c r="EL18" s="18"/>
      <c r="EM18" s="18"/>
      <c r="EN18" s="18"/>
      <c r="EO18" s="18"/>
      <c r="EP18" s="18"/>
      <c r="EQ18" s="18"/>
      <c r="ER18" s="156"/>
      <c r="ES18" s="296"/>
      <c r="ET18" s="74"/>
      <c r="EU18" s="319"/>
      <c r="EV18" s="296"/>
      <c r="EW18" s="74"/>
      <c r="EX18" s="320"/>
      <c r="EY18" s="296"/>
      <c r="EZ18" s="74"/>
      <c r="FA18" s="201"/>
      <c r="FB18" s="156"/>
      <c r="FC18" s="311"/>
      <c r="FD18" s="311"/>
      <c r="FE18" s="307"/>
      <c r="FF18" s="306"/>
      <c r="FG18" s="306"/>
      <c r="FH18" s="226"/>
      <c r="FI18" s="296"/>
      <c r="FJ18" s="312"/>
      <c r="FK18" s="205"/>
      <c r="FL18" s="156"/>
      <c r="FM18" s="309"/>
      <c r="FN18" s="296"/>
      <c r="FO18" s="296"/>
      <c r="FP18" s="296"/>
      <c r="FQ18" s="301"/>
      <c r="FR18" s="301"/>
      <c r="FS18" s="296"/>
      <c r="FT18" s="296"/>
      <c r="FU18" s="156"/>
      <c r="FV18" s="313"/>
      <c r="FW18" s="313"/>
      <c r="FX18" s="313"/>
      <c r="FY18" s="313"/>
      <c r="FZ18" s="313"/>
      <c r="GA18" s="313"/>
      <c r="GB18" s="313"/>
      <c r="GC18" s="323"/>
      <c r="IJ18" s="6"/>
      <c r="IK18" s="6"/>
    </row>
    <row r="19" spans="1:243" s="13" customFormat="1" ht="12" customHeight="1">
      <c r="A19" s="69" t="s">
        <v>239</v>
      </c>
      <c r="B19" s="889">
        <f t="shared" si="0"/>
        <v>444.483</v>
      </c>
      <c r="C19" s="889">
        <v>361.159</v>
      </c>
      <c r="D19" s="889">
        <v>83.324</v>
      </c>
      <c r="E19" s="680">
        <f t="shared" si="1"/>
        <v>0.8125372623924875</v>
      </c>
      <c r="F19" s="681">
        <f t="shared" si="2"/>
        <v>0.18746273760751253</v>
      </c>
      <c r="G19" s="308"/>
      <c r="H19" s="69" t="s">
        <v>239</v>
      </c>
      <c r="I19" s="531">
        <v>218.047</v>
      </c>
      <c r="J19" s="296">
        <v>61.86</v>
      </c>
      <c r="K19" s="296">
        <v>26.326</v>
      </c>
      <c r="L19" s="296">
        <v>18.5</v>
      </c>
      <c r="M19" s="531">
        <v>22.748</v>
      </c>
      <c r="N19" s="810">
        <v>14.772</v>
      </c>
      <c r="O19" s="273"/>
      <c r="P19" s="68"/>
      <c r="Q19" s="156"/>
      <c r="R19" s="112"/>
      <c r="S19" s="112"/>
      <c r="T19" s="74"/>
      <c r="U19" s="317"/>
      <c r="V19" s="112"/>
      <c r="W19" s="112"/>
      <c r="X19" s="74"/>
      <c r="Y19" s="234"/>
      <c r="Z19" s="156"/>
      <c r="AA19" s="112"/>
      <c r="AB19" s="74"/>
      <c r="AC19" s="112"/>
      <c r="AD19" s="74"/>
      <c r="AE19" s="112"/>
      <c r="AF19" s="74"/>
      <c r="AG19" s="294"/>
      <c r="AH19" s="112"/>
      <c r="AI19" s="74"/>
      <c r="AJ19" s="315"/>
      <c r="AK19" s="156"/>
      <c r="AL19" s="273"/>
      <c r="AM19" s="273"/>
      <c r="AN19" s="273"/>
      <c r="AO19" s="273"/>
      <c r="AP19" s="273"/>
      <c r="AQ19" s="295"/>
      <c r="AR19" s="295"/>
      <c r="AS19" s="201"/>
      <c r="AT19" s="156"/>
      <c r="AU19" s="296"/>
      <c r="AV19" s="74"/>
      <c r="AW19" s="294"/>
      <c r="AX19" s="296"/>
      <c r="AY19" s="74"/>
      <c r="AZ19" s="201"/>
      <c r="BA19" s="296"/>
      <c r="BB19" s="74"/>
      <c r="BC19" s="201"/>
      <c r="BD19" s="296"/>
      <c r="BE19" s="74"/>
      <c r="BF19" s="295"/>
      <c r="BG19" s="156"/>
      <c r="BH19" s="272"/>
      <c r="BI19" s="272"/>
      <c r="BJ19" s="272"/>
      <c r="BK19" s="297"/>
      <c r="BL19" s="295"/>
      <c r="BM19" s="295"/>
      <c r="BN19" s="295"/>
      <c r="BO19" s="295"/>
      <c r="BP19" s="295"/>
      <c r="BQ19" s="201"/>
      <c r="BR19" s="156"/>
      <c r="BS19" s="296"/>
      <c r="BT19" s="296"/>
      <c r="BU19" s="298"/>
      <c r="BV19" s="296"/>
      <c r="BW19" s="296"/>
      <c r="BX19" s="296"/>
      <c r="BY19" s="296"/>
      <c r="BZ19" s="296"/>
      <c r="CA19" s="201"/>
      <c r="CB19" s="156"/>
      <c r="CC19" s="157"/>
      <c r="CD19" s="157"/>
      <c r="CE19" s="157"/>
      <c r="CF19" s="157"/>
      <c r="CG19" s="157"/>
      <c r="CH19" s="157"/>
      <c r="CI19" s="157"/>
      <c r="CJ19" s="157"/>
      <c r="CK19" s="299"/>
      <c r="CL19" s="156"/>
      <c r="CM19" s="112"/>
      <c r="CN19" s="300"/>
      <c r="CO19" s="112"/>
      <c r="CP19" s="112"/>
      <c r="CQ19" s="112"/>
      <c r="CR19" s="112"/>
      <c r="CS19" s="112"/>
      <c r="CT19" s="301"/>
      <c r="CU19" s="201"/>
      <c r="CV19" s="156"/>
      <c r="CW19" s="302"/>
      <c r="CX19" s="302"/>
      <c r="CY19" s="302"/>
      <c r="CZ19" s="302"/>
      <c r="DA19" s="302"/>
      <c r="DB19" s="302"/>
      <c r="DC19" s="302"/>
      <c r="DD19" s="302"/>
      <c r="DE19" s="299"/>
      <c r="DF19" s="156"/>
      <c r="DG19" s="296"/>
      <c r="DH19" s="74"/>
      <c r="DI19" s="317"/>
      <c r="DJ19" s="303"/>
      <c r="DK19" s="74"/>
      <c r="DL19" s="318"/>
      <c r="DM19" s="319"/>
      <c r="DN19" s="296"/>
      <c r="DO19" s="74"/>
      <c r="DP19" s="74"/>
      <c r="DQ19" s="296"/>
      <c r="DR19" s="305"/>
      <c r="DS19" s="306"/>
      <c r="DT19" s="156"/>
      <c r="DU19" s="306"/>
      <c r="DV19" s="306"/>
      <c r="DW19" s="306"/>
      <c r="DX19" s="306"/>
      <c r="DY19" s="306"/>
      <c r="DZ19" s="319"/>
      <c r="EA19" s="9"/>
      <c r="EB19" s="9"/>
      <c r="EC19" s="9"/>
      <c r="ED19" s="9"/>
      <c r="EE19" s="9"/>
      <c r="EF19" s="9"/>
      <c r="EG19" s="9"/>
      <c r="EH19" s="9"/>
      <c r="EI19" s="9"/>
      <c r="EJ19" s="9"/>
      <c r="EK19" s="9"/>
      <c r="EL19" s="9"/>
      <c r="EM19" s="9"/>
      <c r="EN19" s="9"/>
      <c r="EO19" s="9"/>
      <c r="EP19" s="9"/>
      <c r="EQ19" s="9"/>
      <c r="ER19" s="156"/>
      <c r="ES19" s="296"/>
      <c r="ET19" s="74"/>
      <c r="EU19" s="319"/>
      <c r="EV19" s="296"/>
      <c r="EW19" s="74"/>
      <c r="EX19" s="320"/>
      <c r="EY19" s="296"/>
      <c r="EZ19" s="74"/>
      <c r="FA19" s="201"/>
      <c r="FB19" s="156"/>
      <c r="FC19" s="311"/>
      <c r="FD19" s="311"/>
      <c r="FE19" s="307"/>
      <c r="FF19" s="306"/>
      <c r="FG19" s="306"/>
      <c r="FH19" s="226"/>
      <c r="FI19" s="296"/>
      <c r="FJ19" s="312"/>
      <c r="FK19" s="205"/>
      <c r="FL19" s="156"/>
      <c r="FM19" s="309"/>
      <c r="FN19" s="296"/>
      <c r="FO19" s="296"/>
      <c r="FP19" s="296"/>
      <c r="FQ19" s="301"/>
      <c r="FR19" s="301"/>
      <c r="FS19" s="296"/>
      <c r="FT19" s="296"/>
      <c r="FU19" s="156"/>
      <c r="FV19" s="313"/>
      <c r="FW19" s="313"/>
      <c r="FX19" s="313"/>
      <c r="FY19" s="313"/>
      <c r="FZ19" s="313"/>
      <c r="GA19" s="313"/>
      <c r="GB19" s="313"/>
      <c r="GC19" s="323"/>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row>
    <row r="20" spans="1:245" ht="12" customHeight="1">
      <c r="A20" s="57" t="s">
        <v>240</v>
      </c>
      <c r="B20" s="890">
        <f t="shared" si="0"/>
        <v>532.04279</v>
      </c>
      <c r="C20" s="890">
        <v>426.20479</v>
      </c>
      <c r="D20" s="890">
        <v>105.838</v>
      </c>
      <c r="E20" s="682">
        <f t="shared" si="1"/>
        <v>0.8010723911886862</v>
      </c>
      <c r="F20" s="683">
        <f t="shared" si="2"/>
        <v>0.19892760881131386</v>
      </c>
      <c r="G20" s="308"/>
      <c r="H20" s="57" t="s">
        <v>240</v>
      </c>
      <c r="I20" s="529">
        <v>254</v>
      </c>
      <c r="J20" s="679">
        <v>38</v>
      </c>
      <c r="K20" s="679">
        <v>14.4</v>
      </c>
      <c r="L20" s="679">
        <v>40.5</v>
      </c>
      <c r="M20" s="529">
        <v>20.7</v>
      </c>
      <c r="N20" s="813">
        <v>25.5</v>
      </c>
      <c r="O20" s="273"/>
      <c r="P20" s="68"/>
      <c r="Q20" s="156"/>
      <c r="R20" s="112"/>
      <c r="S20" s="112"/>
      <c r="T20" s="74"/>
      <c r="U20" s="317"/>
      <c r="V20" s="112"/>
      <c r="W20" s="112"/>
      <c r="X20" s="74"/>
      <c r="Y20" s="234"/>
      <c r="Z20" s="156"/>
      <c r="AA20" s="112"/>
      <c r="AB20" s="74"/>
      <c r="AC20" s="112"/>
      <c r="AD20" s="74"/>
      <c r="AE20" s="112"/>
      <c r="AF20" s="74"/>
      <c r="AG20" s="294"/>
      <c r="AH20" s="112"/>
      <c r="AI20" s="74"/>
      <c r="AJ20" s="315"/>
      <c r="AK20" s="156"/>
      <c r="AL20" s="273"/>
      <c r="AM20" s="273"/>
      <c r="AN20" s="273"/>
      <c r="AO20" s="273"/>
      <c r="AP20" s="273"/>
      <c r="AQ20" s="295"/>
      <c r="AR20" s="295"/>
      <c r="AT20" s="156"/>
      <c r="AU20" s="296"/>
      <c r="AV20" s="74"/>
      <c r="AW20" s="294"/>
      <c r="AX20" s="296"/>
      <c r="AY20" s="74"/>
      <c r="BA20" s="296"/>
      <c r="BB20" s="74"/>
      <c r="BD20" s="296"/>
      <c r="BE20" s="74"/>
      <c r="BF20" s="295"/>
      <c r="BG20" s="156"/>
      <c r="BH20" s="272"/>
      <c r="BI20" s="272"/>
      <c r="BJ20" s="272"/>
      <c r="BK20" s="297"/>
      <c r="BL20" s="295"/>
      <c r="BM20" s="295"/>
      <c r="BN20" s="295"/>
      <c r="BO20" s="295"/>
      <c r="BP20" s="295"/>
      <c r="BR20" s="156"/>
      <c r="BS20" s="296"/>
      <c r="BT20" s="296"/>
      <c r="BU20" s="298"/>
      <c r="BV20" s="296"/>
      <c r="BW20" s="296"/>
      <c r="BX20" s="296"/>
      <c r="BY20" s="296"/>
      <c r="BZ20" s="296"/>
      <c r="CA20" s="201"/>
      <c r="CB20" s="156"/>
      <c r="CC20" s="157"/>
      <c r="CD20" s="157"/>
      <c r="CE20" s="157"/>
      <c r="CF20" s="157"/>
      <c r="CG20" s="157"/>
      <c r="CH20" s="157"/>
      <c r="CI20" s="157"/>
      <c r="CJ20" s="157"/>
      <c r="CK20" s="299"/>
      <c r="CL20" s="156"/>
      <c r="CM20" s="112"/>
      <c r="CN20" s="300"/>
      <c r="CO20" s="112"/>
      <c r="CP20" s="112"/>
      <c r="CQ20" s="112"/>
      <c r="CR20" s="112"/>
      <c r="CS20" s="112"/>
      <c r="CT20" s="301"/>
      <c r="CV20" s="156"/>
      <c r="CW20" s="302"/>
      <c r="CX20" s="302"/>
      <c r="CY20" s="302"/>
      <c r="CZ20" s="302"/>
      <c r="DA20" s="302"/>
      <c r="DB20" s="302"/>
      <c r="DC20" s="302"/>
      <c r="DD20" s="302"/>
      <c r="DE20" s="299"/>
      <c r="DF20" s="156"/>
      <c r="DG20" s="296"/>
      <c r="DH20" s="74"/>
      <c r="DI20" s="317"/>
      <c r="DJ20" s="303"/>
      <c r="DK20" s="74"/>
      <c r="DL20" s="318"/>
      <c r="DM20" s="319"/>
      <c r="DN20" s="296"/>
      <c r="DO20" s="74"/>
      <c r="DP20" s="74"/>
      <c r="DQ20" s="296"/>
      <c r="DR20" s="321"/>
      <c r="DS20" s="306"/>
      <c r="DT20" s="156"/>
      <c r="DU20" s="306"/>
      <c r="DV20" s="306"/>
      <c r="DW20" s="306"/>
      <c r="DX20" s="306"/>
      <c r="DY20" s="306"/>
      <c r="DZ20" s="319"/>
      <c r="EA20" s="18"/>
      <c r="EB20" s="18"/>
      <c r="EC20" s="18"/>
      <c r="ED20" s="18"/>
      <c r="EE20" s="18"/>
      <c r="EF20" s="18"/>
      <c r="EG20" s="18"/>
      <c r="EH20" s="18"/>
      <c r="EI20" s="18"/>
      <c r="EJ20" s="18"/>
      <c r="EK20" s="18"/>
      <c r="EL20" s="18"/>
      <c r="EM20" s="18"/>
      <c r="EN20" s="18"/>
      <c r="EO20" s="18"/>
      <c r="EP20" s="18"/>
      <c r="EQ20" s="18"/>
      <c r="ER20" s="156"/>
      <c r="ES20" s="296"/>
      <c r="ET20" s="74"/>
      <c r="EU20" s="319"/>
      <c r="EV20" s="296"/>
      <c r="EW20" s="74"/>
      <c r="EX20" s="320"/>
      <c r="EY20" s="296"/>
      <c r="EZ20" s="74"/>
      <c r="FA20" s="201"/>
      <c r="FB20" s="156"/>
      <c r="FC20" s="311"/>
      <c r="FD20" s="311"/>
      <c r="FE20" s="307"/>
      <c r="FF20" s="306"/>
      <c r="FG20" s="306"/>
      <c r="FH20" s="226"/>
      <c r="FI20" s="296"/>
      <c r="FJ20" s="312"/>
      <c r="FK20" s="205"/>
      <c r="FL20" s="156"/>
      <c r="FM20" s="309"/>
      <c r="FN20" s="296"/>
      <c r="FO20" s="296"/>
      <c r="FP20" s="296"/>
      <c r="FQ20" s="301"/>
      <c r="FR20" s="301"/>
      <c r="FS20" s="296"/>
      <c r="FT20" s="296"/>
      <c r="FU20" s="156"/>
      <c r="FV20" s="313"/>
      <c r="FW20" s="313"/>
      <c r="FX20" s="313"/>
      <c r="FY20" s="313"/>
      <c r="FZ20" s="313"/>
      <c r="GA20" s="313"/>
      <c r="GB20" s="313"/>
      <c r="GC20" s="9"/>
      <c r="IJ20" s="6"/>
      <c r="IK20" s="6"/>
    </row>
    <row r="21" spans="1:243" s="13" customFormat="1" ht="12" customHeight="1">
      <c r="A21" s="69" t="s">
        <v>241</v>
      </c>
      <c r="B21" s="889">
        <f t="shared" si="0"/>
        <v>888.997314</v>
      </c>
      <c r="C21" s="889">
        <v>724.2136509999999</v>
      </c>
      <c r="D21" s="889">
        <v>164.783663</v>
      </c>
      <c r="E21" s="680">
        <f t="shared" si="1"/>
        <v>0.8146409888927966</v>
      </c>
      <c r="F21" s="681">
        <f t="shared" si="2"/>
        <v>0.1853590111072034</v>
      </c>
      <c r="G21" s="308"/>
      <c r="H21" s="69" t="s">
        <v>241</v>
      </c>
      <c r="I21" s="531">
        <v>359.71884</v>
      </c>
      <c r="J21" s="296">
        <v>118.51774</v>
      </c>
      <c r="K21" s="296">
        <v>47.820209000000006</v>
      </c>
      <c r="L21" s="296">
        <v>38.318714</v>
      </c>
      <c r="M21" s="531">
        <v>41.885008</v>
      </c>
      <c r="N21" s="810">
        <v>30.22</v>
      </c>
      <c r="O21" s="273"/>
      <c r="P21" s="68"/>
      <c r="Q21" s="156"/>
      <c r="R21" s="112"/>
      <c r="S21" s="112"/>
      <c r="T21" s="74"/>
      <c r="U21" s="317"/>
      <c r="V21" s="112"/>
      <c r="W21" s="112"/>
      <c r="X21" s="74"/>
      <c r="Y21" s="234"/>
      <c r="Z21" s="156"/>
      <c r="AA21" s="112"/>
      <c r="AB21" s="74"/>
      <c r="AC21" s="112"/>
      <c r="AD21" s="74"/>
      <c r="AE21" s="112"/>
      <c r="AF21" s="74"/>
      <c r="AG21" s="294"/>
      <c r="AH21" s="112"/>
      <c r="AI21" s="74"/>
      <c r="AJ21" s="315"/>
      <c r="AK21" s="156"/>
      <c r="AL21" s="273"/>
      <c r="AM21" s="273"/>
      <c r="AN21" s="273"/>
      <c r="AO21" s="273"/>
      <c r="AP21" s="273"/>
      <c r="AQ21" s="295"/>
      <c r="AR21" s="295"/>
      <c r="AS21" s="201"/>
      <c r="AT21" s="156"/>
      <c r="AU21" s="296"/>
      <c r="AV21" s="74"/>
      <c r="AW21" s="294"/>
      <c r="AX21" s="296"/>
      <c r="AY21" s="74"/>
      <c r="AZ21" s="201"/>
      <c r="BA21" s="296"/>
      <c r="BB21" s="74"/>
      <c r="BC21" s="201"/>
      <c r="BD21" s="296"/>
      <c r="BE21" s="74"/>
      <c r="BF21" s="295"/>
      <c r="BG21" s="156"/>
      <c r="BH21" s="272"/>
      <c r="BI21" s="272"/>
      <c r="BJ21" s="272"/>
      <c r="BK21" s="297"/>
      <c r="BL21" s="295"/>
      <c r="BM21" s="295"/>
      <c r="BN21" s="295"/>
      <c r="BO21" s="295"/>
      <c r="BP21" s="295"/>
      <c r="BQ21" s="201"/>
      <c r="BR21" s="156"/>
      <c r="BS21" s="296"/>
      <c r="BT21" s="296"/>
      <c r="BU21" s="298"/>
      <c r="BV21" s="296"/>
      <c r="BW21" s="296"/>
      <c r="BX21" s="296"/>
      <c r="BY21" s="296"/>
      <c r="BZ21" s="296"/>
      <c r="CA21" s="201"/>
      <c r="CB21" s="156"/>
      <c r="CC21" s="157"/>
      <c r="CD21" s="157"/>
      <c r="CE21" s="157"/>
      <c r="CF21" s="157"/>
      <c r="CG21" s="157"/>
      <c r="CH21" s="157"/>
      <c r="CI21" s="157"/>
      <c r="CJ21" s="157"/>
      <c r="CK21" s="299"/>
      <c r="CL21" s="156"/>
      <c r="CM21" s="112"/>
      <c r="CN21" s="300"/>
      <c r="CO21" s="112"/>
      <c r="CP21" s="112"/>
      <c r="CQ21" s="112"/>
      <c r="CR21" s="112"/>
      <c r="CS21" s="112"/>
      <c r="CT21" s="301"/>
      <c r="CU21" s="201"/>
      <c r="CV21" s="156"/>
      <c r="CW21" s="302"/>
      <c r="CX21" s="302"/>
      <c r="CY21" s="302"/>
      <c r="CZ21" s="302"/>
      <c r="DA21" s="302"/>
      <c r="DB21" s="302"/>
      <c r="DC21" s="302"/>
      <c r="DD21" s="302"/>
      <c r="DE21" s="299"/>
      <c r="DF21" s="156"/>
      <c r="DG21" s="296"/>
      <c r="DH21" s="74"/>
      <c r="DI21" s="317"/>
      <c r="DJ21" s="303"/>
      <c r="DK21" s="74"/>
      <c r="DL21" s="318"/>
      <c r="DM21" s="319"/>
      <c r="DN21" s="296"/>
      <c r="DO21" s="74"/>
      <c r="DP21" s="74"/>
      <c r="DQ21" s="296"/>
      <c r="DR21" s="305"/>
      <c r="DS21" s="306"/>
      <c r="DT21" s="156"/>
      <c r="DU21" s="306"/>
      <c r="DV21" s="306"/>
      <c r="DW21" s="306"/>
      <c r="DX21" s="306"/>
      <c r="DY21" s="306"/>
      <c r="DZ21" s="319"/>
      <c r="EA21" s="9"/>
      <c r="EB21" s="9"/>
      <c r="EC21" s="9"/>
      <c r="ED21" s="9"/>
      <c r="EE21" s="9"/>
      <c r="EF21" s="9"/>
      <c r="EG21" s="9"/>
      <c r="EH21" s="9"/>
      <c r="EI21" s="9"/>
      <c r="EJ21" s="9"/>
      <c r="EK21" s="9"/>
      <c r="EL21" s="9"/>
      <c r="EM21" s="9"/>
      <c r="EN21" s="9"/>
      <c r="EO21" s="9"/>
      <c r="EP21" s="9"/>
      <c r="EQ21" s="9"/>
      <c r="ER21" s="156"/>
      <c r="ES21" s="296"/>
      <c r="ET21" s="74"/>
      <c r="EU21" s="319"/>
      <c r="EV21" s="296"/>
      <c r="EW21" s="74"/>
      <c r="EX21" s="320"/>
      <c r="EY21" s="296"/>
      <c r="EZ21" s="74"/>
      <c r="FA21" s="201"/>
      <c r="FB21" s="156"/>
      <c r="FC21" s="311"/>
      <c r="FD21" s="311"/>
      <c r="FE21" s="307"/>
      <c r="FF21" s="306"/>
      <c r="FG21" s="306"/>
      <c r="FH21" s="226"/>
      <c r="FI21" s="296"/>
      <c r="FJ21" s="312"/>
      <c r="FK21" s="205"/>
      <c r="FL21" s="156"/>
      <c r="FM21" s="309"/>
      <c r="FN21" s="296"/>
      <c r="FO21" s="296"/>
      <c r="FP21" s="296"/>
      <c r="FQ21" s="301"/>
      <c r="FR21" s="301"/>
      <c r="FS21" s="296"/>
      <c r="FT21" s="296"/>
      <c r="FU21" s="156"/>
      <c r="FV21" s="313"/>
      <c r="FW21" s="313"/>
      <c r="FX21" s="313"/>
      <c r="FY21" s="313"/>
      <c r="FZ21" s="313"/>
      <c r="GA21" s="313"/>
      <c r="GB21" s="313"/>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row>
    <row r="22" spans="1:245" ht="12" customHeight="1">
      <c r="A22" s="57" t="s">
        <v>242</v>
      </c>
      <c r="B22" s="890">
        <f t="shared" si="0"/>
        <v>265.8641</v>
      </c>
      <c r="C22" s="890">
        <v>235.495722</v>
      </c>
      <c r="D22" s="890">
        <v>30.368378</v>
      </c>
      <c r="E22" s="682">
        <f t="shared" si="1"/>
        <v>0.8857748075050373</v>
      </c>
      <c r="F22" s="683">
        <f t="shared" si="2"/>
        <v>0.11422519249496264</v>
      </c>
      <c r="G22" s="308"/>
      <c r="H22" s="57" t="s">
        <v>242</v>
      </c>
      <c r="I22" s="529">
        <v>118.73058900000001</v>
      </c>
      <c r="J22" s="679">
        <v>48.994175000000006</v>
      </c>
      <c r="K22" s="679">
        <v>5.1970410000000005</v>
      </c>
      <c r="L22" s="679">
        <v>10.85</v>
      </c>
      <c r="M22" s="529">
        <v>12.78</v>
      </c>
      <c r="N22" s="813">
        <v>7</v>
      </c>
      <c r="O22" s="273"/>
      <c r="P22" s="68"/>
      <c r="Q22" s="156"/>
      <c r="R22" s="112"/>
      <c r="S22" s="112"/>
      <c r="T22" s="74"/>
      <c r="U22" s="317"/>
      <c r="V22" s="112"/>
      <c r="W22" s="112"/>
      <c r="X22" s="74"/>
      <c r="Y22" s="234"/>
      <c r="Z22" s="156"/>
      <c r="AA22" s="112"/>
      <c r="AB22" s="74"/>
      <c r="AC22" s="112"/>
      <c r="AD22" s="74"/>
      <c r="AE22" s="112"/>
      <c r="AF22" s="74"/>
      <c r="AG22" s="294"/>
      <c r="AH22" s="112"/>
      <c r="AI22" s="74"/>
      <c r="AJ22" s="315"/>
      <c r="AK22" s="156"/>
      <c r="AL22" s="273"/>
      <c r="AM22" s="273"/>
      <c r="AN22" s="273"/>
      <c r="AO22" s="273"/>
      <c r="AP22" s="273"/>
      <c r="AQ22" s="295"/>
      <c r="AR22" s="295"/>
      <c r="AT22" s="156"/>
      <c r="AU22" s="296"/>
      <c r="AV22" s="74"/>
      <c r="AW22" s="294"/>
      <c r="AX22" s="296"/>
      <c r="AY22" s="74"/>
      <c r="BA22" s="296"/>
      <c r="BB22" s="74"/>
      <c r="BD22" s="296"/>
      <c r="BE22" s="74"/>
      <c r="BF22" s="295"/>
      <c r="BG22" s="156"/>
      <c r="BH22" s="272"/>
      <c r="BI22" s="272"/>
      <c r="BJ22" s="272"/>
      <c r="BK22" s="297"/>
      <c r="BL22" s="295"/>
      <c r="BM22" s="295"/>
      <c r="BN22" s="295"/>
      <c r="BO22" s="295"/>
      <c r="BP22" s="295"/>
      <c r="BR22" s="156"/>
      <c r="BS22" s="296"/>
      <c r="BT22" s="296"/>
      <c r="BU22" s="298"/>
      <c r="BV22" s="296"/>
      <c r="BW22" s="296"/>
      <c r="BX22" s="296"/>
      <c r="BY22" s="296"/>
      <c r="BZ22" s="296"/>
      <c r="CA22" s="201"/>
      <c r="CB22" s="156"/>
      <c r="CC22" s="157"/>
      <c r="CD22" s="157"/>
      <c r="CE22" s="157"/>
      <c r="CF22" s="157"/>
      <c r="CG22" s="157"/>
      <c r="CH22" s="157"/>
      <c r="CI22" s="157"/>
      <c r="CJ22" s="157"/>
      <c r="CK22" s="299"/>
      <c r="CL22" s="156"/>
      <c r="CM22" s="112"/>
      <c r="CN22" s="300"/>
      <c r="CO22" s="112"/>
      <c r="CP22" s="112"/>
      <c r="CQ22" s="112"/>
      <c r="CR22" s="112"/>
      <c r="CS22" s="112"/>
      <c r="CT22" s="301"/>
      <c r="CV22" s="156"/>
      <c r="CW22" s="302"/>
      <c r="CX22" s="302"/>
      <c r="CY22" s="302"/>
      <c r="CZ22" s="302"/>
      <c r="DA22" s="302"/>
      <c r="DB22" s="302"/>
      <c r="DC22" s="302"/>
      <c r="DD22" s="302"/>
      <c r="DE22" s="299"/>
      <c r="DF22" s="156"/>
      <c r="DG22" s="296"/>
      <c r="DH22" s="74"/>
      <c r="DI22" s="317"/>
      <c r="DJ22" s="303"/>
      <c r="DK22" s="74"/>
      <c r="DL22" s="318"/>
      <c r="DM22" s="319"/>
      <c r="DN22" s="296"/>
      <c r="DO22" s="74"/>
      <c r="DP22" s="74"/>
      <c r="DQ22" s="296"/>
      <c r="DR22" s="321"/>
      <c r="DS22" s="306"/>
      <c r="DT22" s="156"/>
      <c r="DU22" s="306"/>
      <c r="DV22" s="306"/>
      <c r="DW22" s="306"/>
      <c r="DX22" s="306"/>
      <c r="DY22" s="306"/>
      <c r="DZ22" s="319"/>
      <c r="EA22" s="18"/>
      <c r="EB22" s="18"/>
      <c r="EC22" s="18"/>
      <c r="ED22" s="18"/>
      <c r="EE22" s="18"/>
      <c r="EF22" s="18"/>
      <c r="EG22" s="18"/>
      <c r="EH22" s="18"/>
      <c r="EI22" s="18"/>
      <c r="EJ22" s="18"/>
      <c r="EK22" s="18"/>
      <c r="EL22" s="18"/>
      <c r="EM22" s="18"/>
      <c r="EN22" s="18"/>
      <c r="EO22" s="18"/>
      <c r="EP22" s="18"/>
      <c r="EQ22" s="18"/>
      <c r="ER22" s="156"/>
      <c r="ES22" s="296"/>
      <c r="ET22" s="74"/>
      <c r="EU22" s="319"/>
      <c r="EV22" s="296"/>
      <c r="EW22" s="74"/>
      <c r="EX22" s="320"/>
      <c r="EY22" s="296"/>
      <c r="EZ22" s="74"/>
      <c r="FA22" s="201"/>
      <c r="FB22" s="156"/>
      <c r="FC22" s="311"/>
      <c r="FD22" s="311"/>
      <c r="FE22" s="307"/>
      <c r="FF22" s="306"/>
      <c r="FG22" s="306"/>
      <c r="FH22" s="226"/>
      <c r="FI22" s="296"/>
      <c r="FJ22" s="312"/>
      <c r="FK22" s="205"/>
      <c r="FL22" s="156"/>
      <c r="FM22" s="309"/>
      <c r="FN22" s="296"/>
      <c r="FO22" s="296"/>
      <c r="FP22" s="296"/>
      <c r="FQ22" s="301"/>
      <c r="FR22" s="301"/>
      <c r="FS22" s="296"/>
      <c r="FT22" s="296"/>
      <c r="FU22" s="156"/>
      <c r="FV22" s="313"/>
      <c r="FW22" s="313"/>
      <c r="FX22" s="313"/>
      <c r="FY22" s="313"/>
      <c r="FZ22" s="313"/>
      <c r="GA22" s="313"/>
      <c r="GB22" s="313"/>
      <c r="GC22" s="9"/>
      <c r="IJ22" s="6"/>
      <c r="IK22" s="6"/>
    </row>
    <row r="23" spans="1:243" s="13" customFormat="1" ht="12" customHeight="1">
      <c r="A23" s="69" t="s">
        <v>243</v>
      </c>
      <c r="B23" s="889">
        <f t="shared" si="0"/>
        <v>292.97496</v>
      </c>
      <c r="C23" s="889">
        <v>255.634514</v>
      </c>
      <c r="D23" s="889">
        <v>37.34044599999999</v>
      </c>
      <c r="E23" s="680">
        <f t="shared" si="1"/>
        <v>0.8725473125757914</v>
      </c>
      <c r="F23" s="681">
        <f t="shared" si="2"/>
        <v>0.1274526874242085</v>
      </c>
      <c r="G23" s="308"/>
      <c r="H23" s="69" t="s">
        <v>243</v>
      </c>
      <c r="I23" s="531">
        <v>150</v>
      </c>
      <c r="J23" s="296">
        <v>72.628016</v>
      </c>
      <c r="K23" s="296">
        <v>7.71356</v>
      </c>
      <c r="L23" s="296">
        <v>6</v>
      </c>
      <c r="M23" s="531">
        <v>19.726446</v>
      </c>
      <c r="N23" s="810">
        <v>17.5</v>
      </c>
      <c r="O23" s="273"/>
      <c r="P23" s="68"/>
      <c r="Q23" s="156"/>
      <c r="R23" s="112"/>
      <c r="S23" s="112"/>
      <c r="T23" s="74"/>
      <c r="U23" s="317"/>
      <c r="V23" s="112"/>
      <c r="W23" s="112"/>
      <c r="X23" s="74"/>
      <c r="Y23" s="234"/>
      <c r="Z23" s="156"/>
      <c r="AA23" s="112"/>
      <c r="AB23" s="74"/>
      <c r="AC23" s="112"/>
      <c r="AD23" s="74"/>
      <c r="AE23" s="112"/>
      <c r="AF23" s="74"/>
      <c r="AG23" s="294"/>
      <c r="AH23" s="112"/>
      <c r="AI23" s="74"/>
      <c r="AJ23" s="315"/>
      <c r="AK23" s="156"/>
      <c r="AL23" s="273"/>
      <c r="AM23" s="273"/>
      <c r="AN23" s="273"/>
      <c r="AO23" s="273"/>
      <c r="AP23" s="273"/>
      <c r="AQ23" s="295"/>
      <c r="AR23" s="295"/>
      <c r="AS23" s="201"/>
      <c r="AT23" s="156"/>
      <c r="AU23" s="296"/>
      <c r="AV23" s="74"/>
      <c r="AW23" s="294"/>
      <c r="AX23" s="296"/>
      <c r="AY23" s="74"/>
      <c r="AZ23" s="201"/>
      <c r="BA23" s="296"/>
      <c r="BB23" s="74"/>
      <c r="BC23" s="201"/>
      <c r="BD23" s="296"/>
      <c r="BE23" s="74"/>
      <c r="BF23" s="295"/>
      <c r="BG23" s="156"/>
      <c r="BH23" s="272"/>
      <c r="BI23" s="272"/>
      <c r="BJ23" s="272"/>
      <c r="BK23" s="297"/>
      <c r="BL23" s="295"/>
      <c r="BM23" s="295"/>
      <c r="BN23" s="295"/>
      <c r="BO23" s="295"/>
      <c r="BP23" s="295"/>
      <c r="BQ23" s="201"/>
      <c r="BR23" s="156"/>
      <c r="BS23" s="296"/>
      <c r="BT23" s="296"/>
      <c r="BU23" s="298"/>
      <c r="BV23" s="296"/>
      <c r="BW23" s="296"/>
      <c r="BX23" s="296"/>
      <c r="BY23" s="296"/>
      <c r="BZ23" s="296"/>
      <c r="CA23" s="201"/>
      <c r="CB23" s="156"/>
      <c r="CC23" s="157"/>
      <c r="CD23" s="157"/>
      <c r="CE23" s="157"/>
      <c r="CF23" s="157"/>
      <c r="CG23" s="157"/>
      <c r="CH23" s="157"/>
      <c r="CI23" s="157"/>
      <c r="CJ23" s="157"/>
      <c r="CK23" s="299"/>
      <c r="CL23" s="156"/>
      <c r="CM23" s="112"/>
      <c r="CN23" s="300"/>
      <c r="CO23" s="112"/>
      <c r="CP23" s="112"/>
      <c r="CQ23" s="112"/>
      <c r="CR23" s="112"/>
      <c r="CS23" s="112"/>
      <c r="CT23" s="301"/>
      <c r="CU23" s="201"/>
      <c r="CV23" s="156"/>
      <c r="CW23" s="302"/>
      <c r="CX23" s="302"/>
      <c r="CY23" s="302"/>
      <c r="CZ23" s="302"/>
      <c r="DA23" s="302"/>
      <c r="DB23" s="302"/>
      <c r="DC23" s="302"/>
      <c r="DD23" s="302"/>
      <c r="DE23" s="299"/>
      <c r="DF23" s="156"/>
      <c r="DG23" s="296"/>
      <c r="DH23" s="74"/>
      <c r="DI23" s="317"/>
      <c r="DJ23" s="303"/>
      <c r="DK23" s="74"/>
      <c r="DL23" s="318"/>
      <c r="DM23" s="319"/>
      <c r="DN23" s="296"/>
      <c r="DO23" s="74"/>
      <c r="DP23" s="74"/>
      <c r="DQ23" s="296"/>
      <c r="DR23" s="305"/>
      <c r="DS23" s="306"/>
      <c r="DT23" s="156"/>
      <c r="DU23" s="306"/>
      <c r="DV23" s="306"/>
      <c r="DW23" s="306"/>
      <c r="DX23" s="306"/>
      <c r="DY23" s="306"/>
      <c r="DZ23" s="319"/>
      <c r="EA23" s="9"/>
      <c r="EB23" s="9"/>
      <c r="EC23" s="9"/>
      <c r="ED23" s="9"/>
      <c r="EE23" s="9"/>
      <c r="EF23" s="9"/>
      <c r="EG23" s="9"/>
      <c r="EH23" s="9"/>
      <c r="EI23" s="9"/>
      <c r="EJ23" s="9"/>
      <c r="EK23" s="9"/>
      <c r="EL23" s="9"/>
      <c r="EM23" s="9"/>
      <c r="EN23" s="9"/>
      <c r="EO23" s="9"/>
      <c r="EP23" s="9"/>
      <c r="EQ23" s="9"/>
      <c r="ER23" s="156"/>
      <c r="ES23" s="296"/>
      <c r="ET23" s="74"/>
      <c r="EU23" s="319"/>
      <c r="EV23" s="296"/>
      <c r="EW23" s="74"/>
      <c r="EX23" s="320"/>
      <c r="EY23" s="296"/>
      <c r="EZ23" s="74"/>
      <c r="FA23" s="201"/>
      <c r="FB23" s="156"/>
      <c r="FC23" s="311"/>
      <c r="FD23" s="311"/>
      <c r="FE23" s="307"/>
      <c r="FF23" s="306"/>
      <c r="FG23" s="306"/>
      <c r="FH23" s="226"/>
      <c r="FI23" s="296"/>
      <c r="FJ23" s="312"/>
      <c r="FK23" s="205"/>
      <c r="FL23" s="156"/>
      <c r="FM23" s="309"/>
      <c r="FN23" s="296"/>
      <c r="FO23" s="296"/>
      <c r="FP23" s="296"/>
      <c r="FQ23" s="301"/>
      <c r="FR23" s="301"/>
      <c r="FS23" s="296"/>
      <c r="FT23" s="296"/>
      <c r="FU23" s="156"/>
      <c r="FV23" s="313"/>
      <c r="FW23" s="313"/>
      <c r="FX23" s="313"/>
      <c r="FY23" s="313"/>
      <c r="FZ23" s="313"/>
      <c r="GA23" s="313"/>
      <c r="GB23" s="313"/>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row>
    <row r="24" spans="1:245" ht="12" customHeight="1">
      <c r="A24" s="57" t="s">
        <v>244</v>
      </c>
      <c r="B24" s="890">
        <f t="shared" si="0"/>
        <v>567.65</v>
      </c>
      <c r="C24" s="890">
        <v>474.705</v>
      </c>
      <c r="D24" s="890">
        <v>92.945</v>
      </c>
      <c r="E24" s="682">
        <f t="shared" si="1"/>
        <v>0.8362635426759447</v>
      </c>
      <c r="F24" s="683">
        <f t="shared" si="2"/>
        <v>0.1637364573240553</v>
      </c>
      <c r="G24" s="308"/>
      <c r="H24" s="57" t="s">
        <v>244</v>
      </c>
      <c r="I24" s="529">
        <v>263.45</v>
      </c>
      <c r="J24" s="679">
        <v>41.3</v>
      </c>
      <c r="K24" s="679">
        <v>16.9</v>
      </c>
      <c r="L24" s="679">
        <v>93.05</v>
      </c>
      <c r="M24" s="529">
        <v>23.12</v>
      </c>
      <c r="N24" s="813">
        <v>20</v>
      </c>
      <c r="O24" s="273"/>
      <c r="P24" s="68"/>
      <c r="Q24" s="156"/>
      <c r="R24" s="112"/>
      <c r="S24" s="112"/>
      <c r="T24" s="74"/>
      <c r="U24" s="317"/>
      <c r="V24" s="112"/>
      <c r="W24" s="112"/>
      <c r="X24" s="74"/>
      <c r="Y24" s="234"/>
      <c r="Z24" s="156"/>
      <c r="AA24" s="112"/>
      <c r="AB24" s="74"/>
      <c r="AC24" s="112"/>
      <c r="AD24" s="74"/>
      <c r="AE24" s="112"/>
      <c r="AF24" s="74"/>
      <c r="AG24" s="294"/>
      <c r="AH24" s="112"/>
      <c r="AI24" s="74"/>
      <c r="AJ24" s="315"/>
      <c r="AK24" s="156"/>
      <c r="AL24" s="273"/>
      <c r="AM24" s="273"/>
      <c r="AN24" s="273"/>
      <c r="AO24" s="273"/>
      <c r="AP24" s="273"/>
      <c r="AQ24" s="295"/>
      <c r="AR24" s="295"/>
      <c r="AT24" s="156"/>
      <c r="AU24" s="296"/>
      <c r="AV24" s="74"/>
      <c r="AW24" s="294"/>
      <c r="AX24" s="296"/>
      <c r="AY24" s="74"/>
      <c r="BA24" s="296"/>
      <c r="BB24" s="74"/>
      <c r="BD24" s="296"/>
      <c r="BE24" s="74"/>
      <c r="BF24" s="295"/>
      <c r="BG24" s="156"/>
      <c r="BH24" s="272"/>
      <c r="BI24" s="272"/>
      <c r="BJ24" s="272"/>
      <c r="BK24" s="297"/>
      <c r="BL24" s="295"/>
      <c r="BM24" s="295"/>
      <c r="BN24" s="295"/>
      <c r="BO24" s="295"/>
      <c r="BP24" s="295"/>
      <c r="BR24" s="156"/>
      <c r="BS24" s="296"/>
      <c r="BT24" s="296"/>
      <c r="BU24" s="298"/>
      <c r="BV24" s="296"/>
      <c r="BW24" s="296"/>
      <c r="BX24" s="296"/>
      <c r="BY24" s="296"/>
      <c r="BZ24" s="296"/>
      <c r="CA24" s="201"/>
      <c r="CB24" s="156"/>
      <c r="CC24" s="157"/>
      <c r="CD24" s="157"/>
      <c r="CE24" s="157"/>
      <c r="CF24" s="157"/>
      <c r="CG24" s="157"/>
      <c r="CH24" s="157"/>
      <c r="CI24" s="157"/>
      <c r="CJ24" s="157"/>
      <c r="CK24" s="299"/>
      <c r="CL24" s="156"/>
      <c r="CM24" s="112"/>
      <c r="CN24" s="300"/>
      <c r="CO24" s="112"/>
      <c r="CP24" s="112"/>
      <c r="CQ24" s="112"/>
      <c r="CR24" s="112"/>
      <c r="CS24" s="112"/>
      <c r="CT24" s="301"/>
      <c r="CV24" s="156"/>
      <c r="CW24" s="302"/>
      <c r="CX24" s="302"/>
      <c r="CY24" s="302"/>
      <c r="CZ24" s="302"/>
      <c r="DA24" s="302"/>
      <c r="DB24" s="302"/>
      <c r="DC24" s="302"/>
      <c r="DD24" s="302"/>
      <c r="DE24" s="299"/>
      <c r="DF24" s="156"/>
      <c r="DG24" s="296"/>
      <c r="DH24" s="74"/>
      <c r="DI24" s="317"/>
      <c r="DJ24" s="303"/>
      <c r="DK24" s="74"/>
      <c r="DL24" s="318"/>
      <c r="DM24" s="319"/>
      <c r="DN24" s="296"/>
      <c r="DO24" s="74"/>
      <c r="DP24" s="74"/>
      <c r="DQ24" s="296"/>
      <c r="DR24" s="305"/>
      <c r="DS24" s="306"/>
      <c r="DT24" s="156"/>
      <c r="DU24" s="306"/>
      <c r="DV24" s="306"/>
      <c r="DW24" s="306"/>
      <c r="DX24" s="306"/>
      <c r="DY24" s="306"/>
      <c r="DZ24" s="319"/>
      <c r="EA24" s="18"/>
      <c r="EB24" s="18"/>
      <c r="EC24" s="18"/>
      <c r="ED24" s="18"/>
      <c r="EE24" s="18"/>
      <c r="EF24" s="18"/>
      <c r="EG24" s="18"/>
      <c r="EH24" s="18"/>
      <c r="EI24" s="18"/>
      <c r="EJ24" s="18"/>
      <c r="EK24" s="18"/>
      <c r="EL24" s="18"/>
      <c r="EM24" s="18"/>
      <c r="EN24" s="18"/>
      <c r="EO24" s="18"/>
      <c r="EP24" s="18"/>
      <c r="EQ24" s="18"/>
      <c r="ER24" s="156"/>
      <c r="ES24" s="296"/>
      <c r="ET24" s="74"/>
      <c r="EU24" s="319"/>
      <c r="EV24" s="296"/>
      <c r="EW24" s="74"/>
      <c r="EX24" s="320"/>
      <c r="EY24" s="296"/>
      <c r="EZ24" s="74"/>
      <c r="FA24" s="201"/>
      <c r="FB24" s="156"/>
      <c r="FC24" s="311"/>
      <c r="FD24" s="311"/>
      <c r="FE24" s="307"/>
      <c r="FF24" s="306"/>
      <c r="FG24" s="306"/>
      <c r="FH24" s="226"/>
      <c r="FI24" s="296"/>
      <c r="FJ24" s="312"/>
      <c r="FK24" s="205"/>
      <c r="FL24" s="156"/>
      <c r="FM24" s="309"/>
      <c r="FN24" s="296"/>
      <c r="FO24" s="296"/>
      <c r="FP24" s="296"/>
      <c r="FQ24" s="301"/>
      <c r="FR24" s="301"/>
      <c r="FS24" s="296"/>
      <c r="FT24" s="296"/>
      <c r="FU24" s="156"/>
      <c r="FV24" s="313"/>
      <c r="FW24" s="313"/>
      <c r="FX24" s="313"/>
      <c r="FY24" s="313"/>
      <c r="FZ24" s="313"/>
      <c r="GA24" s="313"/>
      <c r="GB24" s="313"/>
      <c r="GC24" s="9"/>
      <c r="IJ24" s="6"/>
      <c r="IK24" s="6"/>
    </row>
    <row r="25" spans="1:243" s="13" customFormat="1" ht="12" customHeight="1">
      <c r="A25" s="69" t="s">
        <v>245</v>
      </c>
      <c r="B25" s="889">
        <f t="shared" si="0"/>
        <v>465.955881</v>
      </c>
      <c r="C25" s="889">
        <v>392.844207</v>
      </c>
      <c r="D25" s="889">
        <v>73.111674</v>
      </c>
      <c r="E25" s="680">
        <f t="shared" si="1"/>
        <v>0.8430931403997024</v>
      </c>
      <c r="F25" s="681">
        <f t="shared" si="2"/>
        <v>0.15690685960029765</v>
      </c>
      <c r="G25" s="308"/>
      <c r="H25" s="69" t="s">
        <v>245</v>
      </c>
      <c r="I25" s="531">
        <v>222.007157</v>
      </c>
      <c r="J25" s="296">
        <v>60.000628</v>
      </c>
      <c r="K25" s="296">
        <v>29.199901999999998</v>
      </c>
      <c r="L25" s="296">
        <v>4.5</v>
      </c>
      <c r="M25" s="531">
        <v>51.680878</v>
      </c>
      <c r="N25" s="810">
        <v>14</v>
      </c>
      <c r="O25" s="273"/>
      <c r="P25" s="68"/>
      <c r="Q25" s="156"/>
      <c r="R25" s="112"/>
      <c r="S25" s="112"/>
      <c r="T25" s="74"/>
      <c r="U25" s="317"/>
      <c r="V25" s="112"/>
      <c r="W25" s="112"/>
      <c r="X25" s="74"/>
      <c r="Y25" s="234"/>
      <c r="Z25" s="156"/>
      <c r="AA25" s="112"/>
      <c r="AB25" s="74"/>
      <c r="AC25" s="112"/>
      <c r="AD25" s="74"/>
      <c r="AE25" s="112"/>
      <c r="AF25" s="74"/>
      <c r="AG25" s="294"/>
      <c r="AH25" s="112"/>
      <c r="AI25" s="74"/>
      <c r="AJ25" s="315"/>
      <c r="AK25" s="156"/>
      <c r="AL25" s="273"/>
      <c r="AM25" s="273"/>
      <c r="AN25" s="273"/>
      <c r="AO25" s="273"/>
      <c r="AP25" s="273"/>
      <c r="AQ25" s="316"/>
      <c r="AR25" s="324"/>
      <c r="AS25" s="325"/>
      <c r="AT25" s="156"/>
      <c r="AU25" s="296"/>
      <c r="AV25" s="74"/>
      <c r="AW25" s="294"/>
      <c r="AX25" s="296"/>
      <c r="AY25" s="74"/>
      <c r="AZ25" s="201"/>
      <c r="BA25" s="296"/>
      <c r="BB25" s="74"/>
      <c r="BC25" s="201"/>
      <c r="BD25" s="296"/>
      <c r="BE25" s="74"/>
      <c r="BF25" s="295"/>
      <c r="BG25" s="156"/>
      <c r="BH25" s="272"/>
      <c r="BI25" s="272"/>
      <c r="BJ25" s="272"/>
      <c r="BK25" s="297"/>
      <c r="BL25" s="295"/>
      <c r="BM25" s="316"/>
      <c r="BN25" s="316"/>
      <c r="BO25" s="259"/>
      <c r="BP25" s="295"/>
      <c r="BQ25" s="201"/>
      <c r="BR25" s="156"/>
      <c r="BS25" s="296"/>
      <c r="BT25" s="296"/>
      <c r="BU25" s="298"/>
      <c r="BV25" s="296"/>
      <c r="BW25" s="296"/>
      <c r="BX25" s="296"/>
      <c r="BY25" s="296"/>
      <c r="BZ25" s="296"/>
      <c r="CA25" s="201"/>
      <c r="CB25" s="156"/>
      <c r="CC25" s="157"/>
      <c r="CD25" s="157"/>
      <c r="CE25" s="157"/>
      <c r="CF25" s="157"/>
      <c r="CG25" s="157"/>
      <c r="CH25" s="157"/>
      <c r="CI25" s="157"/>
      <c r="CJ25" s="157"/>
      <c r="CK25" s="299"/>
      <c r="CL25" s="156"/>
      <c r="CM25" s="112"/>
      <c r="CN25" s="300"/>
      <c r="CO25" s="112"/>
      <c r="CP25" s="112"/>
      <c r="CQ25" s="112"/>
      <c r="CR25" s="112"/>
      <c r="CS25" s="112"/>
      <c r="CT25" s="301"/>
      <c r="CU25" s="201"/>
      <c r="CV25" s="156"/>
      <c r="CW25" s="302"/>
      <c r="CX25" s="302"/>
      <c r="CY25" s="302"/>
      <c r="CZ25" s="302"/>
      <c r="DA25" s="302"/>
      <c r="DB25" s="302"/>
      <c r="DC25" s="302"/>
      <c r="DD25" s="302"/>
      <c r="DE25" s="299"/>
      <c r="DF25" s="156"/>
      <c r="DG25" s="296"/>
      <c r="DH25" s="74"/>
      <c r="DI25" s="317"/>
      <c r="DJ25" s="303"/>
      <c r="DK25" s="74"/>
      <c r="DL25" s="318"/>
      <c r="DM25" s="319"/>
      <c r="DN25" s="296"/>
      <c r="DO25" s="74"/>
      <c r="DP25" s="74"/>
      <c r="DQ25" s="296"/>
      <c r="DR25" s="305"/>
      <c r="DS25" s="306"/>
      <c r="DT25" s="156"/>
      <c r="DU25" s="306"/>
      <c r="DV25" s="306"/>
      <c r="DW25" s="306"/>
      <c r="DX25" s="306"/>
      <c r="DY25" s="306"/>
      <c r="DZ25" s="319"/>
      <c r="EA25" s="9"/>
      <c r="EB25" s="9"/>
      <c r="EC25" s="9"/>
      <c r="ED25" s="9"/>
      <c r="EE25" s="9"/>
      <c r="EF25" s="9"/>
      <c r="EG25" s="9"/>
      <c r="EH25" s="9"/>
      <c r="EI25" s="9"/>
      <c r="EJ25" s="9"/>
      <c r="EK25" s="9"/>
      <c r="EL25" s="9"/>
      <c r="EM25" s="9"/>
      <c r="EN25" s="9"/>
      <c r="EO25" s="9"/>
      <c r="EP25" s="9"/>
      <c r="EQ25" s="9"/>
      <c r="ER25" s="156"/>
      <c r="ES25" s="296"/>
      <c r="ET25" s="74"/>
      <c r="EU25" s="319"/>
      <c r="EV25" s="296"/>
      <c r="EW25" s="74"/>
      <c r="EX25" s="320"/>
      <c r="EY25" s="296"/>
      <c r="EZ25" s="74"/>
      <c r="FA25" s="201"/>
      <c r="FB25" s="156"/>
      <c r="FC25" s="311"/>
      <c r="FD25" s="311"/>
      <c r="FE25" s="307"/>
      <c r="FF25" s="306"/>
      <c r="FG25" s="306"/>
      <c r="FH25" s="226"/>
      <c r="FI25" s="296"/>
      <c r="FJ25" s="312"/>
      <c r="FK25" s="205"/>
      <c r="FL25" s="156"/>
      <c r="FM25" s="309"/>
      <c r="FN25" s="296"/>
      <c r="FO25" s="296"/>
      <c r="FP25" s="296"/>
      <c r="FQ25" s="301"/>
      <c r="FR25" s="301"/>
      <c r="FS25" s="296"/>
      <c r="FT25" s="296"/>
      <c r="FU25" s="156"/>
      <c r="FV25" s="313"/>
      <c r="FW25" s="313"/>
      <c r="FX25" s="313"/>
      <c r="FY25" s="313"/>
      <c r="FZ25" s="313"/>
      <c r="GA25" s="313"/>
      <c r="GB25" s="313"/>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row>
    <row r="26" spans="1:245" ht="12" customHeight="1">
      <c r="A26" s="57" t="s">
        <v>246</v>
      </c>
      <c r="B26" s="890">
        <f t="shared" si="0"/>
        <v>308.755</v>
      </c>
      <c r="C26" s="890">
        <v>256.327583</v>
      </c>
      <c r="D26" s="890">
        <v>52.427417</v>
      </c>
      <c r="E26" s="682">
        <f t="shared" si="1"/>
        <v>0.830197350650192</v>
      </c>
      <c r="F26" s="683">
        <f t="shared" si="2"/>
        <v>0.1698026493498081</v>
      </c>
      <c r="G26" s="308"/>
      <c r="H26" s="57" t="s">
        <v>246</v>
      </c>
      <c r="I26" s="529">
        <v>142.55507500000002</v>
      </c>
      <c r="J26" s="679">
        <v>55.12457</v>
      </c>
      <c r="K26" s="679">
        <v>5.479921999999999</v>
      </c>
      <c r="L26" s="679">
        <v>22.06</v>
      </c>
      <c r="M26" s="529">
        <v>15.727416999999999</v>
      </c>
      <c r="N26" s="813">
        <v>11.8</v>
      </c>
      <c r="O26" s="273"/>
      <c r="P26" s="68"/>
      <c r="Q26" s="156"/>
      <c r="R26" s="112"/>
      <c r="S26" s="112"/>
      <c r="T26" s="74"/>
      <c r="U26" s="317"/>
      <c r="V26" s="112"/>
      <c r="W26" s="112"/>
      <c r="X26" s="74"/>
      <c r="Y26" s="234"/>
      <c r="Z26" s="156"/>
      <c r="AA26" s="112"/>
      <c r="AB26" s="74"/>
      <c r="AC26" s="112"/>
      <c r="AD26" s="74"/>
      <c r="AE26" s="112"/>
      <c r="AF26" s="74"/>
      <c r="AG26" s="294"/>
      <c r="AH26" s="112"/>
      <c r="AI26" s="74"/>
      <c r="AJ26" s="315"/>
      <c r="AK26" s="156"/>
      <c r="AL26" s="273"/>
      <c r="AM26" s="273"/>
      <c r="AN26" s="273"/>
      <c r="AO26" s="273"/>
      <c r="AP26" s="273"/>
      <c r="AQ26" s="295"/>
      <c r="AR26" s="295"/>
      <c r="AT26" s="156"/>
      <c r="AU26" s="296"/>
      <c r="AV26" s="74"/>
      <c r="AW26" s="294"/>
      <c r="AX26" s="296"/>
      <c r="AY26" s="74"/>
      <c r="BA26" s="296"/>
      <c r="BB26" s="74"/>
      <c r="BD26" s="296"/>
      <c r="BE26" s="74"/>
      <c r="BF26" s="295"/>
      <c r="BG26" s="156"/>
      <c r="BH26" s="272"/>
      <c r="BI26" s="272"/>
      <c r="BJ26" s="272"/>
      <c r="BK26" s="297"/>
      <c r="BL26" s="295"/>
      <c r="BM26" s="295"/>
      <c r="BN26" s="295"/>
      <c r="BO26" s="295"/>
      <c r="BP26" s="295"/>
      <c r="BR26" s="156"/>
      <c r="BS26" s="296"/>
      <c r="BT26" s="296"/>
      <c r="BU26" s="298"/>
      <c r="BV26" s="296"/>
      <c r="BW26" s="296"/>
      <c r="BX26" s="296"/>
      <c r="BY26" s="296"/>
      <c r="BZ26" s="296"/>
      <c r="CA26" s="201"/>
      <c r="CB26" s="156"/>
      <c r="CC26" s="157"/>
      <c r="CD26" s="157"/>
      <c r="CE26" s="157"/>
      <c r="CF26" s="157"/>
      <c r="CG26" s="157"/>
      <c r="CH26" s="157"/>
      <c r="CI26" s="157"/>
      <c r="CJ26" s="157"/>
      <c r="CK26" s="299"/>
      <c r="CL26" s="156"/>
      <c r="CM26" s="112"/>
      <c r="CN26" s="300"/>
      <c r="CO26" s="112"/>
      <c r="CP26" s="112"/>
      <c r="CQ26" s="112"/>
      <c r="CR26" s="112"/>
      <c r="CS26" s="112"/>
      <c r="CT26" s="301"/>
      <c r="CV26" s="156"/>
      <c r="CW26" s="302"/>
      <c r="CX26" s="302"/>
      <c r="CY26" s="302"/>
      <c r="CZ26" s="302"/>
      <c r="DA26" s="302"/>
      <c r="DB26" s="302"/>
      <c r="DC26" s="302"/>
      <c r="DD26" s="302"/>
      <c r="DE26" s="299"/>
      <c r="DF26" s="156"/>
      <c r="DG26" s="296"/>
      <c r="DH26" s="74"/>
      <c r="DI26" s="317"/>
      <c r="DJ26" s="303"/>
      <c r="DK26" s="74"/>
      <c r="DL26" s="318"/>
      <c r="DM26" s="319"/>
      <c r="DN26" s="296"/>
      <c r="DO26" s="74"/>
      <c r="DP26" s="74"/>
      <c r="DQ26" s="296"/>
      <c r="DR26" s="305"/>
      <c r="DS26" s="306"/>
      <c r="DT26" s="156"/>
      <c r="DU26" s="306"/>
      <c r="DV26" s="306"/>
      <c r="DW26" s="306"/>
      <c r="DX26" s="306"/>
      <c r="DY26" s="306"/>
      <c r="DZ26" s="319"/>
      <c r="EA26" s="18"/>
      <c r="EB26" s="18"/>
      <c r="EC26" s="18"/>
      <c r="ED26" s="18"/>
      <c r="EE26" s="18"/>
      <c r="EF26" s="18"/>
      <c r="EG26" s="18"/>
      <c r="EH26" s="18"/>
      <c r="EI26" s="18"/>
      <c r="EJ26" s="18"/>
      <c r="EK26" s="18"/>
      <c r="EL26" s="18"/>
      <c r="EM26" s="18"/>
      <c r="EN26" s="18"/>
      <c r="EO26" s="18"/>
      <c r="EP26" s="18"/>
      <c r="EQ26" s="18"/>
      <c r="ER26" s="156"/>
      <c r="ES26" s="296"/>
      <c r="ET26" s="74"/>
      <c r="EU26" s="319"/>
      <c r="EV26" s="296"/>
      <c r="EW26" s="74"/>
      <c r="EX26" s="320"/>
      <c r="EY26" s="296"/>
      <c r="EZ26" s="74"/>
      <c r="FA26" s="201"/>
      <c r="FB26" s="156"/>
      <c r="FC26" s="311"/>
      <c r="FD26" s="311"/>
      <c r="FE26" s="307"/>
      <c r="FF26" s="306"/>
      <c r="FG26" s="306"/>
      <c r="FH26" s="226"/>
      <c r="FI26" s="296"/>
      <c r="FJ26" s="312"/>
      <c r="FK26" s="205"/>
      <c r="FL26" s="156"/>
      <c r="FM26" s="309"/>
      <c r="FN26" s="296"/>
      <c r="FO26" s="296"/>
      <c r="FP26" s="296"/>
      <c r="FQ26" s="301"/>
      <c r="FR26" s="301"/>
      <c r="FS26" s="296"/>
      <c r="FT26" s="296"/>
      <c r="FU26" s="156"/>
      <c r="FV26" s="313"/>
      <c r="FW26" s="313"/>
      <c r="FX26" s="313"/>
      <c r="FY26" s="313"/>
      <c r="FZ26" s="313"/>
      <c r="GA26" s="313"/>
      <c r="GB26" s="313"/>
      <c r="GC26" s="9"/>
      <c r="IJ26" s="6"/>
      <c r="IK26" s="6"/>
    </row>
    <row r="27" spans="1:243" s="13" customFormat="1" ht="12" customHeight="1">
      <c r="A27" s="69" t="s">
        <v>247</v>
      </c>
      <c r="B27" s="889">
        <f t="shared" si="0"/>
        <v>812.133327</v>
      </c>
      <c r="C27" s="889">
        <v>728.874541</v>
      </c>
      <c r="D27" s="889">
        <v>83.25878599999999</v>
      </c>
      <c r="E27" s="680">
        <f t="shared" si="1"/>
        <v>0.8974813823888304</v>
      </c>
      <c r="F27" s="681">
        <f t="shared" si="2"/>
        <v>0.10251861761116964</v>
      </c>
      <c r="G27" s="308"/>
      <c r="H27" s="69" t="s">
        <v>247</v>
      </c>
      <c r="I27" s="531">
        <v>408.958</v>
      </c>
      <c r="J27" s="296">
        <v>133.796166</v>
      </c>
      <c r="K27" s="296">
        <v>26.210637</v>
      </c>
      <c r="L27" s="296">
        <v>28.5</v>
      </c>
      <c r="M27" s="531">
        <v>31.505375</v>
      </c>
      <c r="N27" s="810">
        <v>41</v>
      </c>
      <c r="O27" s="273"/>
      <c r="P27" s="68"/>
      <c r="Q27" s="156"/>
      <c r="R27" s="112"/>
      <c r="S27" s="112"/>
      <c r="T27" s="74"/>
      <c r="U27" s="317"/>
      <c r="V27" s="112"/>
      <c r="W27" s="112"/>
      <c r="X27" s="74"/>
      <c r="Y27" s="234"/>
      <c r="Z27" s="156"/>
      <c r="AA27" s="112"/>
      <c r="AB27" s="74"/>
      <c r="AC27" s="112"/>
      <c r="AD27" s="74"/>
      <c r="AE27" s="112"/>
      <c r="AF27" s="74"/>
      <c r="AG27" s="294"/>
      <c r="AH27" s="112"/>
      <c r="AI27" s="74"/>
      <c r="AJ27" s="315"/>
      <c r="AK27" s="156"/>
      <c r="AL27" s="273"/>
      <c r="AM27" s="273"/>
      <c r="AN27" s="273"/>
      <c r="AO27" s="273"/>
      <c r="AP27" s="273"/>
      <c r="AQ27" s="295"/>
      <c r="AR27" s="295"/>
      <c r="AS27" s="201"/>
      <c r="AT27" s="156"/>
      <c r="AU27" s="296"/>
      <c r="AV27" s="74"/>
      <c r="AW27" s="294"/>
      <c r="AX27" s="296"/>
      <c r="AY27" s="74"/>
      <c r="AZ27" s="201"/>
      <c r="BA27" s="296"/>
      <c r="BB27" s="74"/>
      <c r="BC27" s="201"/>
      <c r="BD27" s="296"/>
      <c r="BE27" s="74"/>
      <c r="BF27" s="295"/>
      <c r="BG27" s="156"/>
      <c r="BH27" s="272"/>
      <c r="BI27" s="272"/>
      <c r="BJ27" s="272"/>
      <c r="BK27" s="297"/>
      <c r="BL27" s="295"/>
      <c r="BM27" s="295"/>
      <c r="BN27" s="295"/>
      <c r="BO27" s="295"/>
      <c r="BP27" s="295"/>
      <c r="BQ27" s="201"/>
      <c r="BR27" s="156"/>
      <c r="BS27" s="296"/>
      <c r="BT27" s="296"/>
      <c r="BU27" s="298"/>
      <c r="BV27" s="296"/>
      <c r="BW27" s="296"/>
      <c r="BX27" s="296"/>
      <c r="BY27" s="296"/>
      <c r="BZ27" s="296"/>
      <c r="CA27" s="201"/>
      <c r="CB27" s="156"/>
      <c r="CC27" s="157"/>
      <c r="CD27" s="157"/>
      <c r="CE27" s="157"/>
      <c r="CF27" s="157"/>
      <c r="CG27" s="157"/>
      <c r="CH27" s="157"/>
      <c r="CI27" s="157"/>
      <c r="CJ27" s="157"/>
      <c r="CK27" s="299"/>
      <c r="CL27" s="156"/>
      <c r="CM27" s="112"/>
      <c r="CN27" s="300"/>
      <c r="CO27" s="112"/>
      <c r="CP27" s="112"/>
      <c r="CQ27" s="112"/>
      <c r="CR27" s="112"/>
      <c r="CS27" s="112"/>
      <c r="CT27" s="301"/>
      <c r="CU27" s="201"/>
      <c r="CV27" s="156"/>
      <c r="CW27" s="302"/>
      <c r="CX27" s="302"/>
      <c r="CY27" s="302"/>
      <c r="CZ27" s="302"/>
      <c r="DA27" s="302"/>
      <c r="DB27" s="302"/>
      <c r="DC27" s="302"/>
      <c r="DD27" s="302"/>
      <c r="DE27" s="299"/>
      <c r="DF27" s="156"/>
      <c r="DG27" s="296"/>
      <c r="DH27" s="74"/>
      <c r="DI27" s="317"/>
      <c r="DJ27" s="303"/>
      <c r="DK27" s="74"/>
      <c r="DL27" s="318"/>
      <c r="DM27" s="319"/>
      <c r="DN27" s="296"/>
      <c r="DO27" s="74"/>
      <c r="DP27" s="74"/>
      <c r="DQ27" s="296"/>
      <c r="DR27" s="305"/>
      <c r="DS27" s="306"/>
      <c r="DT27" s="156"/>
      <c r="DU27" s="306"/>
      <c r="DV27" s="306"/>
      <c r="DW27" s="306"/>
      <c r="DX27" s="306"/>
      <c r="DY27" s="306"/>
      <c r="DZ27" s="319"/>
      <c r="EA27" s="9"/>
      <c r="EB27" s="9"/>
      <c r="EC27" s="9"/>
      <c r="ED27" s="9"/>
      <c r="EE27" s="9"/>
      <c r="EF27" s="9"/>
      <c r="EG27" s="9"/>
      <c r="EH27" s="9"/>
      <c r="EI27" s="9"/>
      <c r="EJ27" s="9"/>
      <c r="EK27" s="9"/>
      <c r="EL27" s="9"/>
      <c r="EM27" s="9"/>
      <c r="EN27" s="9"/>
      <c r="EO27" s="9"/>
      <c r="EP27" s="9"/>
      <c r="EQ27" s="9"/>
      <c r="ER27" s="156"/>
      <c r="ES27" s="296"/>
      <c r="ET27" s="74"/>
      <c r="EU27" s="319"/>
      <c r="EV27" s="296"/>
      <c r="EW27" s="74"/>
      <c r="EX27" s="320"/>
      <c r="EY27" s="296"/>
      <c r="EZ27" s="74"/>
      <c r="FA27" s="201"/>
      <c r="FB27" s="156"/>
      <c r="FC27" s="311"/>
      <c r="FD27" s="311"/>
      <c r="FE27" s="307"/>
      <c r="FF27" s="306"/>
      <c r="FG27" s="306"/>
      <c r="FH27" s="226"/>
      <c r="FI27" s="296"/>
      <c r="FJ27" s="312"/>
      <c r="FK27" s="205"/>
      <c r="FL27" s="156"/>
      <c r="FM27" s="309"/>
      <c r="FN27" s="296"/>
      <c r="FO27" s="296"/>
      <c r="FP27" s="296"/>
      <c r="FQ27" s="301"/>
      <c r="FR27" s="301"/>
      <c r="FS27" s="296"/>
      <c r="FT27" s="296"/>
      <c r="FU27" s="156"/>
      <c r="FV27" s="313"/>
      <c r="FW27" s="313"/>
      <c r="FX27" s="313"/>
      <c r="FY27" s="313"/>
      <c r="FZ27" s="313"/>
      <c r="GA27" s="313"/>
      <c r="GB27" s="313"/>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row>
    <row r="28" spans="1:245" ht="12" customHeight="1">
      <c r="A28" s="57" t="s">
        <v>248</v>
      </c>
      <c r="B28" s="890">
        <f t="shared" si="0"/>
        <v>939.8</v>
      </c>
      <c r="C28" s="890">
        <v>837</v>
      </c>
      <c r="D28" s="890">
        <v>102.8</v>
      </c>
      <c r="E28" s="682">
        <f t="shared" si="1"/>
        <v>0.8906150244732922</v>
      </c>
      <c r="F28" s="683">
        <f t="shared" si="2"/>
        <v>0.10938497552670781</v>
      </c>
      <c r="G28" s="308"/>
      <c r="H28" s="57" t="s">
        <v>248</v>
      </c>
      <c r="I28" s="529">
        <v>581.3</v>
      </c>
      <c r="J28" s="679">
        <v>138</v>
      </c>
      <c r="K28" s="679">
        <v>39</v>
      </c>
      <c r="L28" s="679">
        <v>39</v>
      </c>
      <c r="M28" s="529">
        <v>45</v>
      </c>
      <c r="N28" s="813">
        <v>52</v>
      </c>
      <c r="O28" s="273"/>
      <c r="P28" s="68"/>
      <c r="Q28" s="156"/>
      <c r="R28" s="112"/>
      <c r="S28" s="112"/>
      <c r="T28" s="74"/>
      <c r="U28" s="317"/>
      <c r="V28" s="112"/>
      <c r="W28" s="112"/>
      <c r="X28" s="74"/>
      <c r="Y28" s="234"/>
      <c r="Z28" s="156"/>
      <c r="AA28" s="112"/>
      <c r="AB28" s="74"/>
      <c r="AC28" s="112"/>
      <c r="AD28" s="74"/>
      <c r="AE28" s="112"/>
      <c r="AF28" s="74"/>
      <c r="AG28" s="294"/>
      <c r="AH28" s="112"/>
      <c r="AI28" s="74"/>
      <c r="AJ28" s="315"/>
      <c r="AK28" s="156"/>
      <c r="AL28" s="273"/>
      <c r="AM28" s="273"/>
      <c r="AN28" s="273"/>
      <c r="AO28" s="273"/>
      <c r="AP28" s="273"/>
      <c r="AQ28" s="295"/>
      <c r="AR28" s="295"/>
      <c r="AT28" s="156"/>
      <c r="AU28" s="296"/>
      <c r="AV28" s="74"/>
      <c r="AW28" s="294"/>
      <c r="AX28" s="296"/>
      <c r="AY28" s="74"/>
      <c r="BA28" s="296"/>
      <c r="BB28" s="74"/>
      <c r="BD28" s="296"/>
      <c r="BE28" s="74"/>
      <c r="BF28" s="295"/>
      <c r="BG28" s="156"/>
      <c r="BH28" s="272"/>
      <c r="BI28" s="272"/>
      <c r="BJ28" s="272"/>
      <c r="BK28" s="297"/>
      <c r="BL28" s="295"/>
      <c r="BM28" s="295"/>
      <c r="BN28" s="295"/>
      <c r="BO28" s="295"/>
      <c r="BP28" s="295"/>
      <c r="BR28" s="156"/>
      <c r="BS28" s="296"/>
      <c r="BT28" s="296"/>
      <c r="BU28" s="298"/>
      <c r="BV28" s="296"/>
      <c r="BW28" s="296"/>
      <c r="BX28" s="296"/>
      <c r="BY28" s="296"/>
      <c r="BZ28" s="296"/>
      <c r="CA28" s="201"/>
      <c r="CB28" s="156"/>
      <c r="CC28" s="157"/>
      <c r="CD28" s="157"/>
      <c r="CE28" s="157"/>
      <c r="CF28" s="157"/>
      <c r="CG28" s="157"/>
      <c r="CH28" s="157"/>
      <c r="CI28" s="157"/>
      <c r="CJ28" s="157"/>
      <c r="CK28" s="299"/>
      <c r="CL28" s="156"/>
      <c r="CM28" s="112"/>
      <c r="CN28" s="300"/>
      <c r="CO28" s="112"/>
      <c r="CP28" s="112"/>
      <c r="CQ28" s="112"/>
      <c r="CR28" s="112"/>
      <c r="CS28" s="112"/>
      <c r="CT28" s="301"/>
      <c r="CV28" s="156"/>
      <c r="CW28" s="302"/>
      <c r="CX28" s="302"/>
      <c r="CY28" s="302"/>
      <c r="CZ28" s="302"/>
      <c r="DA28" s="302"/>
      <c r="DB28" s="302"/>
      <c r="DC28" s="302"/>
      <c r="DD28" s="302"/>
      <c r="DE28" s="299"/>
      <c r="DF28" s="156"/>
      <c r="DG28" s="296"/>
      <c r="DH28" s="74"/>
      <c r="DI28" s="317"/>
      <c r="DJ28" s="303"/>
      <c r="DK28" s="74"/>
      <c r="DL28" s="318"/>
      <c r="DM28" s="319"/>
      <c r="DN28" s="296"/>
      <c r="DO28" s="74"/>
      <c r="DP28" s="74"/>
      <c r="DQ28" s="296"/>
      <c r="DR28" s="305"/>
      <c r="DS28" s="306"/>
      <c r="DT28" s="156"/>
      <c r="DU28" s="306"/>
      <c r="DV28" s="306"/>
      <c r="DW28" s="306"/>
      <c r="DX28" s="306"/>
      <c r="DY28" s="306"/>
      <c r="DZ28" s="319"/>
      <c r="EA28" s="18"/>
      <c r="EB28" s="18"/>
      <c r="EC28" s="18"/>
      <c r="ED28" s="18"/>
      <c r="EE28" s="18"/>
      <c r="EF28" s="18"/>
      <c r="EG28" s="18"/>
      <c r="EH28" s="18"/>
      <c r="EI28" s="18"/>
      <c r="EJ28" s="18"/>
      <c r="EK28" s="18"/>
      <c r="EL28" s="18"/>
      <c r="EM28" s="18"/>
      <c r="EN28" s="18"/>
      <c r="EO28" s="18"/>
      <c r="EP28" s="18"/>
      <c r="EQ28" s="18"/>
      <c r="ER28" s="156"/>
      <c r="ES28" s="296"/>
      <c r="ET28" s="74"/>
      <c r="EU28" s="319"/>
      <c r="EV28" s="296"/>
      <c r="EW28" s="74"/>
      <c r="EX28" s="320"/>
      <c r="EY28" s="296"/>
      <c r="EZ28" s="74"/>
      <c r="FA28" s="201"/>
      <c r="FB28" s="156"/>
      <c r="FC28" s="311"/>
      <c r="FD28" s="311"/>
      <c r="FE28" s="307"/>
      <c r="FF28" s="306"/>
      <c r="FG28" s="306"/>
      <c r="FH28" s="226"/>
      <c r="FI28" s="296"/>
      <c r="FJ28" s="312"/>
      <c r="FK28" s="205"/>
      <c r="FL28" s="156"/>
      <c r="FM28" s="309"/>
      <c r="FN28" s="296"/>
      <c r="FO28" s="296"/>
      <c r="FP28" s="296"/>
      <c r="FQ28" s="301"/>
      <c r="FR28" s="301"/>
      <c r="FS28" s="296"/>
      <c r="FT28" s="296"/>
      <c r="FU28" s="156"/>
      <c r="FV28" s="313"/>
      <c r="FW28" s="313"/>
      <c r="FX28" s="313"/>
      <c r="FY28" s="313"/>
      <c r="FZ28" s="313"/>
      <c r="GA28" s="313"/>
      <c r="GB28" s="313"/>
      <c r="GC28" s="9"/>
      <c r="IJ28" s="6"/>
      <c r="IK28" s="6"/>
    </row>
    <row r="29" spans="1:243" s="349" customFormat="1" ht="12" customHeight="1">
      <c r="A29" s="81" t="s">
        <v>249</v>
      </c>
      <c r="B29" s="891">
        <f t="shared" si="0"/>
        <v>9625.545353000001</v>
      </c>
      <c r="C29" s="891">
        <v>8136.795576</v>
      </c>
      <c r="D29" s="891">
        <v>1488.7497770000002</v>
      </c>
      <c r="E29" s="684">
        <f t="shared" si="1"/>
        <v>0.8453334619075894</v>
      </c>
      <c r="F29" s="685">
        <f t="shared" si="2"/>
        <v>0.15466653809241057</v>
      </c>
      <c r="G29" s="344"/>
      <c r="H29" s="81" t="s">
        <v>249</v>
      </c>
      <c r="I29" s="536">
        <v>4611.299757</v>
      </c>
      <c r="J29" s="333">
        <v>1149.223002</v>
      </c>
      <c r="K29" s="333">
        <v>658.240963</v>
      </c>
      <c r="L29" s="333">
        <v>569.579351</v>
      </c>
      <c r="M29" s="536">
        <v>463.03824900000006</v>
      </c>
      <c r="N29" s="815">
        <v>387.273457</v>
      </c>
      <c r="O29" s="273"/>
      <c r="P29" s="92"/>
      <c r="Q29" s="174"/>
      <c r="R29" s="175"/>
      <c r="S29" s="175"/>
      <c r="T29" s="86"/>
      <c r="U29" s="331"/>
      <c r="V29" s="175"/>
      <c r="W29" s="175"/>
      <c r="X29" s="86"/>
      <c r="Y29" s="330"/>
      <c r="Z29" s="174"/>
      <c r="AA29" s="175"/>
      <c r="AB29" s="86"/>
      <c r="AC29" s="175"/>
      <c r="AD29" s="86"/>
      <c r="AE29" s="175"/>
      <c r="AF29" s="86"/>
      <c r="AG29" s="331"/>
      <c r="AH29" s="175"/>
      <c r="AI29" s="86"/>
      <c r="AJ29" s="225"/>
      <c r="AK29" s="174"/>
      <c r="AL29" s="328"/>
      <c r="AM29" s="328"/>
      <c r="AN29" s="328"/>
      <c r="AO29" s="328"/>
      <c r="AP29" s="328"/>
      <c r="AQ29" s="332"/>
      <c r="AR29" s="332"/>
      <c r="AS29" s="93"/>
      <c r="AT29" s="174"/>
      <c r="AU29" s="333"/>
      <c r="AV29" s="86"/>
      <c r="AW29" s="331"/>
      <c r="AX29" s="333"/>
      <c r="AY29" s="86"/>
      <c r="AZ29" s="93"/>
      <c r="BA29" s="333"/>
      <c r="BB29" s="86"/>
      <c r="BC29" s="173"/>
      <c r="BD29" s="333"/>
      <c r="BE29" s="86"/>
      <c r="BF29" s="332"/>
      <c r="BG29" s="174"/>
      <c r="BH29" s="327"/>
      <c r="BI29" s="327"/>
      <c r="BJ29" s="327"/>
      <c r="BK29" s="325"/>
      <c r="BL29" s="332"/>
      <c r="BM29" s="332"/>
      <c r="BN29" s="332"/>
      <c r="BO29" s="332"/>
      <c r="BP29" s="332"/>
      <c r="BQ29" s="93"/>
      <c r="BR29" s="174"/>
      <c r="BS29" s="333"/>
      <c r="BT29" s="333"/>
      <c r="BU29" s="334"/>
      <c r="BV29" s="333"/>
      <c r="BW29" s="333"/>
      <c r="BX29" s="333"/>
      <c r="BY29" s="333"/>
      <c r="BZ29" s="333"/>
      <c r="CA29" s="93"/>
      <c r="CB29" s="174"/>
      <c r="CC29" s="176"/>
      <c r="CD29" s="176"/>
      <c r="CE29" s="176"/>
      <c r="CF29" s="176"/>
      <c r="CG29" s="176"/>
      <c r="CH29" s="176"/>
      <c r="CI29" s="176"/>
      <c r="CJ29" s="176"/>
      <c r="CK29" s="335"/>
      <c r="CL29" s="174"/>
      <c r="CM29" s="175"/>
      <c r="CN29" s="336"/>
      <c r="CO29" s="175"/>
      <c r="CP29" s="175"/>
      <c r="CQ29" s="175"/>
      <c r="CR29" s="175"/>
      <c r="CS29" s="175"/>
      <c r="CT29" s="337"/>
      <c r="CU29" s="93"/>
      <c r="CV29" s="174"/>
      <c r="CW29" s="338"/>
      <c r="CX29" s="338"/>
      <c r="CY29" s="338"/>
      <c r="CZ29" s="338"/>
      <c r="DA29" s="338"/>
      <c r="DB29" s="338"/>
      <c r="DC29" s="338"/>
      <c r="DD29" s="338"/>
      <c r="DE29" s="335"/>
      <c r="DF29" s="174"/>
      <c r="DG29" s="333"/>
      <c r="DH29" s="86"/>
      <c r="DI29" s="331"/>
      <c r="DJ29" s="339"/>
      <c r="DK29" s="86"/>
      <c r="DL29" s="333"/>
      <c r="DM29" s="340"/>
      <c r="DN29" s="333"/>
      <c r="DO29" s="86"/>
      <c r="DP29" s="86"/>
      <c r="DQ29" s="333"/>
      <c r="DR29" s="341"/>
      <c r="DS29" s="342"/>
      <c r="DT29" s="174"/>
      <c r="DU29" s="342"/>
      <c r="DV29" s="342"/>
      <c r="DW29" s="342"/>
      <c r="DX29" s="342"/>
      <c r="DY29" s="342"/>
      <c r="DZ29" s="340"/>
      <c r="EA29" s="93"/>
      <c r="EB29" s="93"/>
      <c r="EC29" s="93"/>
      <c r="ED29" s="93"/>
      <c r="EE29" s="93"/>
      <c r="EF29" s="93"/>
      <c r="EG29" s="93"/>
      <c r="EH29" s="93"/>
      <c r="EI29" s="93"/>
      <c r="EJ29" s="93"/>
      <c r="EK29" s="93"/>
      <c r="EL29" s="93"/>
      <c r="EM29" s="93"/>
      <c r="EN29" s="93"/>
      <c r="EO29" s="93"/>
      <c r="EP29" s="93"/>
      <c r="EQ29" s="93"/>
      <c r="ER29" s="174"/>
      <c r="ES29" s="333"/>
      <c r="ET29" s="86"/>
      <c r="EU29" s="340"/>
      <c r="EV29" s="333"/>
      <c r="EW29" s="86"/>
      <c r="EX29" s="86"/>
      <c r="EY29" s="333"/>
      <c r="EZ29" s="86"/>
      <c r="FA29" s="93"/>
      <c r="FB29" s="174"/>
      <c r="FC29" s="346"/>
      <c r="FD29" s="346"/>
      <c r="FE29" s="343"/>
      <c r="FF29" s="342"/>
      <c r="FG29" s="342"/>
      <c r="FH29" s="225"/>
      <c r="FI29" s="333"/>
      <c r="FJ29" s="347"/>
      <c r="FK29" s="205"/>
      <c r="FL29" s="174"/>
      <c r="FM29" s="345"/>
      <c r="FN29" s="333"/>
      <c r="FO29" s="333"/>
      <c r="FP29" s="333"/>
      <c r="FQ29" s="337"/>
      <c r="FR29" s="337"/>
      <c r="FS29" s="333"/>
      <c r="FT29" s="333"/>
      <c r="FU29" s="174"/>
      <c r="FV29" s="348"/>
      <c r="FW29" s="348"/>
      <c r="FX29" s="348"/>
      <c r="FY29" s="348"/>
      <c r="FZ29" s="348"/>
      <c r="GA29" s="348"/>
      <c r="GB29" s="348"/>
      <c r="GC29" s="9"/>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row>
    <row r="30" spans="1:245" ht="12" customHeight="1">
      <c r="A30" s="57" t="s">
        <v>250</v>
      </c>
      <c r="B30" s="890">
        <f t="shared" si="0"/>
        <v>1450.424</v>
      </c>
      <c r="C30" s="890">
        <v>1091.035</v>
      </c>
      <c r="D30" s="890">
        <v>359.389</v>
      </c>
      <c r="E30" s="682">
        <f t="shared" si="1"/>
        <v>0.7522179721240134</v>
      </c>
      <c r="F30" s="683">
        <f t="shared" si="2"/>
        <v>0.24778202787598663</v>
      </c>
      <c r="G30" s="308"/>
      <c r="H30" s="57" t="s">
        <v>250</v>
      </c>
      <c r="I30" s="529">
        <v>734.695</v>
      </c>
      <c r="J30" s="679">
        <v>116.855</v>
      </c>
      <c r="K30" s="679">
        <v>8.519</v>
      </c>
      <c r="L30" s="679">
        <v>185.976</v>
      </c>
      <c r="M30" s="529">
        <v>86.089</v>
      </c>
      <c r="N30" s="813">
        <v>110</v>
      </c>
      <c r="O30" s="273"/>
      <c r="P30" s="68"/>
      <c r="Q30" s="156"/>
      <c r="R30" s="112"/>
      <c r="S30" s="112"/>
      <c r="T30" s="74"/>
      <c r="U30" s="317"/>
      <c r="V30" s="112"/>
      <c r="W30" s="112"/>
      <c r="X30" s="74"/>
      <c r="Y30" s="234"/>
      <c r="Z30" s="156"/>
      <c r="AA30" s="112"/>
      <c r="AB30" s="74"/>
      <c r="AC30" s="112"/>
      <c r="AD30" s="74"/>
      <c r="AE30" s="112"/>
      <c r="AF30" s="74"/>
      <c r="AG30" s="294"/>
      <c r="AH30" s="112"/>
      <c r="AI30" s="74"/>
      <c r="AJ30" s="315"/>
      <c r="AK30" s="156"/>
      <c r="AL30" s="273"/>
      <c r="AM30" s="273"/>
      <c r="AN30" s="273"/>
      <c r="AO30" s="273"/>
      <c r="AP30" s="273"/>
      <c r="AQ30" s="295"/>
      <c r="AR30" s="295"/>
      <c r="AT30" s="156"/>
      <c r="AU30" s="296"/>
      <c r="AV30" s="74"/>
      <c r="AW30" s="294"/>
      <c r="AX30" s="296"/>
      <c r="AY30" s="74"/>
      <c r="BA30" s="296"/>
      <c r="BB30" s="74"/>
      <c r="BD30" s="296"/>
      <c r="BE30" s="74"/>
      <c r="BF30" s="295"/>
      <c r="BG30" s="156"/>
      <c r="BH30" s="272"/>
      <c r="BI30" s="272"/>
      <c r="BJ30" s="272"/>
      <c r="BK30" s="297"/>
      <c r="BL30" s="295"/>
      <c r="BM30" s="295"/>
      <c r="BN30" s="295"/>
      <c r="BO30" s="295"/>
      <c r="BP30" s="295"/>
      <c r="BR30" s="156"/>
      <c r="BS30" s="296"/>
      <c r="BT30" s="296"/>
      <c r="BU30" s="298"/>
      <c r="BV30" s="296"/>
      <c r="BW30" s="296"/>
      <c r="BX30" s="296"/>
      <c r="BY30" s="296"/>
      <c r="BZ30" s="296"/>
      <c r="CA30" s="201"/>
      <c r="CB30" s="156"/>
      <c r="CC30" s="157"/>
      <c r="CD30" s="157"/>
      <c r="CE30" s="157"/>
      <c r="CF30" s="157"/>
      <c r="CG30" s="157"/>
      <c r="CH30" s="157"/>
      <c r="CI30" s="157"/>
      <c r="CJ30" s="157"/>
      <c r="CK30" s="299"/>
      <c r="CL30" s="156"/>
      <c r="CM30" s="112"/>
      <c r="CN30" s="300"/>
      <c r="CO30" s="112"/>
      <c r="CP30" s="112"/>
      <c r="CQ30" s="112"/>
      <c r="CR30" s="112"/>
      <c r="CS30" s="112"/>
      <c r="CT30" s="301"/>
      <c r="CV30" s="156"/>
      <c r="CW30" s="302"/>
      <c r="CX30" s="302"/>
      <c r="CY30" s="302"/>
      <c r="CZ30" s="302"/>
      <c r="DA30" s="302"/>
      <c r="DB30" s="302"/>
      <c r="DC30" s="302"/>
      <c r="DD30" s="302"/>
      <c r="DE30" s="299"/>
      <c r="DF30" s="156"/>
      <c r="DG30" s="296"/>
      <c r="DH30" s="74"/>
      <c r="DI30" s="317"/>
      <c r="DJ30" s="303"/>
      <c r="DK30" s="74"/>
      <c r="DL30" s="318"/>
      <c r="DM30" s="319"/>
      <c r="DN30" s="296"/>
      <c r="DO30" s="74"/>
      <c r="DP30" s="74"/>
      <c r="DQ30" s="296"/>
      <c r="DR30" s="305"/>
      <c r="DS30" s="306"/>
      <c r="DT30" s="156"/>
      <c r="DU30" s="306"/>
      <c r="DV30" s="306"/>
      <c r="DW30" s="350"/>
      <c r="DX30" s="306"/>
      <c r="DY30" s="306"/>
      <c r="DZ30" s="319"/>
      <c r="EA30" s="18"/>
      <c r="EB30" s="18"/>
      <c r="EC30" s="18"/>
      <c r="ED30" s="18"/>
      <c r="EE30" s="18"/>
      <c r="EF30" s="18"/>
      <c r="EG30" s="18"/>
      <c r="EH30" s="18"/>
      <c r="EI30" s="18"/>
      <c r="EJ30" s="18"/>
      <c r="EK30" s="18"/>
      <c r="EL30" s="18"/>
      <c r="EM30" s="18"/>
      <c r="EN30" s="18"/>
      <c r="EO30" s="18"/>
      <c r="EP30" s="18"/>
      <c r="EQ30" s="18"/>
      <c r="ER30" s="156"/>
      <c r="ES30" s="296"/>
      <c r="ET30" s="74"/>
      <c r="EU30" s="319"/>
      <c r="EV30" s="296"/>
      <c r="EW30" s="74"/>
      <c r="EX30" s="320"/>
      <c r="EY30" s="296"/>
      <c r="EZ30" s="74"/>
      <c r="FA30" s="201"/>
      <c r="FB30" s="156"/>
      <c r="FC30" s="311"/>
      <c r="FD30" s="311"/>
      <c r="FE30" s="307"/>
      <c r="FF30" s="306"/>
      <c r="FG30" s="306"/>
      <c r="FH30" s="226"/>
      <c r="FI30" s="296"/>
      <c r="FJ30" s="312"/>
      <c r="FK30" s="205"/>
      <c r="FL30" s="156"/>
      <c r="FM30" s="309"/>
      <c r="FN30" s="296"/>
      <c r="FO30" s="296"/>
      <c r="FP30" s="296"/>
      <c r="FQ30" s="301"/>
      <c r="FR30" s="301"/>
      <c r="FS30" s="296"/>
      <c r="FT30" s="296"/>
      <c r="FU30" s="156"/>
      <c r="FV30" s="313"/>
      <c r="FW30" s="313"/>
      <c r="FX30" s="313"/>
      <c r="FY30" s="313"/>
      <c r="FZ30" s="313"/>
      <c r="GA30" s="313"/>
      <c r="GB30" s="313"/>
      <c r="GC30" s="9"/>
      <c r="IJ30" s="6"/>
      <c r="IK30" s="6"/>
    </row>
    <row r="31" spans="1:243" s="363" customFormat="1" ht="12" customHeight="1">
      <c r="A31" s="94" t="s">
        <v>251</v>
      </c>
      <c r="B31" s="892">
        <f t="shared" si="0"/>
        <v>11075.969353000002</v>
      </c>
      <c r="C31" s="892">
        <v>9227.830576000002</v>
      </c>
      <c r="D31" s="892">
        <v>1848.1387770000003</v>
      </c>
      <c r="E31" s="686">
        <f t="shared" si="1"/>
        <v>0.8331397715090807</v>
      </c>
      <c r="F31" s="687">
        <f t="shared" si="2"/>
        <v>0.16686022849091933</v>
      </c>
      <c r="G31" s="361"/>
      <c r="H31" s="94" t="s">
        <v>251</v>
      </c>
      <c r="I31" s="539">
        <v>5345.994757</v>
      </c>
      <c r="J31" s="688">
        <v>1266.078002</v>
      </c>
      <c r="K31" s="688">
        <v>666.759963</v>
      </c>
      <c r="L31" s="688">
        <v>755.555351</v>
      </c>
      <c r="M31" s="539">
        <v>549.1272490000001</v>
      </c>
      <c r="N31" s="816">
        <v>497.273457</v>
      </c>
      <c r="O31" s="273"/>
      <c r="P31" s="92"/>
      <c r="Q31" s="174"/>
      <c r="R31" s="175"/>
      <c r="S31" s="175"/>
      <c r="T31" s="352"/>
      <c r="U31" s="358"/>
      <c r="V31" s="175"/>
      <c r="W31" s="175"/>
      <c r="X31" s="352"/>
      <c r="Y31" s="234"/>
      <c r="Z31" s="174"/>
      <c r="AA31" s="175"/>
      <c r="AB31" s="86"/>
      <c r="AC31" s="175"/>
      <c r="AD31" s="86"/>
      <c r="AE31" s="175"/>
      <c r="AF31" s="86"/>
      <c r="AG31" s="331"/>
      <c r="AH31" s="175"/>
      <c r="AI31" s="352"/>
      <c r="AJ31" s="257"/>
      <c r="AK31" s="174"/>
      <c r="AL31" s="328"/>
      <c r="AM31" s="328"/>
      <c r="AN31" s="328"/>
      <c r="AO31" s="328"/>
      <c r="AP31" s="328"/>
      <c r="AQ31" s="332"/>
      <c r="AR31" s="332"/>
      <c r="AS31" s="103"/>
      <c r="AT31" s="174"/>
      <c r="AU31" s="333"/>
      <c r="AV31" s="86"/>
      <c r="AW31" s="331"/>
      <c r="AX31" s="333"/>
      <c r="AY31" s="86"/>
      <c r="AZ31" s="103"/>
      <c r="BA31" s="333"/>
      <c r="BB31" s="86"/>
      <c r="BC31" s="201"/>
      <c r="BD31" s="333"/>
      <c r="BE31" s="352"/>
      <c r="BF31" s="353"/>
      <c r="BG31" s="174"/>
      <c r="BH31" s="327"/>
      <c r="BI31" s="327"/>
      <c r="BJ31" s="327"/>
      <c r="BK31" s="325"/>
      <c r="BL31" s="332"/>
      <c r="BM31" s="332"/>
      <c r="BN31" s="332"/>
      <c r="BO31" s="332"/>
      <c r="BP31" s="332"/>
      <c r="BQ31" s="103"/>
      <c r="BR31" s="174"/>
      <c r="BS31" s="333"/>
      <c r="BT31" s="333"/>
      <c r="BU31" s="334"/>
      <c r="BV31" s="333"/>
      <c r="BW31" s="333"/>
      <c r="BX31" s="333"/>
      <c r="BY31" s="333"/>
      <c r="BZ31" s="333"/>
      <c r="CA31" s="103"/>
      <c r="CB31" s="174"/>
      <c r="CC31" s="176"/>
      <c r="CD31" s="354"/>
      <c r="CE31" s="354"/>
      <c r="CF31" s="354"/>
      <c r="CG31" s="176"/>
      <c r="CH31" s="176"/>
      <c r="CI31" s="354"/>
      <c r="CJ31" s="176"/>
      <c r="CK31" s="355"/>
      <c r="CL31" s="174"/>
      <c r="CM31" s="175"/>
      <c r="CN31" s="336"/>
      <c r="CO31" s="175"/>
      <c r="CP31" s="175"/>
      <c r="CQ31" s="175"/>
      <c r="CR31" s="175"/>
      <c r="CS31" s="175"/>
      <c r="CT31" s="337"/>
      <c r="CU31" s="103"/>
      <c r="CV31" s="174"/>
      <c r="CW31" s="338"/>
      <c r="CX31" s="356"/>
      <c r="CY31" s="356"/>
      <c r="CZ31" s="356"/>
      <c r="DA31" s="338"/>
      <c r="DB31" s="338"/>
      <c r="DC31" s="338"/>
      <c r="DD31" s="356"/>
      <c r="DE31" s="355"/>
      <c r="DF31" s="174"/>
      <c r="DG31" s="357"/>
      <c r="DH31" s="352"/>
      <c r="DI31" s="358"/>
      <c r="DJ31" s="339"/>
      <c r="DK31" s="352"/>
      <c r="DL31" s="357"/>
      <c r="DM31" s="359"/>
      <c r="DN31" s="333"/>
      <c r="DO31" s="352"/>
      <c r="DP31" s="352"/>
      <c r="DQ31" s="333"/>
      <c r="DR31" s="341"/>
      <c r="DS31" s="360"/>
      <c r="DT31" s="174"/>
      <c r="DU31" s="342"/>
      <c r="DV31" s="342"/>
      <c r="DW31" s="342"/>
      <c r="DX31" s="342"/>
      <c r="DY31" s="342"/>
      <c r="DZ31" s="359"/>
      <c r="EA31" s="103"/>
      <c r="EB31" s="103"/>
      <c r="EC31" s="103"/>
      <c r="ED31" s="103"/>
      <c r="EE31" s="103"/>
      <c r="EF31" s="103"/>
      <c r="EG31" s="103"/>
      <c r="EH31" s="103"/>
      <c r="EI31" s="103"/>
      <c r="EJ31" s="103"/>
      <c r="EK31" s="103"/>
      <c r="EL31" s="103"/>
      <c r="EM31" s="103"/>
      <c r="EN31" s="103"/>
      <c r="EO31" s="103"/>
      <c r="EP31" s="103"/>
      <c r="EQ31" s="103"/>
      <c r="ER31" s="174"/>
      <c r="ES31" s="357"/>
      <c r="ET31" s="352"/>
      <c r="EU31" s="359"/>
      <c r="EV31" s="333"/>
      <c r="EW31" s="352"/>
      <c r="EX31" s="352"/>
      <c r="EY31" s="333"/>
      <c r="EZ31" s="352"/>
      <c r="FA31" s="103"/>
      <c r="FB31" s="174"/>
      <c r="FC31" s="346"/>
      <c r="FD31" s="346"/>
      <c r="FE31" s="343"/>
      <c r="FF31" s="342"/>
      <c r="FG31" s="342"/>
      <c r="FH31" s="225"/>
      <c r="FI31" s="333"/>
      <c r="FJ31" s="347"/>
      <c r="FK31" s="362"/>
      <c r="FL31" s="174"/>
      <c r="FM31" s="345"/>
      <c r="FN31" s="333"/>
      <c r="FO31" s="333"/>
      <c r="FP31" s="333"/>
      <c r="FQ31" s="337"/>
      <c r="FR31" s="337"/>
      <c r="FS31" s="333"/>
      <c r="FT31" s="333"/>
      <c r="FU31" s="174"/>
      <c r="FV31" s="348"/>
      <c r="FW31" s="348"/>
      <c r="FX31" s="348"/>
      <c r="FY31" s="348"/>
      <c r="FZ31" s="348"/>
      <c r="GA31" s="348"/>
      <c r="GB31" s="348"/>
      <c r="GC31" s="9"/>
      <c r="GD31" s="103"/>
      <c r="GE31" s="103"/>
      <c r="GF31" s="103"/>
      <c r="GG31" s="103"/>
      <c r="GH31" s="103"/>
      <c r="GI31" s="103"/>
      <c r="GJ31" s="103"/>
      <c r="GK31" s="103"/>
      <c r="GL31" s="103"/>
      <c r="GM31" s="103"/>
      <c r="GN31" s="103"/>
      <c r="GO31" s="103"/>
      <c r="GP31" s="103"/>
      <c r="GQ31" s="103"/>
      <c r="GR31" s="103"/>
      <c r="GS31" s="103"/>
      <c r="GT31" s="103"/>
      <c r="GU31" s="103"/>
      <c r="GV31" s="103"/>
      <c r="GW31" s="103"/>
      <c r="GX31" s="103"/>
      <c r="GY31" s="103"/>
      <c r="GZ31" s="103"/>
      <c r="HA31" s="103"/>
      <c r="HB31" s="103"/>
      <c r="HC31" s="103"/>
      <c r="HD31" s="103"/>
      <c r="HE31" s="103"/>
      <c r="HF31" s="103"/>
      <c r="HG31" s="103"/>
      <c r="HH31" s="103"/>
      <c r="HI31" s="103"/>
      <c r="HJ31" s="103"/>
      <c r="HK31" s="103"/>
      <c r="HL31" s="103"/>
      <c r="HM31" s="103"/>
      <c r="HN31" s="103"/>
      <c r="HO31" s="103"/>
      <c r="HP31" s="103"/>
      <c r="HQ31" s="103"/>
      <c r="HR31" s="103"/>
      <c r="HS31" s="103"/>
      <c r="HT31" s="103"/>
      <c r="HU31" s="103"/>
      <c r="HV31" s="103"/>
      <c r="HW31" s="103"/>
      <c r="HX31" s="103"/>
      <c r="HY31" s="103"/>
      <c r="HZ31" s="103"/>
      <c r="IA31" s="103"/>
      <c r="IB31" s="103"/>
      <c r="IC31" s="103"/>
      <c r="ID31" s="103"/>
      <c r="IE31" s="103"/>
      <c r="IF31" s="103"/>
      <c r="IG31" s="103"/>
      <c r="IH31" s="103"/>
      <c r="II31" s="103"/>
    </row>
    <row r="32" spans="1:245" ht="12" customHeight="1">
      <c r="A32" s="57" t="s">
        <v>252</v>
      </c>
      <c r="B32" s="890">
        <f t="shared" si="0"/>
        <v>227.98247099999998</v>
      </c>
      <c r="C32" s="890">
        <v>126.203419</v>
      </c>
      <c r="D32" s="890">
        <v>101.779052</v>
      </c>
      <c r="E32" s="682">
        <f t="shared" si="1"/>
        <v>0.5535663265971006</v>
      </c>
      <c r="F32" s="683">
        <f t="shared" si="2"/>
        <v>0.44643367340289947</v>
      </c>
      <c r="G32" s="308"/>
      <c r="H32" s="57" t="s">
        <v>252</v>
      </c>
      <c r="I32" s="529">
        <v>15.536674999999999</v>
      </c>
      <c r="J32" s="679">
        <v>0</v>
      </c>
      <c r="K32" s="679">
        <v>35.56089</v>
      </c>
      <c r="L32" s="679">
        <v>0.5</v>
      </c>
      <c r="M32" s="529">
        <v>27.8</v>
      </c>
      <c r="N32" s="813">
        <v>10</v>
      </c>
      <c r="O32" s="273"/>
      <c r="P32" s="68"/>
      <c r="Q32" s="156"/>
      <c r="R32" s="112"/>
      <c r="S32" s="112"/>
      <c r="T32" s="74"/>
      <c r="U32" s="317"/>
      <c r="V32" s="112"/>
      <c r="W32" s="112"/>
      <c r="X32" s="74"/>
      <c r="Y32" s="234"/>
      <c r="Z32" s="156"/>
      <c r="AA32" s="112"/>
      <c r="AB32" s="74"/>
      <c r="AC32" s="112"/>
      <c r="AD32" s="74"/>
      <c r="AE32" s="112"/>
      <c r="AF32" s="74"/>
      <c r="AG32" s="294"/>
      <c r="AH32" s="112"/>
      <c r="AI32" s="74"/>
      <c r="AJ32" s="315"/>
      <c r="AK32" s="156"/>
      <c r="AL32" s="273"/>
      <c r="AM32" s="273"/>
      <c r="AN32" s="273"/>
      <c r="AO32" s="273"/>
      <c r="AP32" s="273"/>
      <c r="AQ32" s="295"/>
      <c r="AR32" s="295"/>
      <c r="AT32" s="156"/>
      <c r="AU32" s="296"/>
      <c r="AV32" s="74"/>
      <c r="AW32" s="294"/>
      <c r="AX32" s="296"/>
      <c r="AY32" s="74"/>
      <c r="BA32" s="296"/>
      <c r="BB32" s="74"/>
      <c r="BD32" s="296"/>
      <c r="BE32" s="74"/>
      <c r="BF32" s="295"/>
      <c r="BG32" s="156"/>
      <c r="BH32" s="272"/>
      <c r="BI32" s="272"/>
      <c r="BJ32" s="272"/>
      <c r="BK32" s="297"/>
      <c r="BL32" s="295"/>
      <c r="BM32" s="295"/>
      <c r="BN32" s="295"/>
      <c r="BO32" s="295"/>
      <c r="BP32" s="295"/>
      <c r="BR32" s="156"/>
      <c r="BS32" s="296"/>
      <c r="BT32" s="296"/>
      <c r="BU32" s="298"/>
      <c r="BV32" s="296"/>
      <c r="BW32" s="296"/>
      <c r="BX32" s="296"/>
      <c r="BY32" s="296"/>
      <c r="BZ32" s="296"/>
      <c r="CA32" s="201"/>
      <c r="CB32" s="156"/>
      <c r="CC32" s="157"/>
      <c r="CD32" s="157"/>
      <c r="CE32" s="157"/>
      <c r="CF32" s="157"/>
      <c r="CG32" s="157"/>
      <c r="CH32" s="157"/>
      <c r="CI32" s="157"/>
      <c r="CJ32" s="157"/>
      <c r="CK32" s="299"/>
      <c r="CL32" s="156"/>
      <c r="CM32" s="112"/>
      <c r="CN32" s="300"/>
      <c r="CO32" s="112"/>
      <c r="CP32" s="112"/>
      <c r="CQ32" s="112"/>
      <c r="CR32" s="112"/>
      <c r="CS32" s="112"/>
      <c r="CT32" s="301"/>
      <c r="CV32" s="156"/>
      <c r="CW32" s="302"/>
      <c r="CX32" s="302"/>
      <c r="CY32" s="302"/>
      <c r="CZ32" s="302"/>
      <c r="DA32" s="302"/>
      <c r="DB32" s="302"/>
      <c r="DC32" s="302"/>
      <c r="DD32" s="302"/>
      <c r="DE32" s="299"/>
      <c r="DF32" s="156"/>
      <c r="DG32" s="296"/>
      <c r="DH32" s="74"/>
      <c r="DI32" s="317"/>
      <c r="DJ32" s="303"/>
      <c r="DK32" s="74"/>
      <c r="DL32" s="318"/>
      <c r="DM32" s="319"/>
      <c r="DN32" s="296"/>
      <c r="DO32" s="74"/>
      <c r="DP32" s="74"/>
      <c r="DQ32" s="296"/>
      <c r="DR32" s="305"/>
      <c r="DS32" s="306"/>
      <c r="DT32" s="156"/>
      <c r="DU32" s="306"/>
      <c r="DV32" s="306"/>
      <c r="DW32" s="306"/>
      <c r="DX32" s="306"/>
      <c r="DY32" s="306"/>
      <c r="DZ32" s="319"/>
      <c r="EA32" s="18"/>
      <c r="EB32" s="18"/>
      <c r="EC32" s="18"/>
      <c r="ED32" s="18"/>
      <c r="EE32" s="18"/>
      <c r="EF32" s="18"/>
      <c r="EG32" s="18"/>
      <c r="EH32" s="18"/>
      <c r="EI32" s="18"/>
      <c r="EJ32" s="18"/>
      <c r="EK32" s="18"/>
      <c r="EL32" s="18"/>
      <c r="EM32" s="18"/>
      <c r="EN32" s="18"/>
      <c r="EO32" s="18"/>
      <c r="EP32" s="18"/>
      <c r="EQ32" s="18"/>
      <c r="ER32" s="156"/>
      <c r="ES32" s="296"/>
      <c r="ET32" s="74"/>
      <c r="EU32" s="319"/>
      <c r="EV32" s="296"/>
      <c r="EW32" s="74"/>
      <c r="EX32" s="320"/>
      <c r="EY32" s="296"/>
      <c r="EZ32" s="74"/>
      <c r="FA32" s="201"/>
      <c r="FB32" s="156"/>
      <c r="FC32" s="311"/>
      <c r="FD32" s="311"/>
      <c r="FE32" s="307"/>
      <c r="FF32" s="306"/>
      <c r="FG32" s="306"/>
      <c r="FH32" s="226"/>
      <c r="FI32" s="296"/>
      <c r="FJ32" s="312"/>
      <c r="FK32" s="205"/>
      <c r="FL32" s="156"/>
      <c r="FM32" s="309"/>
      <c r="FN32" s="296"/>
      <c r="FO32" s="296"/>
      <c r="FP32" s="296"/>
      <c r="FQ32" s="301"/>
      <c r="FR32" s="301"/>
      <c r="FS32" s="296"/>
      <c r="FT32" s="296"/>
      <c r="FU32" s="156"/>
      <c r="FV32" s="313"/>
      <c r="FW32" s="313"/>
      <c r="FX32" s="313"/>
      <c r="FY32" s="313"/>
      <c r="FZ32" s="313"/>
      <c r="GA32" s="313"/>
      <c r="GB32" s="313"/>
      <c r="GC32" s="9"/>
      <c r="IJ32" s="6"/>
      <c r="IK32" s="6"/>
    </row>
    <row r="33" spans="1:243" s="13" customFormat="1" ht="12" customHeight="1">
      <c r="A33" s="69" t="s">
        <v>253</v>
      </c>
      <c r="B33" s="889">
        <f t="shared" si="0"/>
        <v>72.13838</v>
      </c>
      <c r="C33" s="889">
        <v>34.959201</v>
      </c>
      <c r="D33" s="889">
        <v>37.179179</v>
      </c>
      <c r="E33" s="680">
        <f t="shared" si="1"/>
        <v>0.48461305895696577</v>
      </c>
      <c r="F33" s="681">
        <f t="shared" si="2"/>
        <v>0.5153869410430342</v>
      </c>
      <c r="G33" s="308"/>
      <c r="H33" s="69" t="s">
        <v>253</v>
      </c>
      <c r="I33" s="531">
        <v>5.358747999999999</v>
      </c>
      <c r="J33" s="296">
        <v>3.746467</v>
      </c>
      <c r="K33" s="296">
        <v>6.088799</v>
      </c>
      <c r="L33" s="296">
        <v>6.5</v>
      </c>
      <c r="M33" s="531">
        <v>10.568843999999999</v>
      </c>
      <c r="N33" s="810">
        <v>3.5</v>
      </c>
      <c r="O33" s="273"/>
      <c r="P33" s="68"/>
      <c r="Q33" s="156"/>
      <c r="R33" s="112"/>
      <c r="S33" s="112"/>
      <c r="T33" s="74"/>
      <c r="U33" s="317"/>
      <c r="V33" s="112"/>
      <c r="W33" s="112"/>
      <c r="X33" s="74"/>
      <c r="Y33" s="234"/>
      <c r="Z33" s="156"/>
      <c r="AA33" s="112"/>
      <c r="AB33" s="74"/>
      <c r="AC33" s="112"/>
      <c r="AD33" s="74"/>
      <c r="AE33" s="112"/>
      <c r="AF33" s="74"/>
      <c r="AG33" s="294"/>
      <c r="AH33" s="112"/>
      <c r="AI33" s="74"/>
      <c r="AJ33" s="315"/>
      <c r="AK33" s="156"/>
      <c r="AL33" s="273"/>
      <c r="AM33" s="273"/>
      <c r="AN33" s="273"/>
      <c r="AO33" s="273"/>
      <c r="AP33" s="273"/>
      <c r="AQ33" s="295"/>
      <c r="AR33" s="295"/>
      <c r="AS33" s="201"/>
      <c r="AT33" s="156"/>
      <c r="AU33" s="296"/>
      <c r="AV33" s="74"/>
      <c r="AW33" s="294"/>
      <c r="AX33" s="296"/>
      <c r="AY33" s="74"/>
      <c r="AZ33" s="201"/>
      <c r="BA33" s="296"/>
      <c r="BB33" s="74"/>
      <c r="BC33" s="201"/>
      <c r="BD33" s="296"/>
      <c r="BE33" s="74"/>
      <c r="BF33" s="295"/>
      <c r="BG33" s="156"/>
      <c r="BH33" s="272"/>
      <c r="BI33" s="272"/>
      <c r="BJ33" s="272"/>
      <c r="BK33" s="297"/>
      <c r="BL33" s="295"/>
      <c r="BM33" s="295"/>
      <c r="BN33" s="295"/>
      <c r="BO33" s="295"/>
      <c r="BP33" s="295"/>
      <c r="BQ33" s="201"/>
      <c r="BR33" s="156"/>
      <c r="BS33" s="296"/>
      <c r="BT33" s="296"/>
      <c r="BU33" s="298"/>
      <c r="BV33" s="296"/>
      <c r="BW33" s="296"/>
      <c r="BX33" s="296"/>
      <c r="BY33" s="296"/>
      <c r="BZ33" s="296"/>
      <c r="CA33" s="201"/>
      <c r="CB33" s="156"/>
      <c r="CC33" s="157"/>
      <c r="CD33" s="157"/>
      <c r="CE33" s="157"/>
      <c r="CF33" s="157"/>
      <c r="CG33" s="157"/>
      <c r="CH33" s="157"/>
      <c r="CI33" s="157"/>
      <c r="CJ33" s="157"/>
      <c r="CK33" s="299"/>
      <c r="CL33" s="156"/>
      <c r="CM33" s="112"/>
      <c r="CN33" s="300"/>
      <c r="CO33" s="112"/>
      <c r="CP33" s="112"/>
      <c r="CQ33" s="112"/>
      <c r="CR33" s="112"/>
      <c r="CS33" s="112"/>
      <c r="CT33" s="301"/>
      <c r="CU33" s="201"/>
      <c r="CV33" s="156"/>
      <c r="CW33" s="302"/>
      <c r="CX33" s="302"/>
      <c r="CY33" s="302"/>
      <c r="CZ33" s="302"/>
      <c r="DA33" s="302"/>
      <c r="DB33" s="302"/>
      <c r="DC33" s="302"/>
      <c r="DD33" s="302"/>
      <c r="DE33" s="299"/>
      <c r="DF33" s="156"/>
      <c r="DG33" s="296"/>
      <c r="DH33" s="74"/>
      <c r="DI33" s="317"/>
      <c r="DJ33" s="303"/>
      <c r="DK33" s="74"/>
      <c r="DL33" s="318"/>
      <c r="DM33" s="319"/>
      <c r="DN33" s="296"/>
      <c r="DO33" s="74"/>
      <c r="DP33" s="74"/>
      <c r="DQ33" s="296"/>
      <c r="DR33" s="305"/>
      <c r="DS33" s="306"/>
      <c r="DT33" s="156"/>
      <c r="DU33" s="306"/>
      <c r="DV33" s="306"/>
      <c r="DW33" s="306"/>
      <c r="DX33" s="306"/>
      <c r="DY33" s="306"/>
      <c r="DZ33" s="319"/>
      <c r="EA33" s="9"/>
      <c r="EB33" s="9"/>
      <c r="EC33" s="9"/>
      <c r="ED33" s="9"/>
      <c r="EE33" s="9"/>
      <c r="EF33" s="9"/>
      <c r="EG33" s="9"/>
      <c r="EH33" s="9"/>
      <c r="EI33" s="9"/>
      <c r="EJ33" s="9"/>
      <c r="EK33" s="9"/>
      <c r="EL33" s="9"/>
      <c r="EM33" s="9"/>
      <c r="EN33" s="9"/>
      <c r="EO33" s="9"/>
      <c r="EP33" s="9"/>
      <c r="EQ33" s="9"/>
      <c r="ER33" s="156"/>
      <c r="ES33" s="296"/>
      <c r="ET33" s="74"/>
      <c r="EU33" s="319"/>
      <c r="EV33" s="296"/>
      <c r="EW33" s="74"/>
      <c r="EX33" s="320"/>
      <c r="EY33" s="296"/>
      <c r="EZ33" s="74"/>
      <c r="FA33" s="201"/>
      <c r="FB33" s="156"/>
      <c r="FC33" s="311"/>
      <c r="FD33" s="311"/>
      <c r="FE33" s="307"/>
      <c r="FF33" s="306"/>
      <c r="FG33" s="306"/>
      <c r="FH33" s="226"/>
      <c r="FI33" s="296"/>
      <c r="FJ33" s="312"/>
      <c r="FK33" s="205"/>
      <c r="FL33" s="156"/>
      <c r="FM33" s="309"/>
      <c r="FN33" s="296"/>
      <c r="FO33" s="296"/>
      <c r="FP33" s="296"/>
      <c r="FQ33" s="301"/>
      <c r="FR33" s="301"/>
      <c r="FS33" s="296"/>
      <c r="FT33" s="296"/>
      <c r="FU33" s="156"/>
      <c r="FV33" s="313"/>
      <c r="FW33" s="313"/>
      <c r="FX33" s="313"/>
      <c r="FY33" s="313"/>
      <c r="FZ33" s="313"/>
      <c r="GA33" s="313"/>
      <c r="GB33" s="313"/>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row>
    <row r="34" spans="1:245" ht="12" customHeight="1">
      <c r="A34" s="57" t="s">
        <v>254</v>
      </c>
      <c r="B34" s="890">
        <f t="shared" si="0"/>
        <v>123.135</v>
      </c>
      <c r="C34" s="890">
        <v>74.694</v>
      </c>
      <c r="D34" s="890">
        <v>48.441</v>
      </c>
      <c r="E34" s="682">
        <f t="shared" si="1"/>
        <v>0.6066025094408576</v>
      </c>
      <c r="F34" s="683">
        <f t="shared" si="2"/>
        <v>0.3933974905591424</v>
      </c>
      <c r="G34" s="308"/>
      <c r="H34" s="57" t="s">
        <v>254</v>
      </c>
      <c r="I34" s="529">
        <v>21.317</v>
      </c>
      <c r="J34" s="679">
        <v>15.64</v>
      </c>
      <c r="K34" s="679">
        <v>30.629</v>
      </c>
      <c r="L34" s="679">
        <v>1.012</v>
      </c>
      <c r="M34" s="529">
        <v>26.316</v>
      </c>
      <c r="N34" s="813">
        <v>11.6</v>
      </c>
      <c r="O34" s="273"/>
      <c r="P34" s="68"/>
      <c r="Q34" s="156"/>
      <c r="R34" s="112"/>
      <c r="S34" s="112"/>
      <c r="T34" s="74"/>
      <c r="U34" s="317"/>
      <c r="V34" s="112"/>
      <c r="W34" s="112"/>
      <c r="X34" s="74"/>
      <c r="Y34" s="234"/>
      <c r="Z34" s="156"/>
      <c r="AA34" s="112"/>
      <c r="AB34" s="74"/>
      <c r="AC34" s="112"/>
      <c r="AD34" s="74"/>
      <c r="AE34" s="112"/>
      <c r="AF34" s="74"/>
      <c r="AG34" s="294"/>
      <c r="AH34" s="112"/>
      <c r="AI34" s="74"/>
      <c r="AJ34" s="315"/>
      <c r="AK34" s="156"/>
      <c r="AL34" s="273"/>
      <c r="AM34" s="273"/>
      <c r="AN34" s="273"/>
      <c r="AO34" s="273"/>
      <c r="AP34" s="273"/>
      <c r="AQ34" s="295"/>
      <c r="AR34" s="295"/>
      <c r="AT34" s="156"/>
      <c r="AU34" s="296"/>
      <c r="AV34" s="74"/>
      <c r="AW34" s="294"/>
      <c r="AX34" s="296"/>
      <c r="AY34" s="74"/>
      <c r="BA34" s="296"/>
      <c r="BB34" s="74"/>
      <c r="BD34" s="296"/>
      <c r="BE34" s="74"/>
      <c r="BF34" s="295"/>
      <c r="BG34" s="156"/>
      <c r="BH34" s="272"/>
      <c r="BI34" s="272"/>
      <c r="BJ34" s="272"/>
      <c r="BK34" s="297"/>
      <c r="BL34" s="295"/>
      <c r="BM34" s="295"/>
      <c r="BN34" s="295"/>
      <c r="BO34" s="295"/>
      <c r="BP34" s="295"/>
      <c r="BR34" s="156"/>
      <c r="BS34" s="296"/>
      <c r="BT34" s="296"/>
      <c r="BU34" s="298"/>
      <c r="BV34" s="296"/>
      <c r="BW34" s="296"/>
      <c r="BX34" s="296"/>
      <c r="BY34" s="296"/>
      <c r="BZ34" s="296"/>
      <c r="CA34" s="201"/>
      <c r="CB34" s="156"/>
      <c r="CC34" s="157"/>
      <c r="CD34" s="157"/>
      <c r="CE34" s="157"/>
      <c r="CF34" s="157"/>
      <c r="CG34" s="157"/>
      <c r="CH34" s="157"/>
      <c r="CI34" s="157"/>
      <c r="CJ34" s="157"/>
      <c r="CK34" s="299"/>
      <c r="CL34" s="156"/>
      <c r="CM34" s="112"/>
      <c r="CN34" s="300"/>
      <c r="CO34" s="112"/>
      <c r="CP34" s="112"/>
      <c r="CQ34" s="112"/>
      <c r="CR34" s="112"/>
      <c r="CS34" s="112"/>
      <c r="CT34" s="301"/>
      <c r="CV34" s="156"/>
      <c r="CW34" s="302"/>
      <c r="CX34" s="302"/>
      <c r="CY34" s="302"/>
      <c r="CZ34" s="302"/>
      <c r="DA34" s="302"/>
      <c r="DB34" s="302"/>
      <c r="DC34" s="302"/>
      <c r="DD34" s="302"/>
      <c r="DE34" s="299"/>
      <c r="DF34" s="156"/>
      <c r="DG34" s="296"/>
      <c r="DH34" s="74"/>
      <c r="DI34" s="317"/>
      <c r="DJ34" s="303"/>
      <c r="DK34" s="74"/>
      <c r="DL34" s="318"/>
      <c r="DM34" s="319"/>
      <c r="DN34" s="296"/>
      <c r="DO34" s="74"/>
      <c r="DP34" s="74"/>
      <c r="DQ34" s="296"/>
      <c r="DR34" s="305"/>
      <c r="DS34" s="306"/>
      <c r="DT34" s="156"/>
      <c r="DU34" s="306"/>
      <c r="DV34" s="306"/>
      <c r="DW34" s="306"/>
      <c r="DX34" s="306"/>
      <c r="DY34" s="306"/>
      <c r="DZ34" s="319"/>
      <c r="EA34" s="18"/>
      <c r="EB34" s="18"/>
      <c r="EC34" s="18"/>
      <c r="ED34" s="18"/>
      <c r="EE34" s="18"/>
      <c r="EF34" s="18"/>
      <c r="EG34" s="18"/>
      <c r="EH34" s="18"/>
      <c r="EI34" s="18"/>
      <c r="EJ34" s="18"/>
      <c r="EK34" s="18"/>
      <c r="EL34" s="18"/>
      <c r="EM34" s="18"/>
      <c r="EN34" s="18"/>
      <c r="EO34" s="18"/>
      <c r="EP34" s="18"/>
      <c r="EQ34" s="18"/>
      <c r="ER34" s="156"/>
      <c r="ES34" s="296"/>
      <c r="ET34" s="74"/>
      <c r="EU34" s="319"/>
      <c r="EV34" s="296"/>
      <c r="EW34" s="74"/>
      <c r="EX34" s="320"/>
      <c r="EY34" s="296"/>
      <c r="EZ34" s="74"/>
      <c r="FA34" s="201"/>
      <c r="FB34" s="156"/>
      <c r="FC34" s="311"/>
      <c r="FD34" s="311"/>
      <c r="FE34" s="307"/>
      <c r="FF34" s="306"/>
      <c r="FG34" s="306"/>
      <c r="FH34" s="226"/>
      <c r="FI34" s="296"/>
      <c r="FJ34" s="312"/>
      <c r="FK34" s="205"/>
      <c r="FL34" s="156"/>
      <c r="FM34" s="309"/>
      <c r="FN34" s="296"/>
      <c r="FO34" s="296"/>
      <c r="FP34" s="296"/>
      <c r="FQ34" s="301"/>
      <c r="FR34" s="301"/>
      <c r="FS34" s="296"/>
      <c r="FT34" s="296"/>
      <c r="FU34" s="156"/>
      <c r="FV34" s="313"/>
      <c r="FW34" s="313"/>
      <c r="FX34" s="313"/>
      <c r="FY34" s="313"/>
      <c r="FZ34" s="313"/>
      <c r="GA34" s="313"/>
      <c r="GB34" s="313"/>
      <c r="GC34" s="9"/>
      <c r="IJ34" s="6"/>
      <c r="IK34" s="6"/>
    </row>
    <row r="35" spans="1:243" s="13" customFormat="1" ht="12" customHeight="1">
      <c r="A35" s="69" t="s">
        <v>255</v>
      </c>
      <c r="B35" s="889">
        <f t="shared" si="0"/>
        <v>245.666</v>
      </c>
      <c r="C35" s="889">
        <v>144.255</v>
      </c>
      <c r="D35" s="889">
        <v>101.411</v>
      </c>
      <c r="E35" s="680">
        <f t="shared" si="1"/>
        <v>0.5871996938933348</v>
      </c>
      <c r="F35" s="681">
        <f t="shared" si="2"/>
        <v>0.4128003061066652</v>
      </c>
      <c r="G35" s="308"/>
      <c r="H35" s="69" t="s">
        <v>255</v>
      </c>
      <c r="I35" s="531">
        <v>28.2</v>
      </c>
      <c r="J35" s="296">
        <v>34.628</v>
      </c>
      <c r="K35" s="296">
        <v>56.607</v>
      </c>
      <c r="L35" s="296">
        <v>3.1</v>
      </c>
      <c r="M35" s="531">
        <v>46.911</v>
      </c>
      <c r="N35" s="810">
        <v>21.5</v>
      </c>
      <c r="O35" s="273"/>
      <c r="P35" s="68"/>
      <c r="Q35" s="156"/>
      <c r="R35" s="112"/>
      <c r="S35" s="112"/>
      <c r="T35" s="74"/>
      <c r="U35" s="317"/>
      <c r="V35" s="112"/>
      <c r="W35" s="112"/>
      <c r="X35" s="74"/>
      <c r="Y35" s="234"/>
      <c r="Z35" s="156"/>
      <c r="AA35" s="112"/>
      <c r="AB35" s="74"/>
      <c r="AC35" s="112"/>
      <c r="AD35" s="74"/>
      <c r="AE35" s="112"/>
      <c r="AF35" s="74"/>
      <c r="AG35" s="294"/>
      <c r="AH35" s="112"/>
      <c r="AI35" s="74"/>
      <c r="AJ35" s="315"/>
      <c r="AK35" s="156"/>
      <c r="AL35" s="273"/>
      <c r="AM35" s="273"/>
      <c r="AN35" s="273"/>
      <c r="AO35" s="273"/>
      <c r="AP35" s="273"/>
      <c r="AQ35" s="295"/>
      <c r="AR35" s="295"/>
      <c r="AS35" s="201"/>
      <c r="AT35" s="156"/>
      <c r="AU35" s="296"/>
      <c r="AV35" s="74"/>
      <c r="AW35" s="294"/>
      <c r="AX35" s="296"/>
      <c r="AY35" s="74"/>
      <c r="AZ35" s="201"/>
      <c r="BA35" s="296"/>
      <c r="BB35" s="74"/>
      <c r="BC35" s="201"/>
      <c r="BD35" s="296"/>
      <c r="BE35" s="74"/>
      <c r="BF35" s="295"/>
      <c r="BG35" s="156"/>
      <c r="BH35" s="272"/>
      <c r="BI35" s="272"/>
      <c r="BJ35" s="272"/>
      <c r="BK35" s="297"/>
      <c r="BL35" s="295"/>
      <c r="BM35" s="295"/>
      <c r="BN35" s="295"/>
      <c r="BO35" s="295"/>
      <c r="BP35" s="295"/>
      <c r="BQ35" s="201"/>
      <c r="BR35" s="156"/>
      <c r="BS35" s="296"/>
      <c r="BT35" s="296"/>
      <c r="BU35" s="298"/>
      <c r="BV35" s="296"/>
      <c r="BW35" s="296"/>
      <c r="BX35" s="296"/>
      <c r="BY35" s="296"/>
      <c r="BZ35" s="296"/>
      <c r="CA35" s="201"/>
      <c r="CB35" s="156"/>
      <c r="CC35" s="157"/>
      <c r="CD35" s="157"/>
      <c r="CE35" s="157"/>
      <c r="CF35" s="157"/>
      <c r="CG35" s="157"/>
      <c r="CH35" s="157"/>
      <c r="CI35" s="157"/>
      <c r="CJ35" s="157"/>
      <c r="CK35" s="299"/>
      <c r="CL35" s="156"/>
      <c r="CM35" s="112"/>
      <c r="CN35" s="300"/>
      <c r="CO35" s="112"/>
      <c r="CP35" s="112"/>
      <c r="CQ35" s="112"/>
      <c r="CR35" s="112"/>
      <c r="CS35" s="112"/>
      <c r="CT35" s="301"/>
      <c r="CU35" s="201"/>
      <c r="CV35" s="156"/>
      <c r="CW35" s="302"/>
      <c r="CX35" s="302"/>
      <c r="CY35" s="302"/>
      <c r="CZ35" s="302"/>
      <c r="DA35" s="302"/>
      <c r="DB35" s="302"/>
      <c r="DC35" s="302"/>
      <c r="DD35" s="302"/>
      <c r="DE35" s="299"/>
      <c r="DF35" s="156"/>
      <c r="DG35" s="296"/>
      <c r="DH35" s="74"/>
      <c r="DI35" s="317"/>
      <c r="DJ35" s="303"/>
      <c r="DK35" s="74"/>
      <c r="DL35" s="318"/>
      <c r="DM35" s="319"/>
      <c r="DN35" s="296"/>
      <c r="DO35" s="74"/>
      <c r="DP35" s="74"/>
      <c r="DQ35" s="296"/>
      <c r="DR35" s="305"/>
      <c r="DS35" s="306"/>
      <c r="DT35" s="156"/>
      <c r="DU35" s="306"/>
      <c r="DV35" s="306"/>
      <c r="DW35" s="306"/>
      <c r="DX35" s="306"/>
      <c r="DY35" s="306"/>
      <c r="DZ35" s="319"/>
      <c r="EA35" s="9"/>
      <c r="EB35" s="9"/>
      <c r="EC35" s="9"/>
      <c r="ED35" s="9"/>
      <c r="EE35" s="9"/>
      <c r="EF35" s="9"/>
      <c r="EG35" s="9"/>
      <c r="EH35" s="9"/>
      <c r="EI35" s="9"/>
      <c r="EJ35" s="9"/>
      <c r="EK35" s="9"/>
      <c r="EL35" s="9"/>
      <c r="EM35" s="9"/>
      <c r="EN35" s="9"/>
      <c r="EO35" s="9"/>
      <c r="EP35" s="9"/>
      <c r="EQ35" s="9"/>
      <c r="ER35" s="156"/>
      <c r="ES35" s="296"/>
      <c r="ET35" s="74"/>
      <c r="EU35" s="319"/>
      <c r="EV35" s="296"/>
      <c r="EW35" s="74"/>
      <c r="EX35" s="320"/>
      <c r="EY35" s="296"/>
      <c r="EZ35" s="74"/>
      <c r="FA35" s="201"/>
      <c r="FB35" s="156"/>
      <c r="FC35" s="311"/>
      <c r="FD35" s="311"/>
      <c r="FE35" s="307"/>
      <c r="FF35" s="306"/>
      <c r="FG35" s="306"/>
      <c r="FH35" s="226"/>
      <c r="FI35" s="296"/>
      <c r="FJ35" s="312"/>
      <c r="FK35" s="205"/>
      <c r="FL35" s="156"/>
      <c r="FM35" s="309"/>
      <c r="FN35" s="296"/>
      <c r="FO35" s="296"/>
      <c r="FP35" s="296"/>
      <c r="FQ35" s="301"/>
      <c r="FR35" s="301"/>
      <c r="FS35" s="296"/>
      <c r="FT35" s="296"/>
      <c r="FU35" s="156"/>
      <c r="FV35" s="313"/>
      <c r="FW35" s="313"/>
      <c r="FX35" s="313"/>
      <c r="FY35" s="313"/>
      <c r="FZ35" s="313"/>
      <c r="GA35" s="313"/>
      <c r="GB35" s="313"/>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row>
    <row r="36" spans="1:245" ht="12" customHeight="1">
      <c r="A36" s="104" t="s">
        <v>355</v>
      </c>
      <c r="B36" s="895">
        <f t="shared" si="0"/>
        <v>668.9218510000001</v>
      </c>
      <c r="C36" s="895">
        <v>380.11162</v>
      </c>
      <c r="D36" s="895">
        <v>288.81023100000004</v>
      </c>
      <c r="E36" s="682">
        <f t="shared" si="1"/>
        <v>0.5682451835468595</v>
      </c>
      <c r="F36" s="683">
        <f t="shared" si="2"/>
        <v>0.4317548164531405</v>
      </c>
      <c r="G36" s="344"/>
      <c r="H36" s="104" t="s">
        <v>355</v>
      </c>
      <c r="I36" s="529">
        <v>70.41242299999999</v>
      </c>
      <c r="J36" s="679">
        <v>54.014467</v>
      </c>
      <c r="K36" s="679">
        <v>128.88568899999999</v>
      </c>
      <c r="L36" s="679">
        <v>11.112</v>
      </c>
      <c r="M36" s="529">
        <v>111.595844</v>
      </c>
      <c r="N36" s="813">
        <v>46.6</v>
      </c>
      <c r="O36" s="273"/>
      <c r="P36" s="68"/>
      <c r="Q36" s="93"/>
      <c r="R36" s="175"/>
      <c r="S36" s="175"/>
      <c r="T36" s="86"/>
      <c r="U36" s="331"/>
      <c r="V36" s="175"/>
      <c r="W36" s="175"/>
      <c r="X36" s="86"/>
      <c r="Y36" s="234"/>
      <c r="Z36" s="93"/>
      <c r="AA36" s="175"/>
      <c r="AB36" s="86"/>
      <c r="AC36" s="175"/>
      <c r="AD36" s="86"/>
      <c r="AE36" s="175"/>
      <c r="AF36" s="86"/>
      <c r="AG36" s="331"/>
      <c r="AH36" s="175"/>
      <c r="AI36" s="86"/>
      <c r="AJ36" s="226"/>
      <c r="AK36" s="93"/>
      <c r="AL36" s="328"/>
      <c r="AM36" s="328"/>
      <c r="AN36" s="328"/>
      <c r="AO36" s="328"/>
      <c r="AP36" s="328"/>
      <c r="AQ36" s="295"/>
      <c r="AR36" s="295"/>
      <c r="AS36" s="9"/>
      <c r="AT36" s="93"/>
      <c r="AU36" s="333"/>
      <c r="AV36" s="86"/>
      <c r="AW36" s="331"/>
      <c r="AX36" s="333"/>
      <c r="AY36" s="86"/>
      <c r="BA36" s="333"/>
      <c r="BB36" s="86"/>
      <c r="BC36" s="173"/>
      <c r="BD36" s="333"/>
      <c r="BE36" s="86"/>
      <c r="BF36" s="295"/>
      <c r="BG36" s="93"/>
      <c r="BH36" s="327"/>
      <c r="BI36" s="327"/>
      <c r="BJ36" s="327"/>
      <c r="BK36" s="325"/>
      <c r="BL36" s="295"/>
      <c r="BM36" s="295"/>
      <c r="BN36" s="295"/>
      <c r="BO36" s="295"/>
      <c r="BP36" s="295"/>
      <c r="BQ36" s="9"/>
      <c r="BR36" s="93"/>
      <c r="BS36" s="333"/>
      <c r="BT36" s="333"/>
      <c r="BU36" s="334"/>
      <c r="BV36" s="333"/>
      <c r="BW36" s="333"/>
      <c r="BX36" s="333"/>
      <c r="BY36" s="333"/>
      <c r="BZ36" s="333"/>
      <c r="CB36" s="93"/>
      <c r="CC36" s="176"/>
      <c r="CD36" s="176"/>
      <c r="CE36" s="176"/>
      <c r="CF36" s="176"/>
      <c r="CG36" s="176"/>
      <c r="CH36" s="176"/>
      <c r="CI36" s="176"/>
      <c r="CJ36" s="176"/>
      <c r="CK36" s="299"/>
      <c r="CL36" s="93"/>
      <c r="CM36" s="175"/>
      <c r="CN36" s="336"/>
      <c r="CO36" s="175"/>
      <c r="CP36" s="175"/>
      <c r="CQ36" s="175"/>
      <c r="CR36" s="175"/>
      <c r="CS36" s="175"/>
      <c r="CT36" s="337"/>
      <c r="CU36" s="9"/>
      <c r="CV36" s="93"/>
      <c r="CW36" s="338"/>
      <c r="CX36" s="338"/>
      <c r="CY36" s="338"/>
      <c r="CZ36" s="338"/>
      <c r="DA36" s="338"/>
      <c r="DB36" s="338"/>
      <c r="DC36" s="338"/>
      <c r="DD36" s="338"/>
      <c r="DE36" s="299"/>
      <c r="DF36" s="93"/>
      <c r="DG36" s="333"/>
      <c r="DH36" s="86"/>
      <c r="DI36" s="331"/>
      <c r="DJ36" s="339"/>
      <c r="DK36" s="86"/>
      <c r="DL36" s="333"/>
      <c r="DM36" s="340"/>
      <c r="DN36" s="333"/>
      <c r="DO36" s="86"/>
      <c r="DP36" s="86"/>
      <c r="DQ36" s="333"/>
      <c r="DR36" s="341"/>
      <c r="DS36" s="306"/>
      <c r="DT36" s="93"/>
      <c r="DU36" s="342"/>
      <c r="DV36" s="342"/>
      <c r="DW36" s="342"/>
      <c r="DX36" s="342"/>
      <c r="DY36" s="342"/>
      <c r="DZ36" s="340"/>
      <c r="EA36" s="18"/>
      <c r="EB36" s="18"/>
      <c r="EC36" s="18"/>
      <c r="ED36" s="18"/>
      <c r="EE36" s="18"/>
      <c r="EF36" s="18"/>
      <c r="EG36" s="18"/>
      <c r="EH36" s="18"/>
      <c r="EI36" s="18"/>
      <c r="EJ36" s="18"/>
      <c r="EK36" s="18"/>
      <c r="EL36" s="18"/>
      <c r="EM36" s="18"/>
      <c r="EN36" s="18"/>
      <c r="EO36" s="18"/>
      <c r="EP36" s="18"/>
      <c r="EQ36" s="18"/>
      <c r="ER36" s="93"/>
      <c r="ES36" s="333"/>
      <c r="ET36" s="86"/>
      <c r="EU36" s="340"/>
      <c r="EV36" s="333"/>
      <c r="EW36" s="86"/>
      <c r="EX36" s="86"/>
      <c r="EY36" s="333"/>
      <c r="EZ36" s="86"/>
      <c r="FB36" s="93"/>
      <c r="FC36" s="346"/>
      <c r="FD36" s="346"/>
      <c r="FE36" s="343"/>
      <c r="FF36" s="342"/>
      <c r="FG36" s="342"/>
      <c r="FH36" s="225"/>
      <c r="FI36" s="333"/>
      <c r="FJ36" s="347"/>
      <c r="FK36" s="205"/>
      <c r="FL36" s="93"/>
      <c r="FM36" s="345"/>
      <c r="FN36" s="333"/>
      <c r="FO36" s="333"/>
      <c r="FP36" s="333"/>
      <c r="FQ36" s="337"/>
      <c r="FR36" s="337"/>
      <c r="FS36" s="333"/>
      <c r="FT36" s="333"/>
      <c r="FU36" s="93"/>
      <c r="FV36" s="348"/>
      <c r="FW36" s="348"/>
      <c r="FX36" s="348"/>
      <c r="FY36" s="348"/>
      <c r="FZ36" s="348"/>
      <c r="GA36" s="348"/>
      <c r="GB36" s="348"/>
      <c r="GC36" s="9"/>
      <c r="IJ36" s="6"/>
      <c r="IK36" s="6"/>
    </row>
    <row r="37" spans="1:243" s="366" customFormat="1" ht="12" customHeight="1">
      <c r="A37" s="94" t="s">
        <v>354</v>
      </c>
      <c r="B37" s="892">
        <f t="shared" si="0"/>
        <v>11744.891204</v>
      </c>
      <c r="C37" s="892">
        <v>9607.942196</v>
      </c>
      <c r="D37" s="892">
        <v>2136.9490080000005</v>
      </c>
      <c r="E37" s="686">
        <f t="shared" si="1"/>
        <v>0.8180528903262884</v>
      </c>
      <c r="F37" s="687">
        <f t="shared" si="2"/>
        <v>0.18194710967371175</v>
      </c>
      <c r="G37" s="344"/>
      <c r="H37" s="94" t="s">
        <v>354</v>
      </c>
      <c r="I37" s="539">
        <v>5416.407180000001</v>
      </c>
      <c r="J37" s="688">
        <v>1320.0924689999997</v>
      </c>
      <c r="K37" s="688">
        <v>795.645652</v>
      </c>
      <c r="L37" s="688">
        <v>766.667351</v>
      </c>
      <c r="M37" s="539">
        <v>660.7230930000001</v>
      </c>
      <c r="N37" s="816">
        <v>543.8734569999999</v>
      </c>
      <c r="O37" s="273"/>
      <c r="P37" s="980"/>
      <c r="Q37" s="174"/>
      <c r="R37" s="175"/>
      <c r="S37" s="175"/>
      <c r="T37" s="86"/>
      <c r="U37" s="331"/>
      <c r="V37" s="175"/>
      <c r="W37" s="175"/>
      <c r="X37" s="86"/>
      <c r="Y37" s="234"/>
      <c r="Z37" s="174"/>
      <c r="AA37" s="175"/>
      <c r="AB37" s="86"/>
      <c r="AC37" s="175"/>
      <c r="AD37" s="86"/>
      <c r="AE37" s="175"/>
      <c r="AF37" s="86"/>
      <c r="AG37" s="331"/>
      <c r="AH37" s="175"/>
      <c r="AI37" s="86"/>
      <c r="AJ37" s="225"/>
      <c r="AK37" s="174"/>
      <c r="AL37" s="328"/>
      <c r="AM37" s="328"/>
      <c r="AN37" s="328"/>
      <c r="AO37" s="328"/>
      <c r="AP37" s="328"/>
      <c r="AQ37" s="332"/>
      <c r="AR37" s="332"/>
      <c r="AS37" s="93"/>
      <c r="AT37" s="174"/>
      <c r="AU37" s="333"/>
      <c r="AV37" s="86"/>
      <c r="AW37" s="331"/>
      <c r="AX37" s="333"/>
      <c r="AY37" s="86"/>
      <c r="AZ37" s="93"/>
      <c r="BA37" s="333"/>
      <c r="BB37" s="86"/>
      <c r="BC37" s="201"/>
      <c r="BD37" s="333"/>
      <c r="BE37" s="86"/>
      <c r="BF37" s="332"/>
      <c r="BG37" s="174"/>
      <c r="BH37" s="327"/>
      <c r="BI37" s="327"/>
      <c r="BJ37" s="327"/>
      <c r="BK37" s="325"/>
      <c r="BL37" s="332"/>
      <c r="BM37" s="332"/>
      <c r="BN37" s="332"/>
      <c r="BO37" s="332"/>
      <c r="BP37" s="332"/>
      <c r="BQ37" s="93"/>
      <c r="BR37" s="174"/>
      <c r="BS37" s="333"/>
      <c r="BT37" s="333"/>
      <c r="BU37" s="334"/>
      <c r="BV37" s="333"/>
      <c r="BW37" s="333"/>
      <c r="BX37" s="333"/>
      <c r="BY37" s="333"/>
      <c r="BZ37" s="333"/>
      <c r="CA37" s="93"/>
      <c r="CB37" s="174"/>
      <c r="CC37" s="176"/>
      <c r="CD37" s="176"/>
      <c r="CE37" s="176"/>
      <c r="CF37" s="176"/>
      <c r="CG37" s="176"/>
      <c r="CH37" s="176"/>
      <c r="CI37" s="176"/>
      <c r="CJ37" s="176"/>
      <c r="CK37" s="335"/>
      <c r="CL37" s="174"/>
      <c r="CM37" s="175"/>
      <c r="CN37" s="336"/>
      <c r="CO37" s="175"/>
      <c r="CP37" s="175"/>
      <c r="CQ37" s="175"/>
      <c r="CR37" s="175"/>
      <c r="CS37" s="175"/>
      <c r="CT37" s="337"/>
      <c r="CU37" s="93"/>
      <c r="CV37" s="174"/>
      <c r="CW37" s="338"/>
      <c r="CX37" s="338"/>
      <c r="CY37" s="338"/>
      <c r="CZ37" s="338"/>
      <c r="DA37" s="338"/>
      <c r="DB37" s="338"/>
      <c r="DC37" s="338"/>
      <c r="DD37" s="338"/>
      <c r="DE37" s="335"/>
      <c r="DF37" s="174"/>
      <c r="DG37" s="333"/>
      <c r="DH37" s="86"/>
      <c r="DI37" s="331"/>
      <c r="DJ37" s="339"/>
      <c r="DK37" s="86"/>
      <c r="DL37" s="333"/>
      <c r="DM37" s="340"/>
      <c r="DN37" s="333"/>
      <c r="DO37" s="86"/>
      <c r="DP37" s="86"/>
      <c r="DQ37" s="333"/>
      <c r="DR37" s="341"/>
      <c r="DS37" s="342"/>
      <c r="DT37" s="174"/>
      <c r="DU37" s="342"/>
      <c r="DV37" s="342"/>
      <c r="DW37" s="342"/>
      <c r="DX37" s="342"/>
      <c r="DY37" s="342"/>
      <c r="DZ37" s="340"/>
      <c r="EA37" s="93"/>
      <c r="EB37" s="93"/>
      <c r="EC37" s="93"/>
      <c r="ED37" s="93"/>
      <c r="EE37" s="93"/>
      <c r="EF37" s="93"/>
      <c r="EG37" s="93"/>
      <c r="EH37" s="93"/>
      <c r="EI37" s="93"/>
      <c r="EJ37" s="93"/>
      <c r="EK37" s="93"/>
      <c r="EL37" s="93"/>
      <c r="EM37" s="93"/>
      <c r="EN37" s="93"/>
      <c r="EO37" s="93"/>
      <c r="EP37" s="93"/>
      <c r="EQ37" s="93"/>
      <c r="ER37" s="174"/>
      <c r="ES37" s="333"/>
      <c r="ET37" s="86"/>
      <c r="EU37" s="340"/>
      <c r="EV37" s="333"/>
      <c r="EW37" s="86"/>
      <c r="EX37" s="86"/>
      <c r="EY37" s="333"/>
      <c r="EZ37" s="86"/>
      <c r="FA37" s="93"/>
      <c r="FB37" s="174"/>
      <c r="FC37" s="346"/>
      <c r="FD37" s="346"/>
      <c r="FE37" s="343"/>
      <c r="FF37" s="342"/>
      <c r="FG37" s="342"/>
      <c r="FH37" s="225"/>
      <c r="FI37" s="333"/>
      <c r="FJ37" s="347"/>
      <c r="FK37" s="205"/>
      <c r="FL37" s="174"/>
      <c r="FM37" s="345"/>
      <c r="FN37" s="333"/>
      <c r="FO37" s="333"/>
      <c r="FP37" s="333"/>
      <c r="FQ37" s="337"/>
      <c r="FR37" s="337"/>
      <c r="FS37" s="333"/>
      <c r="FT37" s="333"/>
      <c r="FU37" s="174"/>
      <c r="FV37" s="348"/>
      <c r="FW37" s="348"/>
      <c r="FX37" s="348"/>
      <c r="FY37" s="348"/>
      <c r="FZ37" s="348"/>
      <c r="GA37" s="348"/>
      <c r="GB37" s="348"/>
      <c r="GC37" s="9"/>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row>
    <row r="38" spans="1:186" ht="12" customHeight="1">
      <c r="A38" s="367" t="s">
        <v>384</v>
      </c>
      <c r="B38" s="1031" t="s">
        <v>329</v>
      </c>
      <c r="C38" s="367"/>
      <c r="D38" s="115"/>
      <c r="E38" s="115"/>
      <c r="F38" s="115"/>
      <c r="G38" s="115"/>
      <c r="H38" s="367" t="s">
        <v>384</v>
      </c>
      <c r="I38" s="689"/>
      <c r="J38" s="367"/>
      <c r="K38" s="115"/>
      <c r="L38" s="115"/>
      <c r="P38" s="465"/>
      <c r="S38" s="370"/>
      <c r="U38" s="370"/>
      <c r="X38" s="542"/>
      <c r="Y38" s="542"/>
      <c r="AB38" s="219"/>
      <c r="AD38" s="315"/>
      <c r="AM38" s="219"/>
      <c r="AV38" s="370"/>
      <c r="AW38" s="9"/>
      <c r="AX38" s="370"/>
      <c r="AY38" s="9"/>
      <c r="BA38" s="9"/>
      <c r="BC38" s="9"/>
      <c r="BE38" s="9"/>
      <c r="BI38" s="219"/>
      <c r="BT38" s="370"/>
      <c r="BV38" s="370"/>
      <c r="CD38" s="370"/>
      <c r="CE38" s="9"/>
      <c r="CF38" s="370"/>
      <c r="CI38" s="9"/>
      <c r="CJ38" s="9"/>
      <c r="CK38" s="9"/>
      <c r="CN38" s="370"/>
      <c r="CO38" s="9"/>
      <c r="CP38" s="370"/>
      <c r="CQ38" s="9"/>
      <c r="CS38" s="9"/>
      <c r="CT38" s="9"/>
      <c r="CU38" s="9"/>
      <c r="CV38" s="9"/>
      <c r="CX38" s="370"/>
      <c r="CZ38" s="370"/>
      <c r="DH38" s="370"/>
      <c r="DJ38" s="219"/>
      <c r="DV38" s="370"/>
      <c r="DZ38" s="9"/>
      <c r="EC38" s="18"/>
      <c r="ED38" s="18"/>
      <c r="EE38" s="18"/>
      <c r="EF38" s="18"/>
      <c r="EG38" s="18"/>
      <c r="EH38" s="18"/>
      <c r="EI38" s="18"/>
      <c r="EJ38" s="18"/>
      <c r="EK38" s="18"/>
      <c r="EL38" s="18"/>
      <c r="EM38" s="18"/>
      <c r="EN38" s="18"/>
      <c r="EO38" s="18"/>
      <c r="EP38" s="18"/>
      <c r="EQ38" s="18"/>
      <c r="ER38" s="18"/>
      <c r="ES38" s="18"/>
      <c r="ET38" s="370"/>
      <c r="EV38" s="370"/>
      <c r="FD38" s="370"/>
      <c r="FH38" s="9"/>
      <c r="FN38" s="370"/>
      <c r="FO38" s="371"/>
      <c r="FP38" s="370"/>
      <c r="FQ38" s="219"/>
      <c r="FR38" s="219"/>
      <c r="FS38" s="219"/>
      <c r="FT38" s="201"/>
      <c r="FU38" s="9"/>
      <c r="FV38" s="201"/>
      <c r="GD38" s="205"/>
    </row>
    <row r="39" spans="1:178" ht="12" customHeight="1">
      <c r="A39" s="1031" t="s">
        <v>72</v>
      </c>
      <c r="B39" s="368"/>
      <c r="D39" s="6"/>
      <c r="E39" s="6"/>
      <c r="F39" s="6"/>
      <c r="G39" s="6"/>
      <c r="H39" s="1031" t="s">
        <v>392</v>
      </c>
      <c r="I39" s="979"/>
      <c r="J39" s="979"/>
      <c r="K39" s="979"/>
      <c r="L39" s="979"/>
      <c r="M39" s="979"/>
      <c r="O39" s="6"/>
      <c r="S39" s="373"/>
      <c r="T39" s="374"/>
      <c r="U39" s="374"/>
      <c r="V39" s="374"/>
      <c r="W39" s="374"/>
      <c r="X39" s="375"/>
      <c r="Y39" s="374"/>
      <c r="Z39" s="374"/>
      <c r="AB39" s="373"/>
      <c r="AC39" s="374"/>
      <c r="AD39" s="374"/>
      <c r="AE39" s="374"/>
      <c r="AF39" s="374"/>
      <c r="AG39" s="375"/>
      <c r="AH39" s="374"/>
      <c r="AI39" s="374"/>
      <c r="AJ39" s="374"/>
      <c r="AM39" s="370"/>
      <c r="AV39" s="370"/>
      <c r="AW39" s="9"/>
      <c r="AY39" s="9"/>
      <c r="BA39" s="9"/>
      <c r="BC39" s="9"/>
      <c r="BE39" s="9"/>
      <c r="BI39" s="370"/>
      <c r="BT39" s="370"/>
      <c r="CD39" s="370"/>
      <c r="CG39" s="9"/>
      <c r="CH39" s="9"/>
      <c r="CK39" s="9"/>
      <c r="CL39" s="9"/>
      <c r="CM39" s="9"/>
      <c r="CN39" s="370"/>
      <c r="CO39" s="9"/>
      <c r="CP39" s="9"/>
      <c r="CQ39" s="9"/>
      <c r="CS39" s="9"/>
      <c r="CT39" s="9"/>
      <c r="CU39" s="9"/>
      <c r="CV39" s="9"/>
      <c r="DH39" s="376"/>
      <c r="DJ39" s="370"/>
      <c r="DV39" s="219"/>
      <c r="DZ39" s="9"/>
      <c r="EC39" s="18"/>
      <c r="ED39" s="18"/>
      <c r="EE39" s="18"/>
      <c r="EF39" s="18"/>
      <c r="EG39" s="18"/>
      <c r="EH39" s="18"/>
      <c r="EI39" s="18"/>
      <c r="EJ39" s="18"/>
      <c r="EK39" s="18"/>
      <c r="EL39" s="18"/>
      <c r="EM39" s="18"/>
      <c r="EN39" s="18"/>
      <c r="EO39" s="18"/>
      <c r="EP39" s="18"/>
      <c r="EQ39" s="18"/>
      <c r="ER39" s="18"/>
      <c r="ES39" s="18"/>
      <c r="FN39" s="219"/>
      <c r="FO39" s="370"/>
      <c r="FP39" s="201"/>
      <c r="FQ39" s="9"/>
      <c r="FR39" s="9"/>
      <c r="FS39" s="9"/>
      <c r="FT39" s="9"/>
      <c r="FU39" s="9"/>
      <c r="FV39" s="9"/>
    </row>
    <row r="40" spans="1:187" ht="15.75" customHeight="1">
      <c r="A40" s="1031" t="s">
        <v>76</v>
      </c>
      <c r="Q40" s="227"/>
      <c r="R40" s="381"/>
      <c r="AA40" s="124"/>
      <c r="AF40" s="9"/>
      <c r="AH40" s="9"/>
      <c r="AI40" s="9"/>
      <c r="AK40" s="9"/>
      <c r="AL40" s="9"/>
      <c r="AM40" s="392"/>
      <c r="AN40" s="9"/>
      <c r="AO40" s="9"/>
      <c r="AP40" s="9"/>
      <c r="AQ40" s="9"/>
      <c r="AR40" s="9"/>
      <c r="AS40" s="9"/>
      <c r="AT40" s="9"/>
      <c r="AY40" s="124"/>
      <c r="AZ40" s="124"/>
      <c r="BA40" s="124"/>
      <c r="BB40" s="124"/>
      <c r="BC40" s="124"/>
      <c r="BD40" s="124"/>
      <c r="BE40" s="124"/>
      <c r="BF40" s="124"/>
      <c r="BG40" s="124"/>
      <c r="BH40" s="124"/>
      <c r="BI40" s="124"/>
      <c r="BJ40" s="267"/>
      <c r="BK40" s="393"/>
      <c r="BL40" s="393"/>
      <c r="BM40" s="124"/>
      <c r="BN40" s="124"/>
      <c r="BO40" s="124"/>
      <c r="BP40" s="124"/>
      <c r="BQ40" s="124"/>
      <c r="BR40" s="24"/>
      <c r="BS40" s="124"/>
      <c r="CD40" s="394"/>
      <c r="CE40" s="395"/>
      <c r="CF40" s="395"/>
      <c r="CG40" s="395"/>
      <c r="CH40" s="395"/>
      <c r="CI40" s="395"/>
      <c r="CJ40" s="395"/>
      <c r="CK40" s="395"/>
      <c r="CL40" s="395"/>
      <c r="DH40" s="208"/>
      <c r="DL40" s="396"/>
      <c r="DR40" s="201"/>
      <c r="DU40" s="9"/>
      <c r="DV40" s="397"/>
      <c r="DW40" s="398"/>
      <c r="EC40" s="18"/>
      <c r="ED40" s="18"/>
      <c r="EE40" s="18"/>
      <c r="EF40" s="18"/>
      <c r="EG40" s="18"/>
      <c r="EH40" s="18"/>
      <c r="EI40" s="18"/>
      <c r="EJ40" s="18"/>
      <c r="EK40" s="18"/>
      <c r="EL40" s="18"/>
      <c r="EM40" s="18"/>
      <c r="EN40" s="18"/>
      <c r="EO40" s="18"/>
      <c r="EP40" s="18"/>
      <c r="EQ40" s="18"/>
      <c r="ER40" s="18"/>
      <c r="ES40" s="18"/>
      <c r="EW40" s="399"/>
      <c r="GE40" s="93"/>
    </row>
    <row r="41" spans="1:165" ht="12" customHeight="1">
      <c r="A41" s="1031" t="s">
        <v>74</v>
      </c>
      <c r="H41" s="791" t="s">
        <v>330</v>
      </c>
      <c r="M41" s="690"/>
      <c r="N41" s="478"/>
      <c r="O41" s="690"/>
      <c r="Q41" s="141"/>
      <c r="R41" s="147"/>
      <c r="S41" s="144"/>
      <c r="T41" s="221"/>
      <c r="U41" s="222"/>
      <c r="Z41" s="9"/>
      <c r="AA41" s="402"/>
      <c r="AB41" s="144"/>
      <c r="AC41" s="221"/>
      <c r="AD41" s="222"/>
      <c r="AF41" s="9"/>
      <c r="AH41" s="9"/>
      <c r="AI41" s="9"/>
      <c r="AJ41" s="403"/>
      <c r="AK41" s="9"/>
      <c r="AL41" s="9"/>
      <c r="AM41" s="9"/>
      <c r="AN41" s="267"/>
      <c r="AO41" s="393"/>
      <c r="AP41" s="393"/>
      <c r="AR41" s="9"/>
      <c r="AT41" s="24"/>
      <c r="AU41" s="9"/>
      <c r="AV41" s="144"/>
      <c r="AW41" s="221"/>
      <c r="AX41" s="222"/>
      <c r="AY41" s="9"/>
      <c r="AZ41" s="226"/>
      <c r="BA41" s="9"/>
      <c r="BB41" s="9"/>
      <c r="BC41" s="9"/>
      <c r="BD41" s="9"/>
      <c r="BE41" s="9"/>
      <c r="BF41" s="403"/>
      <c r="BG41" s="404"/>
      <c r="BH41" s="405"/>
      <c r="BI41" s="9"/>
      <c r="BJ41" s="9"/>
      <c r="BK41" s="9"/>
      <c r="BL41" s="9"/>
      <c r="BM41" s="9"/>
      <c r="BN41" s="9"/>
      <c r="BO41" s="9"/>
      <c r="BP41" s="9"/>
      <c r="BQ41" s="9"/>
      <c r="BR41" s="9"/>
      <c r="BS41" s="9"/>
      <c r="BT41" s="144"/>
      <c r="BU41" s="221"/>
      <c r="BV41" s="222"/>
      <c r="CF41" s="267"/>
      <c r="CG41" s="393"/>
      <c r="CH41" s="393"/>
      <c r="CN41" s="144"/>
      <c r="CO41" s="221"/>
      <c r="CP41" s="222"/>
      <c r="DH41" s="144"/>
      <c r="DI41" s="221"/>
      <c r="DJ41" s="222"/>
      <c r="DL41" s="396"/>
      <c r="DR41" s="201"/>
      <c r="DW41" s="226"/>
      <c r="DX41" s="222"/>
      <c r="DY41" s="222"/>
      <c r="DZ41" s="222"/>
      <c r="EC41" s="18"/>
      <c r="ED41" s="18"/>
      <c r="EE41" s="18"/>
      <c r="EF41" s="18"/>
      <c r="EG41" s="18"/>
      <c r="EH41" s="18"/>
      <c r="EI41" s="18"/>
      <c r="EJ41" s="18"/>
      <c r="EK41" s="18"/>
      <c r="EL41" s="18"/>
      <c r="EM41" s="18"/>
      <c r="EN41" s="18"/>
      <c r="EO41" s="18"/>
      <c r="EP41" s="18"/>
      <c r="EQ41" s="18"/>
      <c r="ER41" s="18"/>
      <c r="ES41" s="18"/>
      <c r="EW41" s="407"/>
      <c r="FB41" s="399"/>
      <c r="FD41" s="144"/>
      <c r="FE41" s="221"/>
      <c r="FF41" s="222"/>
      <c r="FG41" s="393"/>
      <c r="FH41" s="393"/>
      <c r="FI41" s="393"/>
    </row>
    <row r="42" spans="1:165" ht="12" customHeight="1">
      <c r="A42" s="1031"/>
      <c r="H42" s="791"/>
      <c r="M42" s="690"/>
      <c r="N42" s="478"/>
      <c r="O42" s="690"/>
      <c r="Q42" s="141"/>
      <c r="R42" s="147"/>
      <c r="S42" s="144"/>
      <c r="T42" s="221"/>
      <c r="U42" s="222"/>
      <c r="Z42" s="9"/>
      <c r="AA42" s="402"/>
      <c r="AB42" s="144"/>
      <c r="AC42" s="221"/>
      <c r="AD42" s="222"/>
      <c r="AF42" s="9"/>
      <c r="AH42" s="9"/>
      <c r="AI42" s="9"/>
      <c r="AJ42" s="403"/>
      <c r="AK42" s="9"/>
      <c r="AL42" s="9"/>
      <c r="AM42" s="9"/>
      <c r="AN42" s="267"/>
      <c r="AO42" s="393"/>
      <c r="AP42" s="393"/>
      <c r="AR42" s="9"/>
      <c r="AT42" s="24"/>
      <c r="AU42" s="9"/>
      <c r="AV42" s="144"/>
      <c r="AW42" s="221"/>
      <c r="AX42" s="222"/>
      <c r="AY42" s="9"/>
      <c r="AZ42" s="226"/>
      <c r="BA42" s="9"/>
      <c r="BB42" s="9"/>
      <c r="BC42" s="9"/>
      <c r="BD42" s="9"/>
      <c r="BE42" s="9"/>
      <c r="BF42" s="403"/>
      <c r="BG42" s="404"/>
      <c r="BH42" s="405"/>
      <c r="BI42" s="9"/>
      <c r="BJ42" s="9"/>
      <c r="BK42" s="9"/>
      <c r="BL42" s="9"/>
      <c r="BM42" s="9"/>
      <c r="BN42" s="9"/>
      <c r="BO42" s="9"/>
      <c r="BP42" s="9"/>
      <c r="BQ42" s="9"/>
      <c r="BR42" s="9"/>
      <c r="BS42" s="9"/>
      <c r="BT42" s="144"/>
      <c r="BU42" s="221"/>
      <c r="BV42" s="222"/>
      <c r="CF42" s="267"/>
      <c r="CG42" s="393"/>
      <c r="CH42" s="393"/>
      <c r="CN42" s="144"/>
      <c r="CO42" s="221"/>
      <c r="CP42" s="222"/>
      <c r="DH42" s="144"/>
      <c r="DI42" s="221"/>
      <c r="DJ42" s="222"/>
      <c r="DL42" s="396"/>
      <c r="DR42" s="201"/>
      <c r="DW42" s="226"/>
      <c r="DX42" s="222"/>
      <c r="DY42" s="222"/>
      <c r="DZ42" s="222"/>
      <c r="EC42" s="18"/>
      <c r="ED42" s="18"/>
      <c r="EE42" s="18"/>
      <c r="EF42" s="18"/>
      <c r="EG42" s="18"/>
      <c r="EH42" s="18"/>
      <c r="EI42" s="18"/>
      <c r="EJ42" s="18"/>
      <c r="EK42" s="18"/>
      <c r="EL42" s="18"/>
      <c r="EM42" s="18"/>
      <c r="EN42" s="18"/>
      <c r="EO42" s="18"/>
      <c r="EP42" s="18"/>
      <c r="EQ42" s="18"/>
      <c r="ER42" s="18"/>
      <c r="ES42" s="18"/>
      <c r="EW42" s="407"/>
      <c r="FB42" s="399"/>
      <c r="FD42" s="144"/>
      <c r="FE42" s="221"/>
      <c r="FF42" s="222"/>
      <c r="FG42" s="393"/>
      <c r="FH42" s="393"/>
      <c r="FI42" s="393"/>
    </row>
    <row r="43" spans="1:187" ht="12" customHeight="1">
      <c r="A43" s="1315" t="s">
        <v>370</v>
      </c>
      <c r="B43" s="543"/>
      <c r="C43" s="544"/>
      <c r="E43" s="691"/>
      <c r="G43" s="692"/>
      <c r="H43" s="6"/>
      <c r="J43" s="690"/>
      <c r="K43" s="690"/>
      <c r="L43" s="690"/>
      <c r="Q43" s="24"/>
      <c r="R43" s="147"/>
      <c r="S43" s="9"/>
      <c r="T43" s="136"/>
      <c r="U43" s="264"/>
      <c r="AA43" s="151"/>
      <c r="AB43" s="246"/>
      <c r="AC43" s="227"/>
      <c r="AD43" s="246"/>
      <c r="AE43" s="151"/>
      <c r="AG43" s="246"/>
      <c r="AH43" s="246"/>
      <c r="AI43" s="247"/>
      <c r="AJ43" s="247"/>
      <c r="AK43" s="247"/>
      <c r="AL43" s="247"/>
      <c r="AM43" s="247"/>
      <c r="AN43" s="247"/>
      <c r="AO43" s="247"/>
      <c r="AP43" s="247"/>
      <c r="AQ43" s="247"/>
      <c r="AR43" s="227"/>
      <c r="AS43" s="247"/>
      <c r="AU43" s="247"/>
      <c r="AV43" s="9"/>
      <c r="AW43" s="227"/>
      <c r="AX43" s="205"/>
      <c r="AZ43" s="227"/>
      <c r="BA43" s="227"/>
      <c r="BB43" s="205"/>
      <c r="BC43" s="205"/>
      <c r="BD43" s="227"/>
      <c r="BE43" s="247"/>
      <c r="BF43" s="247"/>
      <c r="BG43" s="247"/>
      <c r="BH43" s="227"/>
      <c r="BI43" s="247"/>
      <c r="BJ43" s="247"/>
      <c r="BK43" s="247"/>
      <c r="BL43" s="247"/>
      <c r="BM43" s="247"/>
      <c r="BN43" s="247"/>
      <c r="BO43" s="247"/>
      <c r="BP43" s="247"/>
      <c r="BQ43" s="247"/>
      <c r="BR43" s="247"/>
      <c r="BS43" s="250"/>
      <c r="BT43" s="148"/>
      <c r="BU43" s="246"/>
      <c r="BV43" s="246"/>
      <c r="BW43" s="246"/>
      <c r="BX43" s="246"/>
      <c r="BY43" s="246"/>
      <c r="BZ43" s="246"/>
      <c r="CA43" s="246"/>
      <c r="CB43" s="246"/>
      <c r="CN43" s="148"/>
      <c r="CO43" s="246"/>
      <c r="CP43" s="246"/>
      <c r="CQ43" s="246"/>
      <c r="CR43" s="246"/>
      <c r="CS43" s="246"/>
      <c r="CT43" s="246"/>
      <c r="CU43" s="246"/>
      <c r="CV43" s="246"/>
      <c r="CZ43" s="408"/>
      <c r="DA43" s="408"/>
      <c r="DB43" s="378"/>
      <c r="DC43" s="378"/>
      <c r="DH43" s="147"/>
      <c r="DI43" s="225"/>
      <c r="DJ43" s="225"/>
      <c r="DK43" s="225"/>
      <c r="DL43" s="409"/>
      <c r="DM43" s="266"/>
      <c r="DN43" s="225"/>
      <c r="DS43" s="148"/>
      <c r="DU43" s="226"/>
      <c r="DW43" s="315"/>
      <c r="EB43" s="410"/>
      <c r="EC43" s="18"/>
      <c r="ED43" s="18"/>
      <c r="EE43" s="18"/>
      <c r="EF43" s="18"/>
      <c r="EG43" s="18"/>
      <c r="EH43" s="18"/>
      <c r="EI43" s="18"/>
      <c r="EJ43" s="18"/>
      <c r="EK43" s="18"/>
      <c r="EL43" s="18"/>
      <c r="EM43" s="18"/>
      <c r="EN43" s="18"/>
      <c r="EO43" s="18"/>
      <c r="EP43" s="18"/>
      <c r="EQ43" s="18"/>
      <c r="ER43" s="18"/>
      <c r="ES43" s="18"/>
      <c r="EW43" s="315"/>
      <c r="EZ43" s="412"/>
      <c r="FB43" s="407"/>
      <c r="FD43" s="147"/>
      <c r="GE43" s="93"/>
    </row>
    <row r="44" spans="1:162" ht="30" customHeight="1">
      <c r="A44" s="33"/>
      <c r="B44" s="1456" t="s">
        <v>488</v>
      </c>
      <c r="C44" s="1457"/>
      <c r="D44" s="1458"/>
      <c r="E44" s="691"/>
      <c r="F44" s="691"/>
      <c r="G44" s="691"/>
      <c r="K44" s="8"/>
      <c r="L44" s="8"/>
      <c r="Q44" s="150"/>
      <c r="S44" s="151"/>
      <c r="T44" s="136"/>
      <c r="U44" s="227"/>
      <c r="V44" s="414"/>
      <c r="W44" s="414"/>
      <c r="X44" s="226"/>
      <c r="AA44" s="246"/>
      <c r="AB44" s="256"/>
      <c r="AC44" s="227"/>
      <c r="AD44" s="246"/>
      <c r="AE44" s="227"/>
      <c r="AF44" s="416"/>
      <c r="AG44" s="227"/>
      <c r="AH44" s="246"/>
      <c r="AI44" s="247"/>
      <c r="AJ44" s="247"/>
      <c r="AK44" s="247"/>
      <c r="AL44" s="247"/>
      <c r="AM44" s="247"/>
      <c r="AN44" s="247"/>
      <c r="AO44" s="247"/>
      <c r="AP44" s="247"/>
      <c r="AQ44" s="247"/>
      <c r="AR44" s="227"/>
      <c r="AS44" s="247"/>
      <c r="AT44" s="247"/>
      <c r="AU44" s="247"/>
      <c r="AV44" s="151"/>
      <c r="AW44" s="227"/>
      <c r="AX44" s="205"/>
      <c r="AZ44" s="227"/>
      <c r="BA44" s="227"/>
      <c r="BB44" s="205"/>
      <c r="BC44" s="205"/>
      <c r="BD44" s="227"/>
      <c r="BE44" s="246"/>
      <c r="BF44" s="246"/>
      <c r="BG44" s="246"/>
      <c r="BH44" s="246"/>
      <c r="BI44" s="9"/>
      <c r="BJ44" s="9"/>
      <c r="BK44" s="9"/>
      <c r="BL44" s="9"/>
      <c r="BM44" s="9"/>
      <c r="BN44" s="9"/>
      <c r="BO44" s="9"/>
      <c r="BP44" s="9"/>
      <c r="BQ44" s="246"/>
      <c r="BR44" s="246"/>
      <c r="BS44" s="261"/>
      <c r="BT44" s="151"/>
      <c r="BU44" s="246"/>
      <c r="BV44" s="246"/>
      <c r="BW44" s="246"/>
      <c r="BX44" s="246"/>
      <c r="BY44" s="246"/>
      <c r="BZ44" s="246"/>
      <c r="CA44" s="246"/>
      <c r="CB44" s="246"/>
      <c r="CN44" s="151"/>
      <c r="CO44" s="246"/>
      <c r="CP44" s="246"/>
      <c r="CQ44" s="246"/>
      <c r="CR44" s="246"/>
      <c r="CS44" s="246"/>
      <c r="CT44" s="246"/>
      <c r="CU44" s="246"/>
      <c r="CV44" s="246"/>
      <c r="DH44" s="151"/>
      <c r="DI44" s="417"/>
      <c r="DJ44" s="257"/>
      <c r="DK44" s="253"/>
      <c r="DL44" s="418"/>
      <c r="DM44" s="266"/>
      <c r="DN44" s="315"/>
      <c r="DR44" s="419"/>
      <c r="DU44" s="226"/>
      <c r="EC44" s="18"/>
      <c r="ED44" s="18"/>
      <c r="EE44" s="18"/>
      <c r="EF44" s="18"/>
      <c r="EG44" s="18"/>
      <c r="EH44" s="18"/>
      <c r="EI44" s="18"/>
      <c r="EJ44" s="18"/>
      <c r="EK44" s="18"/>
      <c r="EL44" s="18"/>
      <c r="EM44" s="18"/>
      <c r="EN44" s="18"/>
      <c r="EO44" s="18"/>
      <c r="EP44" s="18"/>
      <c r="EQ44" s="18"/>
      <c r="ER44" s="18"/>
      <c r="ES44" s="18"/>
      <c r="EZ44" s="412"/>
      <c r="FB44" s="315"/>
      <c r="FD44" s="151"/>
      <c r="FE44" s="253"/>
      <c r="FF44" s="253"/>
    </row>
    <row r="45" spans="1:160" ht="12" customHeight="1">
      <c r="A45" s="36" t="s">
        <v>222</v>
      </c>
      <c r="B45" s="1460" t="s">
        <v>111</v>
      </c>
      <c r="C45" s="1035" t="s">
        <v>306</v>
      </c>
      <c r="D45" s="1329"/>
      <c r="E45" s="676"/>
      <c r="F45" s="676"/>
      <c r="G45" s="676"/>
      <c r="Q45" s="150"/>
      <c r="S45" s="152"/>
      <c r="T45" s="266"/>
      <c r="U45" s="603"/>
      <c r="V45" s="150"/>
      <c r="W45" s="150"/>
      <c r="Y45" s="549"/>
      <c r="AA45" s="199"/>
      <c r="AC45" s="253"/>
      <c r="AD45" s="257"/>
      <c r="AE45" s="257"/>
      <c r="AF45" s="280"/>
      <c r="AG45" s="257"/>
      <c r="AH45" s="257"/>
      <c r="AI45" s="253"/>
      <c r="AJ45" s="253"/>
      <c r="AK45" s="253"/>
      <c r="AL45" s="253"/>
      <c r="AM45" s="253"/>
      <c r="AN45" s="253"/>
      <c r="AO45" s="253"/>
      <c r="AP45" s="253"/>
      <c r="AQ45" s="253"/>
      <c r="AR45" s="253"/>
      <c r="AS45" s="253"/>
      <c r="AT45" s="253"/>
      <c r="AU45" s="253"/>
      <c r="AV45" s="9"/>
      <c r="AW45" s="253"/>
      <c r="AX45" s="416"/>
      <c r="AZ45" s="253"/>
      <c r="BA45" s="256"/>
      <c r="BC45" s="414"/>
      <c r="BD45" s="253"/>
      <c r="BE45" s="257"/>
      <c r="BF45" s="257"/>
      <c r="BG45" s="257"/>
      <c r="BH45" s="256"/>
      <c r="BI45" s="257"/>
      <c r="BJ45" s="257"/>
      <c r="BK45" s="257"/>
      <c r="BL45" s="257"/>
      <c r="BM45" s="257"/>
      <c r="BN45" s="257"/>
      <c r="BO45" s="257"/>
      <c r="BP45" s="257"/>
      <c r="BQ45" s="257"/>
      <c r="BR45" s="257"/>
      <c r="BS45" s="232"/>
      <c r="BT45" s="152"/>
      <c r="BU45" s="246"/>
      <c r="BV45" s="246"/>
      <c r="BW45" s="246"/>
      <c r="BX45" s="246"/>
      <c r="BY45" s="246"/>
      <c r="BZ45" s="246"/>
      <c r="CA45" s="246"/>
      <c r="CB45" s="227"/>
      <c r="CN45" s="152"/>
      <c r="CO45" s="246"/>
      <c r="CP45" s="246"/>
      <c r="CQ45" s="246"/>
      <c r="CR45" s="246"/>
      <c r="CS45" s="246"/>
      <c r="CT45" s="246"/>
      <c r="CU45" s="246"/>
      <c r="CV45" s="227"/>
      <c r="DH45" s="152"/>
      <c r="DI45" s="421"/>
      <c r="DJ45" s="422"/>
      <c r="DK45" s="422"/>
      <c r="DL45" s="423"/>
      <c r="DN45" s="422"/>
      <c r="DR45" s="201"/>
      <c r="DU45" s="232"/>
      <c r="EC45" s="18"/>
      <c r="ED45" s="18"/>
      <c r="EE45" s="18"/>
      <c r="EF45" s="18"/>
      <c r="EG45" s="18"/>
      <c r="EH45" s="18"/>
      <c r="EI45" s="18"/>
      <c r="EJ45" s="18"/>
      <c r="EK45" s="18"/>
      <c r="EL45" s="18"/>
      <c r="EM45" s="18"/>
      <c r="EN45" s="18"/>
      <c r="EO45" s="18"/>
      <c r="EP45" s="18"/>
      <c r="EQ45" s="18"/>
      <c r="ER45" s="18"/>
      <c r="ES45" s="18"/>
      <c r="EZ45" s="9"/>
      <c r="FD45" s="152"/>
    </row>
    <row r="46" spans="1:162" ht="12" customHeight="1">
      <c r="A46" s="268"/>
      <c r="B46" s="1461"/>
      <c r="C46" s="1330" t="s">
        <v>318</v>
      </c>
      <c r="D46" s="1331" t="s">
        <v>319</v>
      </c>
      <c r="E46" s="436"/>
      <c r="F46" s="436"/>
      <c r="G46" s="436"/>
      <c r="Q46" s="154"/>
      <c r="S46" s="156"/>
      <c r="T46" s="604"/>
      <c r="U46" s="604"/>
      <c r="X46" s="220"/>
      <c r="Z46" s="222"/>
      <c r="AA46" s="402"/>
      <c r="AB46" s="156"/>
      <c r="AC46" s="271"/>
      <c r="AD46" s="271"/>
      <c r="AE46" s="271"/>
      <c r="AF46" s="427"/>
      <c r="AG46" s="271"/>
      <c r="AH46" s="271"/>
      <c r="AI46" s="77"/>
      <c r="AJ46" s="77"/>
      <c r="AK46" s="77"/>
      <c r="AL46" s="77"/>
      <c r="AM46" s="77"/>
      <c r="AN46" s="77"/>
      <c r="AO46" s="77"/>
      <c r="AP46" s="77"/>
      <c r="AQ46" s="77"/>
      <c r="AR46" s="77"/>
      <c r="AS46" s="77"/>
      <c r="AT46" s="77"/>
      <c r="AU46" s="77"/>
      <c r="AV46" s="156"/>
      <c r="AW46" s="428"/>
      <c r="AX46" s="429"/>
      <c r="AY46" s="429"/>
      <c r="AZ46" s="430"/>
      <c r="BA46" s="430"/>
      <c r="BB46" s="431"/>
      <c r="BC46" s="431"/>
      <c r="BD46" s="428"/>
      <c r="BE46" s="272"/>
      <c r="BF46" s="272"/>
      <c r="BG46" s="272"/>
      <c r="BH46" s="272"/>
      <c r="BI46" s="250"/>
      <c r="BJ46" s="250"/>
      <c r="BK46" s="250"/>
      <c r="BL46" s="250"/>
      <c r="BM46" s="250"/>
      <c r="BN46" s="250"/>
      <c r="BO46" s="250"/>
      <c r="BP46" s="250"/>
      <c r="BQ46" s="272"/>
      <c r="BR46" s="272"/>
      <c r="BS46" s="295"/>
      <c r="BT46" s="156"/>
      <c r="BU46" s="307"/>
      <c r="BV46" s="307"/>
      <c r="BW46" s="307"/>
      <c r="BX46" s="307"/>
      <c r="BY46" s="307"/>
      <c r="BZ46" s="307"/>
      <c r="CA46" s="307"/>
      <c r="CB46" s="307"/>
      <c r="CC46" s="432"/>
      <c r="CD46" s="299"/>
      <c r="CE46" s="299"/>
      <c r="CF46" s="299"/>
      <c r="CG46" s="299"/>
      <c r="CH46" s="299"/>
      <c r="CI46" s="299"/>
      <c r="CJ46" s="299"/>
      <c r="CK46" s="299"/>
      <c r="CL46" s="299"/>
      <c r="CM46" s="299"/>
      <c r="CN46" s="156"/>
      <c r="CO46" s="311"/>
      <c r="CP46" s="311"/>
      <c r="CQ46" s="311"/>
      <c r="CR46" s="311"/>
      <c r="CS46" s="311"/>
      <c r="CT46" s="311"/>
      <c r="CU46" s="311"/>
      <c r="CV46" s="311"/>
      <c r="CX46" s="299"/>
      <c r="CY46" s="299"/>
      <c r="CZ46" s="299"/>
      <c r="DA46" s="299"/>
      <c r="DB46" s="299"/>
      <c r="DC46" s="299"/>
      <c r="DD46" s="299"/>
      <c r="DE46" s="299"/>
      <c r="DF46" s="299"/>
      <c r="DG46" s="299"/>
      <c r="DH46" s="156"/>
      <c r="DI46" s="433"/>
      <c r="DJ46" s="434"/>
      <c r="DK46" s="434"/>
      <c r="DL46" s="435"/>
      <c r="DM46" s="434"/>
      <c r="DN46" s="434"/>
      <c r="DR46" s="201"/>
      <c r="DU46" s="306"/>
      <c r="EB46" s="315"/>
      <c r="EC46" s="18"/>
      <c r="ED46" s="18"/>
      <c r="EE46" s="18"/>
      <c r="EF46" s="18"/>
      <c r="EG46" s="18"/>
      <c r="EH46" s="18"/>
      <c r="EI46" s="18"/>
      <c r="EJ46" s="18"/>
      <c r="EK46" s="18"/>
      <c r="EL46" s="18"/>
      <c r="EM46" s="18"/>
      <c r="EN46" s="18"/>
      <c r="EO46" s="18"/>
      <c r="EP46" s="18"/>
      <c r="EQ46" s="18"/>
      <c r="ER46" s="18"/>
      <c r="ES46" s="18"/>
      <c r="FD46" s="156"/>
      <c r="FE46" s="437"/>
      <c r="FF46" s="437"/>
    </row>
    <row r="47" spans="1:245" s="13" customFormat="1" ht="12" customHeight="1">
      <c r="A47" s="57" t="s">
        <v>228</v>
      </c>
      <c r="B47" s="1009">
        <f>C47+D47</f>
        <v>175.26727737671737</v>
      </c>
      <c r="C47" s="1009">
        <v>154.7935545432324</v>
      </c>
      <c r="D47" s="1009">
        <v>20.473722833484967</v>
      </c>
      <c r="E47" s="436"/>
      <c r="F47" s="436"/>
      <c r="G47" s="436"/>
      <c r="H47" s="5"/>
      <c r="I47" s="5"/>
      <c r="J47" s="5"/>
      <c r="K47" s="5"/>
      <c r="L47" s="5"/>
      <c r="M47" s="120"/>
      <c r="O47" s="120"/>
      <c r="P47" s="120"/>
      <c r="Q47" s="74"/>
      <c r="R47" s="199"/>
      <c r="S47" s="156"/>
      <c r="T47" s="604"/>
      <c r="U47" s="604"/>
      <c r="V47" s="315"/>
      <c r="W47" s="315"/>
      <c r="X47" s="9"/>
      <c r="Y47" s="390"/>
      <c r="Z47" s="227"/>
      <c r="AA47" s="402"/>
      <c r="AB47" s="156"/>
      <c r="AC47" s="271"/>
      <c r="AD47" s="271"/>
      <c r="AE47" s="271"/>
      <c r="AF47" s="427"/>
      <c r="AG47" s="271"/>
      <c r="AH47" s="271"/>
      <c r="AI47" s="77"/>
      <c r="AJ47" s="77"/>
      <c r="AK47" s="77"/>
      <c r="AL47" s="77"/>
      <c r="AM47" s="77"/>
      <c r="AN47" s="77"/>
      <c r="AO47" s="77"/>
      <c r="AP47" s="77"/>
      <c r="AQ47" s="77"/>
      <c r="AR47" s="77"/>
      <c r="AS47" s="77"/>
      <c r="AT47" s="77"/>
      <c r="AU47" s="77"/>
      <c r="AV47" s="156"/>
      <c r="AW47" s="428"/>
      <c r="AX47" s="429"/>
      <c r="AY47" s="429"/>
      <c r="AZ47" s="430"/>
      <c r="BA47" s="430"/>
      <c r="BB47" s="431"/>
      <c r="BC47" s="431"/>
      <c r="BD47" s="428"/>
      <c r="BE47" s="272"/>
      <c r="BF47" s="272"/>
      <c r="BG47" s="272"/>
      <c r="BH47" s="272"/>
      <c r="BI47" s="250"/>
      <c r="BJ47" s="250"/>
      <c r="BK47" s="250"/>
      <c r="BL47" s="250"/>
      <c r="BM47" s="250"/>
      <c r="BN47" s="250"/>
      <c r="BO47" s="250"/>
      <c r="BP47" s="250"/>
      <c r="BQ47" s="272"/>
      <c r="BR47" s="272"/>
      <c r="BS47" s="295"/>
      <c r="BT47" s="156"/>
      <c r="BU47" s="307"/>
      <c r="BV47" s="307"/>
      <c r="BW47" s="307"/>
      <c r="BX47" s="307"/>
      <c r="BY47" s="307"/>
      <c r="BZ47" s="307"/>
      <c r="CA47" s="307"/>
      <c r="CB47" s="307"/>
      <c r="CC47" s="201"/>
      <c r="CD47" s="299"/>
      <c r="CE47" s="299"/>
      <c r="CF47" s="299"/>
      <c r="CG47" s="299"/>
      <c r="CH47" s="299"/>
      <c r="CI47" s="299"/>
      <c r="CJ47" s="299"/>
      <c r="CK47" s="299"/>
      <c r="CL47" s="299"/>
      <c r="CM47" s="299"/>
      <c r="CN47" s="156"/>
      <c r="CO47" s="311"/>
      <c r="CP47" s="311"/>
      <c r="CQ47" s="311"/>
      <c r="CR47" s="311"/>
      <c r="CS47" s="311"/>
      <c r="CT47" s="311"/>
      <c r="CU47" s="311"/>
      <c r="CV47" s="311"/>
      <c r="CW47" s="201"/>
      <c r="CX47" s="299"/>
      <c r="CY47" s="299"/>
      <c r="CZ47" s="299"/>
      <c r="DA47" s="299"/>
      <c r="DB47" s="299"/>
      <c r="DC47" s="299"/>
      <c r="DD47" s="299"/>
      <c r="DE47" s="299"/>
      <c r="DF47" s="299"/>
      <c r="DG47" s="299"/>
      <c r="DH47" s="156"/>
      <c r="DI47" s="434"/>
      <c r="DJ47" s="434"/>
      <c r="DK47" s="434"/>
      <c r="DL47" s="435"/>
      <c r="DM47" s="435"/>
      <c r="DN47" s="434"/>
      <c r="DO47" s="9"/>
      <c r="DP47" s="201"/>
      <c r="DQ47" s="201"/>
      <c r="DR47" s="201"/>
      <c r="DS47" s="201"/>
      <c r="DT47" s="201"/>
      <c r="DU47" s="306"/>
      <c r="DV47" s="201"/>
      <c r="DW47" s="201"/>
      <c r="DX47" s="201"/>
      <c r="DY47" s="201"/>
      <c r="DZ47" s="201"/>
      <c r="EA47" s="201"/>
      <c r="EB47" s="306"/>
      <c r="EC47" s="9"/>
      <c r="ED47" s="9"/>
      <c r="EE47" s="9"/>
      <c r="EF47" s="9"/>
      <c r="EG47" s="9"/>
      <c r="EH47" s="9"/>
      <c r="EI47" s="9"/>
      <c r="EJ47" s="9"/>
      <c r="EK47" s="9"/>
      <c r="EL47" s="9"/>
      <c r="EM47" s="9"/>
      <c r="EN47" s="9"/>
      <c r="EO47" s="9"/>
      <c r="EP47" s="9"/>
      <c r="EQ47" s="9"/>
      <c r="ER47" s="9"/>
      <c r="ES47" s="9"/>
      <c r="ET47" s="9"/>
      <c r="EU47" s="201"/>
      <c r="EV47" s="201"/>
      <c r="EW47" s="201"/>
      <c r="EX47" s="9"/>
      <c r="EY47" s="201"/>
      <c r="EZ47" s="201"/>
      <c r="FA47" s="9"/>
      <c r="FB47" s="201"/>
      <c r="FC47" s="201"/>
      <c r="FD47" s="156"/>
      <c r="FE47" s="437"/>
      <c r="FF47" s="437"/>
      <c r="FG47" s="201"/>
      <c r="FH47" s="201"/>
      <c r="FI47" s="201"/>
      <c r="FJ47" s="201"/>
      <c r="FK47" s="201"/>
      <c r="FL47" s="201"/>
      <c r="FM47" s="205"/>
      <c r="FN47" s="205"/>
      <c r="FO47" s="205"/>
      <c r="FP47" s="205"/>
      <c r="FQ47" s="205"/>
      <c r="FR47" s="205"/>
      <c r="FS47" s="205"/>
      <c r="FT47" s="205"/>
      <c r="FU47" s="205"/>
      <c r="FV47" s="205"/>
      <c r="FW47" s="205"/>
      <c r="FX47" s="205"/>
      <c r="FY47" s="205"/>
      <c r="FZ47" s="205"/>
      <c r="GA47" s="205"/>
      <c r="GB47" s="205"/>
      <c r="GC47" s="205"/>
      <c r="GD47" s="9"/>
      <c r="GE47" s="93"/>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row>
    <row r="48" spans="1:162" ht="12" customHeight="1">
      <c r="A48" s="69" t="s">
        <v>229</v>
      </c>
      <c r="B48" s="1010">
        <f aca="true" t="shared" si="3" ref="B48:B76">C48+D48</f>
        <v>154.85205958664295</v>
      </c>
      <c r="C48" s="1010">
        <v>133.88584434322055</v>
      </c>
      <c r="D48" s="1010">
        <v>20.966215243422404</v>
      </c>
      <c r="E48" s="436"/>
      <c r="F48" s="436"/>
      <c r="G48" s="436"/>
      <c r="H48" s="120"/>
      <c r="I48" s="120"/>
      <c r="J48" s="120"/>
      <c r="K48" s="120"/>
      <c r="L48" s="120"/>
      <c r="Q48" s="74"/>
      <c r="S48" s="156"/>
      <c r="T48" s="604"/>
      <c r="U48" s="604"/>
      <c r="V48" s="315"/>
      <c r="W48" s="315"/>
      <c r="AA48" s="402"/>
      <c r="AB48" s="156"/>
      <c r="AC48" s="271"/>
      <c r="AD48" s="271"/>
      <c r="AE48" s="271"/>
      <c r="AF48" s="427"/>
      <c r="AG48" s="271"/>
      <c r="AH48" s="271"/>
      <c r="AI48" s="77"/>
      <c r="AJ48" s="77"/>
      <c r="AK48" s="77"/>
      <c r="AL48" s="77"/>
      <c r="AM48" s="77"/>
      <c r="AN48" s="77"/>
      <c r="AO48" s="77"/>
      <c r="AP48" s="77"/>
      <c r="AQ48" s="77"/>
      <c r="AR48" s="77"/>
      <c r="AS48" s="77"/>
      <c r="AT48" s="77"/>
      <c r="AU48" s="77"/>
      <c r="AV48" s="156"/>
      <c r="AW48" s="428"/>
      <c r="AX48" s="429"/>
      <c r="AY48" s="429"/>
      <c r="AZ48" s="430"/>
      <c r="BA48" s="430"/>
      <c r="BB48" s="431"/>
      <c r="BC48" s="431"/>
      <c r="BD48" s="428"/>
      <c r="BE48" s="272"/>
      <c r="BF48" s="272"/>
      <c r="BG48" s="272"/>
      <c r="BH48" s="272"/>
      <c r="BI48" s="250"/>
      <c r="BJ48" s="250"/>
      <c r="BK48" s="250"/>
      <c r="BL48" s="250"/>
      <c r="BM48" s="250"/>
      <c r="BN48" s="250"/>
      <c r="BO48" s="250"/>
      <c r="BP48" s="250"/>
      <c r="BQ48" s="272"/>
      <c r="BR48" s="272"/>
      <c r="BS48" s="295"/>
      <c r="BT48" s="156"/>
      <c r="BU48" s="307"/>
      <c r="BV48" s="307"/>
      <c r="BW48" s="307"/>
      <c r="BX48" s="307"/>
      <c r="BY48" s="307"/>
      <c r="BZ48" s="307"/>
      <c r="CA48" s="307"/>
      <c r="CB48" s="307"/>
      <c r="CD48" s="299"/>
      <c r="CE48" s="299"/>
      <c r="CF48" s="299"/>
      <c r="CG48" s="299"/>
      <c r="CH48" s="299"/>
      <c r="CI48" s="299"/>
      <c r="CJ48" s="299"/>
      <c r="CK48" s="299"/>
      <c r="CL48" s="299"/>
      <c r="CM48" s="299"/>
      <c r="CN48" s="156"/>
      <c r="CO48" s="311"/>
      <c r="CP48" s="311"/>
      <c r="CQ48" s="311"/>
      <c r="CR48" s="311"/>
      <c r="CS48" s="311"/>
      <c r="CT48" s="311"/>
      <c r="CU48" s="311"/>
      <c r="CV48" s="311"/>
      <c r="CX48" s="299"/>
      <c r="CY48" s="299"/>
      <c r="CZ48" s="299"/>
      <c r="DA48" s="299"/>
      <c r="DB48" s="299"/>
      <c r="DC48" s="299"/>
      <c r="DD48" s="299"/>
      <c r="DE48" s="299"/>
      <c r="DF48" s="299"/>
      <c r="DG48" s="299"/>
      <c r="DH48" s="156"/>
      <c r="DI48" s="434"/>
      <c r="DJ48" s="434"/>
      <c r="DK48" s="434"/>
      <c r="DL48" s="435"/>
      <c r="DM48" s="435"/>
      <c r="DN48" s="434"/>
      <c r="DR48" s="201"/>
      <c r="DU48" s="306"/>
      <c r="EB48" s="306"/>
      <c r="EC48" s="18"/>
      <c r="ED48" s="18"/>
      <c r="EE48" s="18"/>
      <c r="EF48" s="18"/>
      <c r="EG48" s="18"/>
      <c r="EH48" s="18"/>
      <c r="EI48" s="18"/>
      <c r="EJ48" s="18"/>
      <c r="EK48" s="18"/>
      <c r="EL48" s="18"/>
      <c r="EM48" s="18"/>
      <c r="EN48" s="18"/>
      <c r="EO48" s="18"/>
      <c r="EP48" s="18"/>
      <c r="EQ48" s="18"/>
      <c r="ER48" s="18"/>
      <c r="ES48" s="18"/>
      <c r="FD48" s="156"/>
      <c r="FE48" s="437"/>
      <c r="FF48" s="437"/>
    </row>
    <row r="49" spans="1:245" s="13" customFormat="1" ht="12" customHeight="1">
      <c r="A49" s="57" t="s">
        <v>230</v>
      </c>
      <c r="B49" s="1009">
        <f t="shared" si="3"/>
        <v>197.86049928170263</v>
      </c>
      <c r="C49" s="1009">
        <v>157.42007966307952</v>
      </c>
      <c r="D49" s="1009">
        <v>40.440419618623125</v>
      </c>
      <c r="E49" s="436"/>
      <c r="F49" s="436"/>
      <c r="G49" s="436"/>
      <c r="H49" s="5"/>
      <c r="I49" s="5"/>
      <c r="J49" s="5"/>
      <c r="K49" s="5"/>
      <c r="L49" s="5"/>
      <c r="M49" s="120"/>
      <c r="O49" s="120"/>
      <c r="P49" s="120"/>
      <c r="Q49" s="74"/>
      <c r="R49" s="199"/>
      <c r="S49" s="156"/>
      <c r="T49" s="604"/>
      <c r="U49" s="604"/>
      <c r="V49" s="442"/>
      <c r="W49" s="395"/>
      <c r="X49" s="395"/>
      <c r="Y49" s="395"/>
      <c r="Z49" s="395"/>
      <c r="AA49" s="402"/>
      <c r="AB49" s="156"/>
      <c r="AC49" s="271"/>
      <c r="AD49" s="271"/>
      <c r="AE49" s="271"/>
      <c r="AF49" s="427"/>
      <c r="AG49" s="271"/>
      <c r="AH49" s="271"/>
      <c r="AI49" s="77"/>
      <c r="AJ49" s="77"/>
      <c r="AK49" s="77"/>
      <c r="AL49" s="77"/>
      <c r="AM49" s="77"/>
      <c r="AN49" s="77"/>
      <c r="AO49" s="77"/>
      <c r="AP49" s="77"/>
      <c r="AQ49" s="77"/>
      <c r="AR49" s="77"/>
      <c r="AS49" s="77"/>
      <c r="AT49" s="77"/>
      <c r="AU49" s="77"/>
      <c r="AV49" s="156"/>
      <c r="AW49" s="428"/>
      <c r="AX49" s="429"/>
      <c r="AY49" s="429"/>
      <c r="AZ49" s="430"/>
      <c r="BA49" s="430"/>
      <c r="BB49" s="431"/>
      <c r="BC49" s="431"/>
      <c r="BD49" s="428"/>
      <c r="BE49" s="272"/>
      <c r="BF49" s="272"/>
      <c r="BG49" s="272"/>
      <c r="BH49" s="272"/>
      <c r="BI49" s="250"/>
      <c r="BJ49" s="250"/>
      <c r="BK49" s="250"/>
      <c r="BL49" s="250"/>
      <c r="BM49" s="250"/>
      <c r="BN49" s="250"/>
      <c r="BO49" s="250"/>
      <c r="BP49" s="250"/>
      <c r="BQ49" s="272"/>
      <c r="BR49" s="272"/>
      <c r="BS49" s="295"/>
      <c r="BT49" s="156"/>
      <c r="BU49" s="307"/>
      <c r="BV49" s="307"/>
      <c r="BW49" s="307"/>
      <c r="BX49" s="307"/>
      <c r="BY49" s="307"/>
      <c r="BZ49" s="307"/>
      <c r="CA49" s="307"/>
      <c r="CB49" s="307"/>
      <c r="CC49" s="201"/>
      <c r="CD49" s="299"/>
      <c r="CE49" s="299"/>
      <c r="CF49" s="299"/>
      <c r="CG49" s="299"/>
      <c r="CH49" s="299"/>
      <c r="CI49" s="299"/>
      <c r="CJ49" s="299"/>
      <c r="CK49" s="299"/>
      <c r="CL49" s="299"/>
      <c r="CM49" s="299"/>
      <c r="CN49" s="156"/>
      <c r="CO49" s="311"/>
      <c r="CP49" s="311"/>
      <c r="CQ49" s="311"/>
      <c r="CR49" s="311"/>
      <c r="CS49" s="311"/>
      <c r="CT49" s="311"/>
      <c r="CU49" s="311"/>
      <c r="CV49" s="311"/>
      <c r="CW49" s="201"/>
      <c r="CX49" s="299"/>
      <c r="CY49" s="299"/>
      <c r="CZ49" s="299"/>
      <c r="DA49" s="299"/>
      <c r="DB49" s="299"/>
      <c r="DC49" s="299"/>
      <c r="DD49" s="299"/>
      <c r="DE49" s="299"/>
      <c r="DF49" s="299"/>
      <c r="DG49" s="299"/>
      <c r="DH49" s="156"/>
      <c r="DI49" s="434"/>
      <c r="DJ49" s="434"/>
      <c r="DK49" s="434"/>
      <c r="DL49" s="435"/>
      <c r="DM49" s="435"/>
      <c r="DN49" s="434"/>
      <c r="DO49" s="9"/>
      <c r="DP49" s="201"/>
      <c r="DQ49" s="201"/>
      <c r="DR49" s="201"/>
      <c r="DS49" s="201"/>
      <c r="DT49" s="201"/>
      <c r="DU49" s="306"/>
      <c r="DV49" s="201"/>
      <c r="DW49" s="201"/>
      <c r="DX49" s="201"/>
      <c r="DY49" s="201"/>
      <c r="DZ49" s="201"/>
      <c r="EA49" s="201"/>
      <c r="EB49" s="306"/>
      <c r="EC49" s="9"/>
      <c r="ED49" s="9"/>
      <c r="EE49" s="9"/>
      <c r="EF49" s="9"/>
      <c r="EG49" s="9"/>
      <c r="EH49" s="9"/>
      <c r="EI49" s="9"/>
      <c r="EJ49" s="9"/>
      <c r="EK49" s="9"/>
      <c r="EL49" s="9"/>
      <c r="EM49" s="9"/>
      <c r="EN49" s="9"/>
      <c r="EO49" s="9"/>
      <c r="EP49" s="9"/>
      <c r="EQ49" s="9"/>
      <c r="ER49" s="9"/>
      <c r="ES49" s="9"/>
      <c r="ET49" s="9"/>
      <c r="EU49" s="201"/>
      <c r="EV49" s="201"/>
      <c r="EW49" s="201"/>
      <c r="EX49" s="9"/>
      <c r="EY49" s="201"/>
      <c r="EZ49" s="201"/>
      <c r="FA49" s="9"/>
      <c r="FB49" s="201"/>
      <c r="FC49" s="201"/>
      <c r="FD49" s="156"/>
      <c r="FE49" s="437"/>
      <c r="FF49" s="437"/>
      <c r="FG49" s="201"/>
      <c r="FH49" s="201"/>
      <c r="FI49" s="201"/>
      <c r="FJ49" s="201"/>
      <c r="FK49" s="201"/>
      <c r="FL49" s="201"/>
      <c r="FM49" s="205"/>
      <c r="FN49" s="205"/>
      <c r="FO49" s="205"/>
      <c r="FP49" s="205"/>
      <c r="FQ49" s="205"/>
      <c r="FR49" s="205"/>
      <c r="FS49" s="205"/>
      <c r="FT49" s="205"/>
      <c r="FU49" s="205"/>
      <c r="FV49" s="205"/>
      <c r="FW49" s="205"/>
      <c r="FX49" s="205"/>
      <c r="FY49" s="205"/>
      <c r="FZ49" s="205"/>
      <c r="GA49" s="205"/>
      <c r="GB49" s="205"/>
      <c r="GC49" s="205"/>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row>
    <row r="50" spans="1:162" ht="12" customHeight="1">
      <c r="A50" s="69" t="s">
        <v>231</v>
      </c>
      <c r="B50" s="1010">
        <f t="shared" si="3"/>
        <v>213.6926073445609</v>
      </c>
      <c r="C50" s="1010">
        <v>175.9585967046079</v>
      </c>
      <c r="D50" s="1010">
        <v>37.734010639953006</v>
      </c>
      <c r="E50" s="436"/>
      <c r="F50" s="436"/>
      <c r="G50" s="436"/>
      <c r="H50" s="120"/>
      <c r="I50" s="120"/>
      <c r="J50" s="120"/>
      <c r="K50" s="120"/>
      <c r="L50" s="120"/>
      <c r="Q50" s="74"/>
      <c r="S50" s="156"/>
      <c r="T50" s="604"/>
      <c r="U50" s="604"/>
      <c r="AA50" s="402"/>
      <c r="AB50" s="156"/>
      <c r="AC50" s="271"/>
      <c r="AD50" s="271"/>
      <c r="AE50" s="271"/>
      <c r="AF50" s="427"/>
      <c r="AG50" s="271"/>
      <c r="AH50" s="271"/>
      <c r="AI50" s="77"/>
      <c r="AJ50" s="77"/>
      <c r="AK50" s="77"/>
      <c r="AL50" s="77"/>
      <c r="AM50" s="77"/>
      <c r="AN50" s="77"/>
      <c r="AO50" s="77"/>
      <c r="AP50" s="77"/>
      <c r="AQ50" s="77"/>
      <c r="AR50" s="77"/>
      <c r="AS50" s="77"/>
      <c r="AT50" s="77"/>
      <c r="AU50" s="77"/>
      <c r="AV50" s="156"/>
      <c r="AW50" s="428"/>
      <c r="AX50" s="429"/>
      <c r="AY50" s="429"/>
      <c r="AZ50" s="430"/>
      <c r="BA50" s="430"/>
      <c r="BB50" s="431"/>
      <c r="BC50" s="431"/>
      <c r="BD50" s="428"/>
      <c r="BE50" s="272"/>
      <c r="BF50" s="272"/>
      <c r="BG50" s="272"/>
      <c r="BH50" s="272"/>
      <c r="BI50" s="250"/>
      <c r="BJ50" s="250"/>
      <c r="BK50" s="250"/>
      <c r="BL50" s="250"/>
      <c r="BM50" s="250"/>
      <c r="BN50" s="250"/>
      <c r="BO50" s="250"/>
      <c r="BP50" s="250"/>
      <c r="BQ50" s="272"/>
      <c r="BR50" s="272"/>
      <c r="BS50" s="295"/>
      <c r="BT50" s="156"/>
      <c r="BU50" s="307"/>
      <c r="BV50" s="307"/>
      <c r="BW50" s="307"/>
      <c r="BX50" s="307"/>
      <c r="BY50" s="307"/>
      <c r="BZ50" s="307"/>
      <c r="CA50" s="307"/>
      <c r="CB50" s="307"/>
      <c r="CD50" s="299"/>
      <c r="CE50" s="299"/>
      <c r="CF50" s="299"/>
      <c r="CG50" s="299"/>
      <c r="CH50" s="299"/>
      <c r="CI50" s="299"/>
      <c r="CJ50" s="299"/>
      <c r="CK50" s="299"/>
      <c r="CL50" s="299"/>
      <c r="CM50" s="299"/>
      <c r="CN50" s="156"/>
      <c r="CO50" s="311"/>
      <c r="CP50" s="311"/>
      <c r="CQ50" s="311"/>
      <c r="CR50" s="311"/>
      <c r="CS50" s="311"/>
      <c r="CT50" s="311"/>
      <c r="CU50" s="311"/>
      <c r="CV50" s="311"/>
      <c r="CX50" s="299"/>
      <c r="CY50" s="299"/>
      <c r="CZ50" s="299"/>
      <c r="DA50" s="299"/>
      <c r="DB50" s="299"/>
      <c r="DC50" s="299"/>
      <c r="DD50" s="299"/>
      <c r="DE50" s="299"/>
      <c r="DF50" s="299"/>
      <c r="DG50" s="299"/>
      <c r="DH50" s="156"/>
      <c r="DI50" s="434"/>
      <c r="DJ50" s="434"/>
      <c r="DK50" s="434"/>
      <c r="DL50" s="435"/>
      <c r="DM50" s="435"/>
      <c r="DN50" s="434"/>
      <c r="DR50" s="201"/>
      <c r="DU50" s="306"/>
      <c r="EB50" s="306"/>
      <c r="EC50" s="18"/>
      <c r="ED50" s="18"/>
      <c r="EE50" s="18"/>
      <c r="EF50" s="18"/>
      <c r="EG50" s="18"/>
      <c r="EH50" s="18"/>
      <c r="EI50" s="18"/>
      <c r="EJ50" s="18"/>
      <c r="EK50" s="18"/>
      <c r="EL50" s="18"/>
      <c r="EM50" s="18"/>
      <c r="EN50" s="18"/>
      <c r="EO50" s="18"/>
      <c r="EP50" s="18"/>
      <c r="EQ50" s="18"/>
      <c r="ER50" s="18"/>
      <c r="ES50" s="18"/>
      <c r="FD50" s="156"/>
      <c r="FE50" s="437"/>
      <c r="FF50" s="437"/>
    </row>
    <row r="51" spans="1:245" s="13" customFormat="1" ht="12" customHeight="1">
      <c r="A51" s="57" t="s">
        <v>232</v>
      </c>
      <c r="B51" s="1009">
        <f t="shared" si="3"/>
        <v>150.7332679542872</v>
      </c>
      <c r="C51" s="1009">
        <v>125.83671383209935</v>
      </c>
      <c r="D51" s="1009">
        <v>24.896554122187837</v>
      </c>
      <c r="E51" s="436"/>
      <c r="F51" s="436"/>
      <c r="G51" s="436"/>
      <c r="H51" s="5"/>
      <c r="I51" s="5"/>
      <c r="J51" s="5"/>
      <c r="K51" s="5"/>
      <c r="L51" s="5"/>
      <c r="M51" s="120"/>
      <c r="O51" s="120"/>
      <c r="P51" s="120"/>
      <c r="Q51" s="74"/>
      <c r="R51" s="199"/>
      <c r="S51" s="156"/>
      <c r="T51" s="604"/>
      <c r="U51" s="604"/>
      <c r="V51" s="315"/>
      <c r="W51" s="315"/>
      <c r="X51" s="9"/>
      <c r="Y51" s="9"/>
      <c r="Z51" s="201"/>
      <c r="AA51" s="402"/>
      <c r="AB51" s="156"/>
      <c r="AC51" s="271"/>
      <c r="AD51" s="271"/>
      <c r="AE51" s="271"/>
      <c r="AF51" s="427"/>
      <c r="AG51" s="271"/>
      <c r="AH51" s="271"/>
      <c r="AI51" s="77"/>
      <c r="AJ51" s="77"/>
      <c r="AK51" s="77"/>
      <c r="AL51" s="77"/>
      <c r="AM51" s="77"/>
      <c r="AN51" s="77"/>
      <c r="AO51" s="77"/>
      <c r="AP51" s="77"/>
      <c r="AQ51" s="77"/>
      <c r="AR51" s="77"/>
      <c r="AS51" s="77"/>
      <c r="AT51" s="77"/>
      <c r="AU51" s="77"/>
      <c r="AV51" s="156"/>
      <c r="AW51" s="428"/>
      <c r="AX51" s="429"/>
      <c r="AY51" s="429"/>
      <c r="AZ51" s="430"/>
      <c r="BA51" s="430"/>
      <c r="BB51" s="431"/>
      <c r="BC51" s="431"/>
      <c r="BD51" s="428"/>
      <c r="BE51" s="272"/>
      <c r="BF51" s="272"/>
      <c r="BG51" s="272"/>
      <c r="BH51" s="272"/>
      <c r="BI51" s="250"/>
      <c r="BJ51" s="250"/>
      <c r="BK51" s="250"/>
      <c r="BL51" s="250"/>
      <c r="BM51" s="250"/>
      <c r="BN51" s="250"/>
      <c r="BO51" s="250"/>
      <c r="BP51" s="250"/>
      <c r="BQ51" s="272"/>
      <c r="BR51" s="272"/>
      <c r="BS51" s="295"/>
      <c r="BT51" s="156"/>
      <c r="BU51" s="307"/>
      <c r="BV51" s="307"/>
      <c r="BW51" s="307"/>
      <c r="BX51" s="307"/>
      <c r="BY51" s="307"/>
      <c r="BZ51" s="307"/>
      <c r="CA51" s="307"/>
      <c r="CB51" s="307"/>
      <c r="CC51" s="201"/>
      <c r="CD51" s="299"/>
      <c r="CE51" s="299"/>
      <c r="CF51" s="299"/>
      <c r="CG51" s="299"/>
      <c r="CH51" s="299"/>
      <c r="CI51" s="299"/>
      <c r="CJ51" s="299"/>
      <c r="CK51" s="299"/>
      <c r="CL51" s="299"/>
      <c r="CM51" s="299"/>
      <c r="CN51" s="156"/>
      <c r="CO51" s="311"/>
      <c r="CP51" s="311"/>
      <c r="CQ51" s="311"/>
      <c r="CR51" s="311"/>
      <c r="CS51" s="311"/>
      <c r="CT51" s="311"/>
      <c r="CU51" s="311"/>
      <c r="CV51" s="311"/>
      <c r="CW51" s="201"/>
      <c r="CX51" s="299"/>
      <c r="CY51" s="299"/>
      <c r="CZ51" s="299"/>
      <c r="DA51" s="299"/>
      <c r="DB51" s="299"/>
      <c r="DC51" s="299"/>
      <c r="DD51" s="299"/>
      <c r="DE51" s="299"/>
      <c r="DF51" s="299"/>
      <c r="DG51" s="299"/>
      <c r="DH51" s="156"/>
      <c r="DI51" s="434"/>
      <c r="DJ51" s="434"/>
      <c r="DK51" s="434"/>
      <c r="DL51" s="435"/>
      <c r="DM51" s="435"/>
      <c r="DN51" s="434"/>
      <c r="DO51" s="9"/>
      <c r="DP51" s="201"/>
      <c r="DQ51" s="201"/>
      <c r="DR51" s="201"/>
      <c r="DS51" s="201"/>
      <c r="DT51" s="201"/>
      <c r="DU51" s="306"/>
      <c r="DV51" s="201"/>
      <c r="DW51" s="201"/>
      <c r="DX51" s="201"/>
      <c r="DY51" s="201"/>
      <c r="DZ51" s="201"/>
      <c r="EA51" s="201"/>
      <c r="EB51" s="306"/>
      <c r="EC51" s="9"/>
      <c r="ED51" s="9"/>
      <c r="EE51" s="9"/>
      <c r="EF51" s="9"/>
      <c r="EG51" s="9"/>
      <c r="EH51" s="9"/>
      <c r="EI51" s="9"/>
      <c r="EJ51" s="9"/>
      <c r="EK51" s="9"/>
      <c r="EL51" s="9"/>
      <c r="EM51" s="9"/>
      <c r="EN51" s="9"/>
      <c r="EO51" s="9"/>
      <c r="EP51" s="9"/>
      <c r="EQ51" s="9"/>
      <c r="ER51" s="9"/>
      <c r="ES51" s="9"/>
      <c r="ET51" s="9"/>
      <c r="EU51" s="201"/>
      <c r="EV51" s="201"/>
      <c r="EW51" s="201"/>
      <c r="EX51" s="9"/>
      <c r="EY51" s="201"/>
      <c r="EZ51" s="201"/>
      <c r="FA51" s="9"/>
      <c r="FB51" s="201"/>
      <c r="FC51" s="201"/>
      <c r="FD51" s="156"/>
      <c r="FE51" s="437"/>
      <c r="FF51" s="437"/>
      <c r="FG51" s="201"/>
      <c r="FH51" s="201"/>
      <c r="FI51" s="201"/>
      <c r="FJ51" s="201"/>
      <c r="FK51" s="201"/>
      <c r="FL51" s="201"/>
      <c r="FM51" s="205"/>
      <c r="FN51" s="205"/>
      <c r="FO51" s="205"/>
      <c r="FP51" s="205"/>
      <c r="FQ51" s="205"/>
      <c r="FR51" s="205"/>
      <c r="FS51" s="205"/>
      <c r="FT51" s="205"/>
      <c r="FU51" s="205"/>
      <c r="FV51" s="205"/>
      <c r="FW51" s="205"/>
      <c r="FX51" s="205"/>
      <c r="FY51" s="205"/>
      <c r="FZ51" s="205"/>
      <c r="GA51" s="205"/>
      <c r="GB51" s="205"/>
      <c r="GC51" s="205"/>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row>
    <row r="52" spans="1:162" ht="12" customHeight="1">
      <c r="A52" s="69" t="s">
        <v>233</v>
      </c>
      <c r="B52" s="1010">
        <f t="shared" si="3"/>
        <v>192.39275031970098</v>
      </c>
      <c r="C52" s="1010">
        <v>167.49888181516368</v>
      </c>
      <c r="D52" s="1010">
        <v>24.893868504537295</v>
      </c>
      <c r="E52" s="436"/>
      <c r="F52" s="436"/>
      <c r="G52" s="436"/>
      <c r="H52" s="120"/>
      <c r="I52" s="599"/>
      <c r="J52" s="120"/>
      <c r="K52" s="120"/>
      <c r="L52" s="120"/>
      <c r="Q52" s="74"/>
      <c r="S52" s="156"/>
      <c r="T52" s="604"/>
      <c r="U52" s="604"/>
      <c r="V52" s="315"/>
      <c r="W52" s="315"/>
      <c r="AA52" s="402"/>
      <c r="AB52" s="156"/>
      <c r="AC52" s="271"/>
      <c r="AD52" s="271"/>
      <c r="AE52" s="271"/>
      <c r="AF52" s="427"/>
      <c r="AG52" s="271"/>
      <c r="AH52" s="271"/>
      <c r="AI52" s="77"/>
      <c r="AJ52" s="77"/>
      <c r="AK52" s="444"/>
      <c r="AL52" s="77"/>
      <c r="AM52" s="77"/>
      <c r="AN52" s="77"/>
      <c r="AO52" s="77"/>
      <c r="AP52" s="77"/>
      <c r="AQ52" s="77"/>
      <c r="AR52" s="77"/>
      <c r="AS52" s="77"/>
      <c r="AT52" s="77"/>
      <c r="AU52" s="77"/>
      <c r="AV52" s="156"/>
      <c r="AW52" s="428"/>
      <c r="AX52" s="429"/>
      <c r="AY52" s="429"/>
      <c r="AZ52" s="430"/>
      <c r="BA52" s="430"/>
      <c r="BB52" s="431"/>
      <c r="BC52" s="431"/>
      <c r="BD52" s="428"/>
      <c r="BE52" s="272"/>
      <c r="BF52" s="272"/>
      <c r="BG52" s="272"/>
      <c r="BH52" s="272"/>
      <c r="BI52" s="250"/>
      <c r="BJ52" s="250"/>
      <c r="BK52" s="250"/>
      <c r="BL52" s="250"/>
      <c r="BM52" s="250"/>
      <c r="BN52" s="250"/>
      <c r="BO52" s="250"/>
      <c r="BP52" s="250"/>
      <c r="BQ52" s="272"/>
      <c r="BR52" s="272"/>
      <c r="BS52" s="295"/>
      <c r="BT52" s="156"/>
      <c r="BU52" s="307"/>
      <c r="BV52" s="307"/>
      <c r="BW52" s="307"/>
      <c r="BX52" s="307"/>
      <c r="BY52" s="307"/>
      <c r="BZ52" s="307"/>
      <c r="CA52" s="307"/>
      <c r="CB52" s="307"/>
      <c r="CD52" s="299"/>
      <c r="CE52" s="299"/>
      <c r="CF52" s="299"/>
      <c r="CG52" s="299"/>
      <c r="CH52" s="299"/>
      <c r="CI52" s="299"/>
      <c r="CJ52" s="299"/>
      <c r="CK52" s="299"/>
      <c r="CL52" s="299"/>
      <c r="CM52" s="299"/>
      <c r="CN52" s="156"/>
      <c r="CO52" s="311"/>
      <c r="CP52" s="311"/>
      <c r="CQ52" s="311"/>
      <c r="CR52" s="311"/>
      <c r="CS52" s="311"/>
      <c r="CT52" s="311"/>
      <c r="CU52" s="311"/>
      <c r="CV52" s="311"/>
      <c r="CX52" s="299"/>
      <c r="CY52" s="299"/>
      <c r="CZ52" s="299"/>
      <c r="DA52" s="299"/>
      <c r="DB52" s="299"/>
      <c r="DC52" s="299"/>
      <c r="DD52" s="299"/>
      <c r="DE52" s="299"/>
      <c r="DF52" s="299"/>
      <c r="DG52" s="299"/>
      <c r="DH52" s="156"/>
      <c r="DI52" s="434"/>
      <c r="DJ52" s="434"/>
      <c r="DK52" s="434"/>
      <c r="DL52" s="435"/>
      <c r="DM52" s="435"/>
      <c r="DN52" s="434"/>
      <c r="DR52" s="201"/>
      <c r="DU52" s="306"/>
      <c r="EB52" s="306"/>
      <c r="EC52" s="18"/>
      <c r="ED52" s="18"/>
      <c r="EE52" s="18"/>
      <c r="EF52" s="18"/>
      <c r="EG52" s="18"/>
      <c r="EH52" s="18"/>
      <c r="EI52" s="18"/>
      <c r="EJ52" s="18"/>
      <c r="EK52" s="18"/>
      <c r="EL52" s="18"/>
      <c r="EM52" s="18"/>
      <c r="EN52" s="18"/>
      <c r="EO52" s="18"/>
      <c r="EP52" s="18"/>
      <c r="EQ52" s="18"/>
      <c r="ER52" s="18"/>
      <c r="ES52" s="18"/>
      <c r="FD52" s="156"/>
      <c r="FE52" s="437"/>
      <c r="FF52" s="437"/>
    </row>
    <row r="53" spans="1:245" s="13" customFormat="1" ht="12" customHeight="1">
      <c r="A53" s="57" t="s">
        <v>234</v>
      </c>
      <c r="B53" s="1009">
        <f t="shared" si="3"/>
        <v>209.46625156969444</v>
      </c>
      <c r="C53" s="1009">
        <v>173.38708010673923</v>
      </c>
      <c r="D53" s="1009">
        <v>36.07917146295521</v>
      </c>
      <c r="E53" s="436"/>
      <c r="F53" s="436"/>
      <c r="G53" s="436"/>
      <c r="H53" s="5"/>
      <c r="I53" s="690"/>
      <c r="J53" s="5"/>
      <c r="K53" s="5"/>
      <c r="L53" s="5"/>
      <c r="M53" s="120"/>
      <c r="O53" s="120"/>
      <c r="P53" s="120"/>
      <c r="Q53" s="74"/>
      <c r="R53" s="199"/>
      <c r="S53" s="156"/>
      <c r="T53" s="604"/>
      <c r="U53" s="604"/>
      <c r="V53" s="315"/>
      <c r="W53" s="315"/>
      <c r="X53" s="550"/>
      <c r="Y53" s="550"/>
      <c r="Z53" s="550"/>
      <c r="AA53" s="402"/>
      <c r="AB53" s="156"/>
      <c r="AC53" s="271"/>
      <c r="AD53" s="271"/>
      <c r="AE53" s="271"/>
      <c r="AF53" s="427"/>
      <c r="AG53" s="271"/>
      <c r="AH53" s="271"/>
      <c r="AI53" s="77"/>
      <c r="AJ53" s="77"/>
      <c r="AK53" s="77"/>
      <c r="AL53" s="77"/>
      <c r="AM53" s="77"/>
      <c r="AN53" s="77"/>
      <c r="AO53" s="77"/>
      <c r="AP53" s="77"/>
      <c r="AQ53" s="77"/>
      <c r="AR53" s="77"/>
      <c r="AS53" s="77"/>
      <c r="AT53" s="77"/>
      <c r="AU53" s="77"/>
      <c r="AV53" s="156"/>
      <c r="AW53" s="428"/>
      <c r="AX53" s="429"/>
      <c r="AY53" s="429"/>
      <c r="AZ53" s="430"/>
      <c r="BA53" s="430"/>
      <c r="BB53" s="431"/>
      <c r="BC53" s="431"/>
      <c r="BD53" s="428"/>
      <c r="BE53" s="272"/>
      <c r="BF53" s="272"/>
      <c r="BG53" s="272"/>
      <c r="BH53" s="272"/>
      <c r="BI53" s="250"/>
      <c r="BJ53" s="250"/>
      <c r="BK53" s="250"/>
      <c r="BL53" s="250"/>
      <c r="BM53" s="250"/>
      <c r="BN53" s="250"/>
      <c r="BO53" s="250"/>
      <c r="BP53" s="250"/>
      <c r="BQ53" s="272"/>
      <c r="BR53" s="272"/>
      <c r="BS53" s="295"/>
      <c r="BT53" s="156"/>
      <c r="BU53" s="307"/>
      <c r="BV53" s="307"/>
      <c r="BW53" s="307"/>
      <c r="BX53" s="307"/>
      <c r="BY53" s="307"/>
      <c r="BZ53" s="307"/>
      <c r="CA53" s="307"/>
      <c r="CB53" s="307"/>
      <c r="CC53" s="201"/>
      <c r="CD53" s="299"/>
      <c r="CE53" s="299"/>
      <c r="CF53" s="299"/>
      <c r="CG53" s="299"/>
      <c r="CH53" s="299"/>
      <c r="CI53" s="299"/>
      <c r="CJ53" s="299"/>
      <c r="CK53" s="299"/>
      <c r="CL53" s="299"/>
      <c r="CM53" s="299"/>
      <c r="CN53" s="156"/>
      <c r="CO53" s="311"/>
      <c r="CP53" s="311"/>
      <c r="CQ53" s="311"/>
      <c r="CR53" s="311"/>
      <c r="CS53" s="311"/>
      <c r="CT53" s="311"/>
      <c r="CU53" s="311"/>
      <c r="CV53" s="311"/>
      <c r="CW53" s="201"/>
      <c r="CX53" s="299"/>
      <c r="CY53" s="299"/>
      <c r="CZ53" s="299"/>
      <c r="DA53" s="299"/>
      <c r="DB53" s="299"/>
      <c r="DC53" s="299"/>
      <c r="DD53" s="299"/>
      <c r="DE53" s="299"/>
      <c r="DF53" s="299"/>
      <c r="DG53" s="299"/>
      <c r="DH53" s="156"/>
      <c r="DI53" s="434"/>
      <c r="DJ53" s="434"/>
      <c r="DK53" s="434"/>
      <c r="DL53" s="435"/>
      <c r="DM53" s="435"/>
      <c r="DN53" s="434"/>
      <c r="DO53" s="9"/>
      <c r="DP53" s="201"/>
      <c r="DQ53" s="201"/>
      <c r="DR53" s="201"/>
      <c r="DS53" s="201"/>
      <c r="DT53" s="201"/>
      <c r="DU53" s="306"/>
      <c r="DV53" s="201"/>
      <c r="DW53" s="201"/>
      <c r="DX53" s="201"/>
      <c r="DY53" s="201"/>
      <c r="DZ53" s="201"/>
      <c r="EA53" s="201"/>
      <c r="EB53" s="306"/>
      <c r="EC53" s="9"/>
      <c r="ED53" s="9"/>
      <c r="EE53" s="9"/>
      <c r="EF53" s="9"/>
      <c r="EG53" s="9"/>
      <c r="EH53" s="9"/>
      <c r="EI53" s="9"/>
      <c r="EJ53" s="9"/>
      <c r="EK53" s="9"/>
      <c r="EL53" s="9"/>
      <c r="EM53" s="9"/>
      <c r="EN53" s="9"/>
      <c r="EO53" s="9"/>
      <c r="EP53" s="9"/>
      <c r="EQ53" s="9"/>
      <c r="ER53" s="9"/>
      <c r="ES53" s="9"/>
      <c r="ET53" s="9"/>
      <c r="EU53" s="201"/>
      <c r="EV53" s="201"/>
      <c r="EW53" s="201"/>
      <c r="EX53" s="9"/>
      <c r="EY53" s="201"/>
      <c r="EZ53" s="201"/>
      <c r="FA53" s="9"/>
      <c r="FB53" s="201"/>
      <c r="FC53" s="201"/>
      <c r="FD53" s="156"/>
      <c r="FE53" s="437"/>
      <c r="FF53" s="437"/>
      <c r="FG53" s="201"/>
      <c r="FH53" s="201"/>
      <c r="FI53" s="201"/>
      <c r="FJ53" s="201"/>
      <c r="FK53" s="201"/>
      <c r="FL53" s="201"/>
      <c r="FM53" s="205"/>
      <c r="FN53" s="205"/>
      <c r="FO53" s="205"/>
      <c r="FP53" s="205"/>
      <c r="FQ53" s="205"/>
      <c r="FR53" s="205"/>
      <c r="FS53" s="205"/>
      <c r="FT53" s="205"/>
      <c r="FU53" s="205"/>
      <c r="FV53" s="205"/>
      <c r="FW53" s="205"/>
      <c r="FX53" s="205"/>
      <c r="FY53" s="205"/>
      <c r="FZ53" s="205"/>
      <c r="GA53" s="205"/>
      <c r="GB53" s="205"/>
      <c r="GC53" s="205"/>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row>
    <row r="54" spans="1:162" ht="12" customHeight="1">
      <c r="A54" s="69" t="s">
        <v>328</v>
      </c>
      <c r="B54" s="1010">
        <f t="shared" si="3"/>
        <v>1390.1210241730278</v>
      </c>
      <c r="C54" s="1010">
        <v>1056.5431044555226</v>
      </c>
      <c r="D54" s="1010">
        <v>333.5779197175053</v>
      </c>
      <c r="E54" s="436"/>
      <c r="F54" s="436"/>
      <c r="G54" s="436"/>
      <c r="H54" s="120"/>
      <c r="I54" s="599"/>
      <c r="J54" s="120"/>
      <c r="K54" s="120"/>
      <c r="L54" s="120"/>
      <c r="M54" s="694"/>
      <c r="N54" s="694"/>
      <c r="O54" s="694"/>
      <c r="P54" s="694"/>
      <c r="Q54" s="74"/>
      <c r="S54" s="156"/>
      <c r="T54" s="604"/>
      <c r="U54" s="604"/>
      <c r="V54" s="315"/>
      <c r="W54" s="315"/>
      <c r="X54" s="550"/>
      <c r="Y54" s="550"/>
      <c r="Z54" s="550"/>
      <c r="AA54" s="402"/>
      <c r="AB54" s="156"/>
      <c r="AC54" s="271"/>
      <c r="AD54" s="271"/>
      <c r="AE54" s="271"/>
      <c r="AF54" s="427"/>
      <c r="AG54" s="271"/>
      <c r="AH54" s="271"/>
      <c r="AI54" s="77"/>
      <c r="AJ54" s="77"/>
      <c r="AK54" s="77"/>
      <c r="AL54" s="77"/>
      <c r="AM54" s="77"/>
      <c r="AN54" s="77"/>
      <c r="AO54" s="77"/>
      <c r="AP54" s="77"/>
      <c r="AQ54" s="77"/>
      <c r="AR54" s="77"/>
      <c r="AS54" s="77"/>
      <c r="AT54" s="77"/>
      <c r="AU54" s="77"/>
      <c r="AV54" s="156"/>
      <c r="AW54" s="428"/>
      <c r="AX54" s="429"/>
      <c r="AY54" s="429"/>
      <c r="AZ54" s="430"/>
      <c r="BA54" s="430"/>
      <c r="BB54" s="431"/>
      <c r="BC54" s="431"/>
      <c r="BD54" s="428"/>
      <c r="BE54" s="272"/>
      <c r="BF54" s="272"/>
      <c r="BG54" s="272"/>
      <c r="BH54" s="272"/>
      <c r="BI54" s="250"/>
      <c r="BJ54" s="250"/>
      <c r="BK54" s="250"/>
      <c r="BL54" s="250"/>
      <c r="BM54" s="250"/>
      <c r="BN54" s="250"/>
      <c r="BO54" s="250"/>
      <c r="BP54" s="250"/>
      <c r="BQ54" s="272"/>
      <c r="BR54" s="272"/>
      <c r="BS54" s="295"/>
      <c r="BT54" s="156"/>
      <c r="BU54" s="307"/>
      <c r="BV54" s="307"/>
      <c r="BW54" s="307"/>
      <c r="BX54" s="307"/>
      <c r="BY54" s="307"/>
      <c r="BZ54" s="307"/>
      <c r="CA54" s="307"/>
      <c r="CB54" s="307"/>
      <c r="CD54" s="299"/>
      <c r="CE54" s="299"/>
      <c r="CF54" s="299"/>
      <c r="CG54" s="299"/>
      <c r="CH54" s="299"/>
      <c r="CI54" s="299"/>
      <c r="CJ54" s="299"/>
      <c r="CK54" s="299"/>
      <c r="CL54" s="299"/>
      <c r="CM54" s="299"/>
      <c r="CN54" s="156"/>
      <c r="CO54" s="311"/>
      <c r="CP54" s="311"/>
      <c r="CQ54" s="311"/>
      <c r="CR54" s="311"/>
      <c r="CS54" s="311"/>
      <c r="CT54" s="311"/>
      <c r="CU54" s="311"/>
      <c r="CV54" s="311"/>
      <c r="CX54" s="299"/>
      <c r="CY54" s="299"/>
      <c r="CZ54" s="299"/>
      <c r="DA54" s="299"/>
      <c r="DB54" s="299"/>
      <c r="DC54" s="299"/>
      <c r="DD54" s="299"/>
      <c r="DE54" s="299"/>
      <c r="DF54" s="299"/>
      <c r="DG54" s="299"/>
      <c r="DH54" s="156"/>
      <c r="DI54" s="434"/>
      <c r="DJ54" s="434"/>
      <c r="DK54" s="434"/>
      <c r="DL54" s="435"/>
      <c r="DM54" s="435"/>
      <c r="DN54" s="434"/>
      <c r="DR54" s="201"/>
      <c r="DU54" s="306"/>
      <c r="EB54" s="306"/>
      <c r="EC54" s="18"/>
      <c r="ED54" s="18"/>
      <c r="EE54" s="18"/>
      <c r="EF54" s="18"/>
      <c r="EG54" s="18"/>
      <c r="EH54" s="18"/>
      <c r="EI54" s="18"/>
      <c r="EJ54" s="18"/>
      <c r="EK54" s="18"/>
      <c r="EL54" s="18"/>
      <c r="EM54" s="18"/>
      <c r="EN54" s="18"/>
      <c r="EO54" s="18"/>
      <c r="EP54" s="18"/>
      <c r="EQ54" s="18"/>
      <c r="ER54" s="18"/>
      <c r="ES54" s="18"/>
      <c r="FD54" s="156"/>
      <c r="FE54" s="437"/>
      <c r="FF54" s="437"/>
    </row>
    <row r="55" spans="1:245" s="13" customFormat="1" ht="12" customHeight="1">
      <c r="A55" s="57" t="s">
        <v>236</v>
      </c>
      <c r="B55" s="1009">
        <f t="shared" si="3"/>
        <v>217.04833666453104</v>
      </c>
      <c r="C55" s="1009">
        <v>186.5326522637842</v>
      </c>
      <c r="D55" s="1009">
        <v>30.51568440074683</v>
      </c>
      <c r="E55" s="436"/>
      <c r="F55" s="436"/>
      <c r="G55" s="436"/>
      <c r="H55" s="5"/>
      <c r="I55" s="5"/>
      <c r="J55" s="5"/>
      <c r="K55" s="693"/>
      <c r="L55" s="693"/>
      <c r="M55" s="120"/>
      <c r="O55" s="120"/>
      <c r="P55" s="120"/>
      <c r="Q55" s="74"/>
      <c r="R55" s="199"/>
      <c r="S55" s="156"/>
      <c r="T55" s="604"/>
      <c r="U55" s="604"/>
      <c r="V55" s="315"/>
      <c r="W55" s="315"/>
      <c r="X55" s="550"/>
      <c r="Y55" s="550"/>
      <c r="Z55" s="550"/>
      <c r="AA55" s="402"/>
      <c r="AB55" s="156"/>
      <c r="AC55" s="271"/>
      <c r="AD55" s="271"/>
      <c r="AE55" s="271"/>
      <c r="AF55" s="427"/>
      <c r="AG55" s="271"/>
      <c r="AH55" s="271"/>
      <c r="AI55" s="77"/>
      <c r="AJ55" s="77"/>
      <c r="AK55" s="77"/>
      <c r="AL55" s="77"/>
      <c r="AM55" s="77"/>
      <c r="AN55" s="77"/>
      <c r="AO55" s="77"/>
      <c r="AP55" s="77"/>
      <c r="AQ55" s="77"/>
      <c r="AR55" s="77"/>
      <c r="AS55" s="77"/>
      <c r="AT55" s="77"/>
      <c r="AU55" s="77"/>
      <c r="AV55" s="156"/>
      <c r="AW55" s="428"/>
      <c r="AX55" s="429"/>
      <c r="AY55" s="429"/>
      <c r="AZ55" s="430"/>
      <c r="BA55" s="430"/>
      <c r="BB55" s="431"/>
      <c r="BC55" s="431"/>
      <c r="BD55" s="428"/>
      <c r="BE55" s="272"/>
      <c r="BF55" s="272"/>
      <c r="BG55" s="272"/>
      <c r="BH55" s="272"/>
      <c r="BI55" s="250"/>
      <c r="BJ55" s="250"/>
      <c r="BK55" s="250"/>
      <c r="BL55" s="250"/>
      <c r="BM55" s="250"/>
      <c r="BN55" s="250"/>
      <c r="BO55" s="250"/>
      <c r="BP55" s="250"/>
      <c r="BQ55" s="272"/>
      <c r="BR55" s="272"/>
      <c r="BS55" s="295"/>
      <c r="BT55" s="156"/>
      <c r="BU55" s="307"/>
      <c r="BV55" s="307"/>
      <c r="BW55" s="307"/>
      <c r="BX55" s="307"/>
      <c r="BY55" s="307"/>
      <c r="BZ55" s="307"/>
      <c r="CA55" s="307"/>
      <c r="CB55" s="307"/>
      <c r="CC55" s="201"/>
      <c r="CD55" s="299"/>
      <c r="CE55" s="299"/>
      <c r="CF55" s="299"/>
      <c r="CG55" s="299"/>
      <c r="CH55" s="299"/>
      <c r="CI55" s="299"/>
      <c r="CJ55" s="299"/>
      <c r="CK55" s="299"/>
      <c r="CL55" s="299"/>
      <c r="CM55" s="299"/>
      <c r="CN55" s="156"/>
      <c r="CO55" s="311"/>
      <c r="CP55" s="311"/>
      <c r="CQ55" s="311"/>
      <c r="CR55" s="311"/>
      <c r="CS55" s="311"/>
      <c r="CT55" s="311"/>
      <c r="CU55" s="311"/>
      <c r="CV55" s="311"/>
      <c r="CW55" s="201"/>
      <c r="CX55" s="299"/>
      <c r="CY55" s="299"/>
      <c r="CZ55" s="299"/>
      <c r="DA55" s="299"/>
      <c r="DB55" s="299"/>
      <c r="DC55" s="299"/>
      <c r="DD55" s="299"/>
      <c r="DE55" s="299"/>
      <c r="DF55" s="299"/>
      <c r="DG55" s="299"/>
      <c r="DH55" s="156"/>
      <c r="DI55" s="434"/>
      <c r="DJ55" s="434"/>
      <c r="DK55" s="434"/>
      <c r="DL55" s="435"/>
      <c r="DM55" s="435"/>
      <c r="DN55" s="434"/>
      <c r="DO55" s="9"/>
      <c r="DP55" s="201"/>
      <c r="DQ55" s="201"/>
      <c r="DR55" s="201"/>
      <c r="DS55" s="201"/>
      <c r="DT55" s="201"/>
      <c r="DU55" s="306"/>
      <c r="DV55" s="201"/>
      <c r="DW55" s="201"/>
      <c r="DX55" s="201"/>
      <c r="DY55" s="201"/>
      <c r="DZ55" s="201"/>
      <c r="EA55" s="201"/>
      <c r="EB55" s="306"/>
      <c r="EC55" s="9"/>
      <c r="ED55" s="9"/>
      <c r="EE55" s="9"/>
      <c r="EF55" s="9"/>
      <c r="EG55" s="9"/>
      <c r="EH55" s="9"/>
      <c r="EI55" s="9"/>
      <c r="EJ55" s="9"/>
      <c r="EK55" s="9"/>
      <c r="EL55" s="9"/>
      <c r="EM55" s="9"/>
      <c r="EN55" s="9"/>
      <c r="EO55" s="9"/>
      <c r="EP55" s="9"/>
      <c r="EQ55" s="9"/>
      <c r="ER55" s="9"/>
      <c r="ES55" s="9"/>
      <c r="ET55" s="9"/>
      <c r="EU55" s="201"/>
      <c r="EV55" s="201"/>
      <c r="EW55" s="201"/>
      <c r="EX55" s="9"/>
      <c r="EY55" s="201"/>
      <c r="EZ55" s="201"/>
      <c r="FA55" s="9"/>
      <c r="FB55" s="201"/>
      <c r="FC55" s="201"/>
      <c r="FD55" s="156"/>
      <c r="FE55" s="437"/>
      <c r="FF55" s="437"/>
      <c r="FG55" s="201"/>
      <c r="FH55" s="201"/>
      <c r="FI55" s="201"/>
      <c r="FJ55" s="201"/>
      <c r="FK55" s="201"/>
      <c r="FL55" s="201"/>
      <c r="FM55" s="205"/>
      <c r="FN55" s="205"/>
      <c r="FO55" s="205"/>
      <c r="FP55" s="205"/>
      <c r="FQ55" s="205"/>
      <c r="FR55" s="205"/>
      <c r="FS55" s="205"/>
      <c r="FT55" s="205"/>
      <c r="FU55" s="205"/>
      <c r="FV55" s="205"/>
      <c r="FW55" s="205"/>
      <c r="FX55" s="205"/>
      <c r="FY55" s="205"/>
      <c r="FZ55" s="205"/>
      <c r="GA55" s="205"/>
      <c r="GB55" s="205"/>
      <c r="GC55" s="205"/>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row>
    <row r="56" spans="1:162" ht="12" customHeight="1">
      <c r="A56" s="69" t="s">
        <v>237</v>
      </c>
      <c r="B56" s="1010">
        <f t="shared" si="3"/>
        <v>183.45615239903879</v>
      </c>
      <c r="C56" s="1010">
        <v>153.217369079477</v>
      </c>
      <c r="D56" s="1010">
        <v>30.23878331956177</v>
      </c>
      <c r="E56" s="436"/>
      <c r="F56" s="436"/>
      <c r="G56" s="436"/>
      <c r="H56" s="120"/>
      <c r="I56" s="120"/>
      <c r="J56" s="120"/>
      <c r="K56" s="120"/>
      <c r="L56" s="120"/>
      <c r="Q56" s="74"/>
      <c r="S56" s="156"/>
      <c r="T56" s="604"/>
      <c r="U56" s="604"/>
      <c r="V56" s="315"/>
      <c r="W56" s="315"/>
      <c r="X56" s="550"/>
      <c r="Y56" s="550"/>
      <c r="Z56" s="550"/>
      <c r="AA56" s="402"/>
      <c r="AB56" s="156"/>
      <c r="AC56" s="271"/>
      <c r="AD56" s="271"/>
      <c r="AE56" s="271"/>
      <c r="AF56" s="427"/>
      <c r="AG56" s="271"/>
      <c r="AH56" s="271"/>
      <c r="AI56" s="77"/>
      <c r="AJ56" s="77"/>
      <c r="AK56" s="77"/>
      <c r="AL56" s="77"/>
      <c r="AM56" s="77"/>
      <c r="AN56" s="77"/>
      <c r="AO56" s="77"/>
      <c r="AP56" s="77"/>
      <c r="AQ56" s="77"/>
      <c r="AR56" s="77"/>
      <c r="AS56" s="77"/>
      <c r="AT56" s="77"/>
      <c r="AU56" s="77"/>
      <c r="AV56" s="156"/>
      <c r="AW56" s="428"/>
      <c r="AX56" s="429"/>
      <c r="AY56" s="429"/>
      <c r="AZ56" s="430"/>
      <c r="BA56" s="430"/>
      <c r="BB56" s="431"/>
      <c r="BC56" s="431"/>
      <c r="BD56" s="428"/>
      <c r="BE56" s="272"/>
      <c r="BF56" s="272"/>
      <c r="BG56" s="272"/>
      <c r="BH56" s="272"/>
      <c r="BI56" s="250"/>
      <c r="BJ56" s="250"/>
      <c r="BK56" s="250"/>
      <c r="BL56" s="250"/>
      <c r="BM56" s="250"/>
      <c r="BN56" s="250"/>
      <c r="BO56" s="250"/>
      <c r="BP56" s="250"/>
      <c r="BQ56" s="272"/>
      <c r="BR56" s="272"/>
      <c r="BS56" s="295"/>
      <c r="BT56" s="156"/>
      <c r="BU56" s="307"/>
      <c r="BV56" s="307"/>
      <c r="BW56" s="307"/>
      <c r="BX56" s="307"/>
      <c r="BY56" s="307"/>
      <c r="BZ56" s="307"/>
      <c r="CA56" s="307"/>
      <c r="CB56" s="307"/>
      <c r="CD56" s="299"/>
      <c r="CE56" s="299"/>
      <c r="CF56" s="299"/>
      <c r="CG56" s="299"/>
      <c r="CH56" s="299"/>
      <c r="CI56" s="299"/>
      <c r="CJ56" s="299"/>
      <c r="CK56" s="299"/>
      <c r="CL56" s="299"/>
      <c r="CM56" s="299"/>
      <c r="CN56" s="156"/>
      <c r="CO56" s="311"/>
      <c r="CP56" s="311"/>
      <c r="CQ56" s="311"/>
      <c r="CR56" s="311"/>
      <c r="CS56" s="311"/>
      <c r="CT56" s="311"/>
      <c r="CU56" s="311"/>
      <c r="CV56" s="311"/>
      <c r="CX56" s="299"/>
      <c r="CY56" s="299"/>
      <c r="CZ56" s="299"/>
      <c r="DA56" s="299"/>
      <c r="DB56" s="299"/>
      <c r="DC56" s="299"/>
      <c r="DD56" s="299"/>
      <c r="DE56" s="299"/>
      <c r="DF56" s="299"/>
      <c r="DG56" s="299"/>
      <c r="DH56" s="156"/>
      <c r="DI56" s="434"/>
      <c r="DJ56" s="434"/>
      <c r="DK56" s="434"/>
      <c r="DL56" s="435"/>
      <c r="DM56" s="435"/>
      <c r="DN56" s="434"/>
      <c r="DR56" s="201"/>
      <c r="DU56" s="306"/>
      <c r="EB56" s="306"/>
      <c r="EC56" s="18"/>
      <c r="ED56" s="18"/>
      <c r="EE56" s="18"/>
      <c r="EF56" s="18"/>
      <c r="EG56" s="18"/>
      <c r="EH56" s="18"/>
      <c r="EI56" s="18"/>
      <c r="EJ56" s="18"/>
      <c r="EK56" s="18"/>
      <c r="EL56" s="18"/>
      <c r="EM56" s="18"/>
      <c r="EN56" s="18"/>
      <c r="EO56" s="18"/>
      <c r="EP56" s="18"/>
      <c r="EQ56" s="18"/>
      <c r="ER56" s="18"/>
      <c r="ES56" s="18"/>
      <c r="FD56" s="156"/>
      <c r="FE56" s="437"/>
      <c r="FF56" s="437"/>
    </row>
    <row r="57" spans="1:245" s="13" customFormat="1" ht="12" customHeight="1">
      <c r="A57" s="57" t="s">
        <v>238</v>
      </c>
      <c r="B57" s="1009">
        <f t="shared" si="3"/>
        <v>245.50909665383153</v>
      </c>
      <c r="C57" s="1009">
        <v>217.19980124627497</v>
      </c>
      <c r="D57" s="1009">
        <v>28.309295407556572</v>
      </c>
      <c r="E57" s="436"/>
      <c r="F57" s="436"/>
      <c r="G57" s="436"/>
      <c r="H57" s="5"/>
      <c r="I57" s="5"/>
      <c r="J57" s="5"/>
      <c r="K57" s="5"/>
      <c r="L57" s="5"/>
      <c r="M57" s="120"/>
      <c r="O57" s="120"/>
      <c r="P57" s="120"/>
      <c r="Q57" s="74"/>
      <c r="R57" s="199"/>
      <c r="S57" s="156"/>
      <c r="T57" s="604"/>
      <c r="U57" s="604"/>
      <c r="V57" s="315"/>
      <c r="W57" s="315"/>
      <c r="X57" s="550"/>
      <c r="Y57" s="550"/>
      <c r="Z57" s="550"/>
      <c r="AA57" s="402"/>
      <c r="AB57" s="156"/>
      <c r="AC57" s="271"/>
      <c r="AD57" s="271"/>
      <c r="AE57" s="271"/>
      <c r="AF57" s="427"/>
      <c r="AG57" s="271"/>
      <c r="AH57" s="271"/>
      <c r="AI57" s="77"/>
      <c r="AJ57" s="77"/>
      <c r="AK57" s="77"/>
      <c r="AL57" s="77"/>
      <c r="AM57" s="77"/>
      <c r="AN57" s="77"/>
      <c r="AO57" s="77"/>
      <c r="AP57" s="77"/>
      <c r="AQ57" s="77"/>
      <c r="AR57" s="77"/>
      <c r="AS57" s="77"/>
      <c r="AT57" s="77"/>
      <c r="AU57" s="77"/>
      <c r="AV57" s="156"/>
      <c r="AW57" s="428"/>
      <c r="AX57" s="429"/>
      <c r="AY57" s="429"/>
      <c r="AZ57" s="430"/>
      <c r="BA57" s="430"/>
      <c r="BB57" s="431"/>
      <c r="BC57" s="431"/>
      <c r="BD57" s="428"/>
      <c r="BE57" s="272"/>
      <c r="BF57" s="272"/>
      <c r="BG57" s="272"/>
      <c r="BH57" s="272"/>
      <c r="BI57" s="250"/>
      <c r="BJ57" s="250"/>
      <c r="BK57" s="250"/>
      <c r="BL57" s="250"/>
      <c r="BM57" s="250"/>
      <c r="BN57" s="250"/>
      <c r="BO57" s="250"/>
      <c r="BP57" s="250"/>
      <c r="BQ57" s="272"/>
      <c r="BR57" s="272"/>
      <c r="BS57" s="295"/>
      <c r="BT57" s="156"/>
      <c r="BU57" s="307"/>
      <c r="BV57" s="307"/>
      <c r="BW57" s="307"/>
      <c r="BX57" s="307"/>
      <c r="BY57" s="307"/>
      <c r="BZ57" s="307"/>
      <c r="CA57" s="307"/>
      <c r="CB57" s="307"/>
      <c r="CC57" s="201"/>
      <c r="CD57" s="299"/>
      <c r="CE57" s="299"/>
      <c r="CF57" s="299"/>
      <c r="CG57" s="299"/>
      <c r="CH57" s="299"/>
      <c r="CI57" s="299"/>
      <c r="CJ57" s="299"/>
      <c r="CK57" s="299"/>
      <c r="CL57" s="299"/>
      <c r="CM57" s="299"/>
      <c r="CN57" s="156"/>
      <c r="CO57" s="311"/>
      <c r="CP57" s="311"/>
      <c r="CQ57" s="311"/>
      <c r="CR57" s="311"/>
      <c r="CS57" s="311"/>
      <c r="CT57" s="311"/>
      <c r="CU57" s="311"/>
      <c r="CV57" s="311"/>
      <c r="CW57" s="201"/>
      <c r="CX57" s="299"/>
      <c r="CY57" s="299"/>
      <c r="CZ57" s="299"/>
      <c r="DA57" s="299"/>
      <c r="DB57" s="299"/>
      <c r="DC57" s="299"/>
      <c r="DD57" s="299"/>
      <c r="DE57" s="299"/>
      <c r="DF57" s="299"/>
      <c r="DG57" s="299"/>
      <c r="DH57" s="156"/>
      <c r="DI57" s="434"/>
      <c r="DJ57" s="434"/>
      <c r="DK57" s="434"/>
      <c r="DL57" s="435"/>
      <c r="DM57" s="435"/>
      <c r="DN57" s="434"/>
      <c r="DO57" s="9"/>
      <c r="DP57" s="201"/>
      <c r="DQ57" s="201"/>
      <c r="DR57" s="201"/>
      <c r="DS57" s="201"/>
      <c r="DT57" s="201"/>
      <c r="DU57" s="306"/>
      <c r="DV57" s="201"/>
      <c r="DW57" s="201"/>
      <c r="DX57" s="201"/>
      <c r="DY57" s="201"/>
      <c r="DZ57" s="201"/>
      <c r="EA57" s="201"/>
      <c r="EB57" s="306"/>
      <c r="EC57" s="9"/>
      <c r="ED57" s="9"/>
      <c r="EE57" s="9"/>
      <c r="EF57" s="9"/>
      <c r="EG57" s="9"/>
      <c r="EH57" s="9"/>
      <c r="EI57" s="9"/>
      <c r="EJ57" s="9"/>
      <c r="EK57" s="9"/>
      <c r="EL57" s="9"/>
      <c r="EM57" s="9"/>
      <c r="EN57" s="9"/>
      <c r="EO57" s="9"/>
      <c r="EP57" s="9"/>
      <c r="EQ57" s="9"/>
      <c r="ER57" s="9"/>
      <c r="ES57" s="9"/>
      <c r="ET57" s="9"/>
      <c r="EU57" s="201"/>
      <c r="EV57" s="201"/>
      <c r="EW57" s="201"/>
      <c r="EX57" s="9"/>
      <c r="EY57" s="201"/>
      <c r="EZ57" s="201"/>
      <c r="FA57" s="9"/>
      <c r="FB57" s="201"/>
      <c r="FC57" s="201"/>
      <c r="FD57" s="156"/>
      <c r="FE57" s="437"/>
      <c r="FF57" s="437"/>
      <c r="FG57" s="201"/>
      <c r="FH57" s="201"/>
      <c r="FI57" s="201"/>
      <c r="FJ57" s="201"/>
      <c r="FK57" s="201"/>
      <c r="FL57" s="201"/>
      <c r="FM57" s="205"/>
      <c r="FN57" s="205"/>
      <c r="FO57" s="205"/>
      <c r="FP57" s="205"/>
      <c r="FQ57" s="205"/>
      <c r="FR57" s="205"/>
      <c r="FS57" s="205"/>
      <c r="FT57" s="205"/>
      <c r="FU57" s="205"/>
      <c r="FV57" s="205"/>
      <c r="FW57" s="205"/>
      <c r="FX57" s="205"/>
      <c r="FY57" s="205"/>
      <c r="FZ57" s="205"/>
      <c r="GA57" s="205"/>
      <c r="GB57" s="205"/>
      <c r="GC57" s="205"/>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row>
    <row r="58" spans="1:162" ht="12" customHeight="1">
      <c r="A58" s="69" t="s">
        <v>239</v>
      </c>
      <c r="B58" s="1010">
        <f t="shared" si="3"/>
        <v>185.13514132661794</v>
      </c>
      <c r="C58" s="1010">
        <v>150.42920090617642</v>
      </c>
      <c r="D58" s="1010">
        <v>34.705940420441536</v>
      </c>
      <c r="E58" s="436"/>
      <c r="F58" s="436"/>
      <c r="G58" s="436"/>
      <c r="H58" s="120"/>
      <c r="I58" s="120"/>
      <c r="J58" s="120"/>
      <c r="K58" s="120"/>
      <c r="L58" s="120"/>
      <c r="Q58" s="221"/>
      <c r="S58" s="156"/>
      <c r="T58" s="604"/>
      <c r="U58" s="604"/>
      <c r="V58" s="315"/>
      <c r="W58" s="315"/>
      <c r="X58" s="550"/>
      <c r="Y58" s="550"/>
      <c r="Z58" s="550"/>
      <c r="AA58" s="402"/>
      <c r="AB58" s="156"/>
      <c r="AC58" s="271"/>
      <c r="AD58" s="271"/>
      <c r="AE58" s="271"/>
      <c r="AF58" s="427"/>
      <c r="AG58" s="271"/>
      <c r="AH58" s="271"/>
      <c r="AI58" s="77"/>
      <c r="AJ58" s="77"/>
      <c r="AK58" s="77"/>
      <c r="AL58" s="77"/>
      <c r="AM58" s="77"/>
      <c r="AN58" s="77"/>
      <c r="AO58" s="77"/>
      <c r="AP58" s="77"/>
      <c r="AQ58" s="77"/>
      <c r="AR58" s="77"/>
      <c r="AS58" s="77"/>
      <c r="AT58" s="77"/>
      <c r="AU58" s="77"/>
      <c r="AV58" s="156"/>
      <c r="AW58" s="428"/>
      <c r="AX58" s="429"/>
      <c r="AY58" s="429"/>
      <c r="AZ58" s="430"/>
      <c r="BA58" s="430"/>
      <c r="BB58" s="431"/>
      <c r="BC58" s="431"/>
      <c r="BD58" s="428"/>
      <c r="BE58" s="272"/>
      <c r="BF58" s="272"/>
      <c r="BG58" s="272"/>
      <c r="BH58" s="272"/>
      <c r="BI58" s="250"/>
      <c r="BJ58" s="250"/>
      <c r="BK58" s="250"/>
      <c r="BL58" s="250"/>
      <c r="BM58" s="250"/>
      <c r="BN58" s="250"/>
      <c r="BO58" s="250"/>
      <c r="BP58" s="250"/>
      <c r="BQ58" s="272"/>
      <c r="BR58" s="272"/>
      <c r="BS58" s="295"/>
      <c r="BT58" s="156"/>
      <c r="BU58" s="307"/>
      <c r="BV58" s="307"/>
      <c r="BW58" s="307"/>
      <c r="BX58" s="307"/>
      <c r="BY58" s="307"/>
      <c r="BZ58" s="307"/>
      <c r="CA58" s="307"/>
      <c r="CB58" s="307"/>
      <c r="CD58" s="299"/>
      <c r="CE58" s="299"/>
      <c r="CF58" s="299"/>
      <c r="CG58" s="299"/>
      <c r="CH58" s="299"/>
      <c r="CI58" s="299"/>
      <c r="CJ58" s="299"/>
      <c r="CK58" s="299"/>
      <c r="CL58" s="299"/>
      <c r="CM58" s="299"/>
      <c r="CN58" s="156"/>
      <c r="CO58" s="311"/>
      <c r="CP58" s="311"/>
      <c r="CQ58" s="311"/>
      <c r="CR58" s="311"/>
      <c r="CS58" s="311"/>
      <c r="CT58" s="311"/>
      <c r="CU58" s="311"/>
      <c r="CV58" s="311"/>
      <c r="CX58" s="299"/>
      <c r="CY58" s="299"/>
      <c r="CZ58" s="299"/>
      <c r="DA58" s="299"/>
      <c r="DB58" s="299"/>
      <c r="DC58" s="299"/>
      <c r="DD58" s="299"/>
      <c r="DE58" s="299"/>
      <c r="DF58" s="299"/>
      <c r="DG58" s="299"/>
      <c r="DH58" s="156"/>
      <c r="DI58" s="434"/>
      <c r="DJ58" s="434"/>
      <c r="DK58" s="434"/>
      <c r="DL58" s="435"/>
      <c r="DM58" s="435"/>
      <c r="DN58" s="434"/>
      <c r="DR58" s="201"/>
      <c r="DU58" s="306"/>
      <c r="EB58" s="306"/>
      <c r="EC58" s="18"/>
      <c r="ED58" s="18"/>
      <c r="EE58" s="18"/>
      <c r="EF58" s="18"/>
      <c r="EG58" s="18"/>
      <c r="EH58" s="18"/>
      <c r="EI58" s="18"/>
      <c r="EJ58" s="18"/>
      <c r="EK58" s="18"/>
      <c r="EL58" s="18"/>
      <c r="EM58" s="18"/>
      <c r="EN58" s="18"/>
      <c r="EO58" s="18"/>
      <c r="EP58" s="18"/>
      <c r="EQ58" s="18"/>
      <c r="ER58" s="18"/>
      <c r="ES58" s="18"/>
      <c r="FD58" s="156"/>
      <c r="FE58" s="437"/>
      <c r="FF58" s="437"/>
    </row>
    <row r="59" spans="1:245" s="13" customFormat="1" ht="12" customHeight="1">
      <c r="A59" s="57" t="s">
        <v>240</v>
      </c>
      <c r="B59" s="1009">
        <f t="shared" si="3"/>
        <v>182.30739077084812</v>
      </c>
      <c r="C59" s="1009">
        <v>146.04141745617352</v>
      </c>
      <c r="D59" s="1009">
        <v>36.2659733146746</v>
      </c>
      <c r="E59" s="436"/>
      <c r="F59" s="436"/>
      <c r="G59" s="436"/>
      <c r="H59" s="5"/>
      <c r="I59" s="5"/>
      <c r="J59" s="5"/>
      <c r="K59" s="5"/>
      <c r="L59" s="5"/>
      <c r="M59" s="120"/>
      <c r="O59" s="120"/>
      <c r="P59" s="120"/>
      <c r="Q59" s="402"/>
      <c r="R59" s="199"/>
      <c r="S59" s="156"/>
      <c r="T59" s="604"/>
      <c r="U59" s="604"/>
      <c r="V59" s="315"/>
      <c r="W59" s="315"/>
      <c r="X59" s="550"/>
      <c r="Y59" s="550"/>
      <c r="Z59" s="550"/>
      <c r="AA59" s="402"/>
      <c r="AB59" s="156"/>
      <c r="AC59" s="271"/>
      <c r="AD59" s="271"/>
      <c r="AE59" s="271"/>
      <c r="AF59" s="427"/>
      <c r="AG59" s="271"/>
      <c r="AH59" s="271"/>
      <c r="AI59" s="77"/>
      <c r="AJ59" s="77"/>
      <c r="AK59" s="77"/>
      <c r="AL59" s="77"/>
      <c r="AM59" s="77"/>
      <c r="AN59" s="77"/>
      <c r="AO59" s="77"/>
      <c r="AP59" s="77"/>
      <c r="AQ59" s="77"/>
      <c r="AR59" s="77"/>
      <c r="AS59" s="77"/>
      <c r="AT59" s="77"/>
      <c r="AU59" s="77"/>
      <c r="AV59" s="156"/>
      <c r="AW59" s="428"/>
      <c r="AX59" s="429"/>
      <c r="AY59" s="429"/>
      <c r="AZ59" s="430"/>
      <c r="BA59" s="430"/>
      <c r="BB59" s="431"/>
      <c r="BC59" s="431"/>
      <c r="BD59" s="428"/>
      <c r="BE59" s="272"/>
      <c r="BF59" s="272"/>
      <c r="BG59" s="272"/>
      <c r="BH59" s="272"/>
      <c r="BI59" s="250"/>
      <c r="BJ59" s="250"/>
      <c r="BK59" s="250"/>
      <c r="BL59" s="250"/>
      <c r="BM59" s="250"/>
      <c r="BN59" s="250"/>
      <c r="BO59" s="250"/>
      <c r="BP59" s="250"/>
      <c r="BQ59" s="272"/>
      <c r="BR59" s="272"/>
      <c r="BS59" s="295"/>
      <c r="BT59" s="156"/>
      <c r="BU59" s="307"/>
      <c r="BV59" s="307"/>
      <c r="BW59" s="307"/>
      <c r="BX59" s="307"/>
      <c r="BY59" s="307"/>
      <c r="BZ59" s="307"/>
      <c r="CA59" s="307"/>
      <c r="CB59" s="307"/>
      <c r="CC59" s="201"/>
      <c r="CD59" s="299"/>
      <c r="CE59" s="299"/>
      <c r="CF59" s="299"/>
      <c r="CG59" s="299"/>
      <c r="CH59" s="299"/>
      <c r="CI59" s="299"/>
      <c r="CJ59" s="299"/>
      <c r="CK59" s="299"/>
      <c r="CL59" s="299"/>
      <c r="CM59" s="299"/>
      <c r="CN59" s="156"/>
      <c r="CO59" s="311"/>
      <c r="CP59" s="311"/>
      <c r="CQ59" s="311"/>
      <c r="CR59" s="311"/>
      <c r="CS59" s="311"/>
      <c r="CT59" s="311"/>
      <c r="CU59" s="311"/>
      <c r="CV59" s="311"/>
      <c r="CW59" s="201"/>
      <c r="CX59" s="299"/>
      <c r="CY59" s="299"/>
      <c r="CZ59" s="299"/>
      <c r="DA59" s="299"/>
      <c r="DB59" s="299"/>
      <c r="DC59" s="299"/>
      <c r="DD59" s="299"/>
      <c r="DE59" s="299"/>
      <c r="DF59" s="299"/>
      <c r="DG59" s="299"/>
      <c r="DH59" s="156"/>
      <c r="DI59" s="434"/>
      <c r="DJ59" s="434"/>
      <c r="DK59" s="434"/>
      <c r="DL59" s="435"/>
      <c r="DM59" s="435"/>
      <c r="DN59" s="434"/>
      <c r="DO59" s="9"/>
      <c r="DP59" s="201"/>
      <c r="DQ59" s="201"/>
      <c r="DR59" s="201"/>
      <c r="DS59" s="201"/>
      <c r="DT59" s="201"/>
      <c r="DU59" s="306"/>
      <c r="DV59" s="201"/>
      <c r="DW59" s="201"/>
      <c r="DX59" s="201"/>
      <c r="DY59" s="201"/>
      <c r="DZ59" s="201"/>
      <c r="EA59" s="201"/>
      <c r="EB59" s="306"/>
      <c r="EC59" s="9"/>
      <c r="ED59" s="9"/>
      <c r="EE59" s="9"/>
      <c r="EF59" s="9"/>
      <c r="EG59" s="9"/>
      <c r="EH59" s="9"/>
      <c r="EI59" s="9"/>
      <c r="EJ59" s="9"/>
      <c r="EK59" s="9"/>
      <c r="EL59" s="9"/>
      <c r="EM59" s="9"/>
      <c r="EN59" s="9"/>
      <c r="EO59" s="9"/>
      <c r="EP59" s="9"/>
      <c r="EQ59" s="9"/>
      <c r="ER59" s="9"/>
      <c r="ES59" s="9"/>
      <c r="ET59" s="9"/>
      <c r="EU59" s="201"/>
      <c r="EV59" s="201"/>
      <c r="EW59" s="201"/>
      <c r="EX59" s="9"/>
      <c r="EY59" s="201"/>
      <c r="EZ59" s="201"/>
      <c r="FA59" s="9"/>
      <c r="FB59" s="201"/>
      <c r="FC59" s="201"/>
      <c r="FD59" s="156"/>
      <c r="FE59" s="437"/>
      <c r="FF59" s="437"/>
      <c r="FG59" s="201"/>
      <c r="FH59" s="201"/>
      <c r="FI59" s="201"/>
      <c r="FJ59" s="201"/>
      <c r="FK59" s="201"/>
      <c r="FL59" s="201"/>
      <c r="FM59" s="205"/>
      <c r="FN59" s="205"/>
      <c r="FO59" s="205"/>
      <c r="FP59" s="205"/>
      <c r="FQ59" s="205"/>
      <c r="FR59" s="205"/>
      <c r="FS59" s="205"/>
      <c r="FT59" s="205"/>
      <c r="FU59" s="205"/>
      <c r="FV59" s="205"/>
      <c r="FW59" s="205"/>
      <c r="FX59" s="205"/>
      <c r="FY59" s="205"/>
      <c r="FZ59" s="205"/>
      <c r="GA59" s="205"/>
      <c r="GB59" s="205"/>
      <c r="GC59" s="205"/>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row>
    <row r="60" spans="1:162" ht="12" customHeight="1">
      <c r="A60" s="69" t="s">
        <v>241</v>
      </c>
      <c r="B60" s="1010">
        <f t="shared" si="3"/>
        <v>217.16930413761293</v>
      </c>
      <c r="C60" s="1010">
        <v>176.9150166798255</v>
      </c>
      <c r="D60" s="1010">
        <v>40.254287457787434</v>
      </c>
      <c r="E60" s="436"/>
      <c r="F60" s="436"/>
      <c r="G60" s="436"/>
      <c r="H60" s="120"/>
      <c r="I60" s="120"/>
      <c r="J60" s="120"/>
      <c r="K60" s="120"/>
      <c r="L60" s="120"/>
      <c r="Q60" s="74"/>
      <c r="S60" s="156"/>
      <c r="T60" s="604"/>
      <c r="U60" s="604"/>
      <c r="V60" s="315"/>
      <c r="W60" s="315"/>
      <c r="X60" s="550"/>
      <c r="Y60" s="550"/>
      <c r="Z60" s="550"/>
      <c r="AA60" s="402"/>
      <c r="AB60" s="156"/>
      <c r="AC60" s="271"/>
      <c r="AD60" s="271"/>
      <c r="AE60" s="271"/>
      <c r="AF60" s="427"/>
      <c r="AG60" s="271"/>
      <c r="AH60" s="271"/>
      <c r="AI60" s="77"/>
      <c r="AJ60" s="77"/>
      <c r="AK60" s="77"/>
      <c r="AL60" s="77"/>
      <c r="AM60" s="77"/>
      <c r="AN60" s="77"/>
      <c r="AO60" s="77"/>
      <c r="AP60" s="77"/>
      <c r="AQ60" s="77"/>
      <c r="AR60" s="77"/>
      <c r="AS60" s="77"/>
      <c r="AT60" s="77"/>
      <c r="AU60" s="77"/>
      <c r="AV60" s="156"/>
      <c r="AW60" s="428"/>
      <c r="AX60" s="429"/>
      <c r="AY60" s="429"/>
      <c r="AZ60" s="430"/>
      <c r="BA60" s="430"/>
      <c r="BB60" s="431"/>
      <c r="BC60" s="431"/>
      <c r="BD60" s="428"/>
      <c r="BE60" s="272"/>
      <c r="BF60" s="272"/>
      <c r="BG60" s="272"/>
      <c r="BH60" s="272"/>
      <c r="BI60" s="250"/>
      <c r="BJ60" s="250"/>
      <c r="BK60" s="250"/>
      <c r="BL60" s="250"/>
      <c r="BM60" s="250"/>
      <c r="BN60" s="250"/>
      <c r="BO60" s="250"/>
      <c r="BP60" s="250"/>
      <c r="BQ60" s="272"/>
      <c r="BR60" s="272"/>
      <c r="BS60" s="295"/>
      <c r="BT60" s="156"/>
      <c r="BU60" s="307"/>
      <c r="BV60" s="307"/>
      <c r="BW60" s="307"/>
      <c r="BX60" s="307"/>
      <c r="BY60" s="307"/>
      <c r="BZ60" s="307"/>
      <c r="CA60" s="307"/>
      <c r="CB60" s="307"/>
      <c r="CD60" s="299"/>
      <c r="CE60" s="299"/>
      <c r="CF60" s="299"/>
      <c r="CG60" s="299"/>
      <c r="CH60" s="299"/>
      <c r="CI60" s="299"/>
      <c r="CJ60" s="299"/>
      <c r="CK60" s="299"/>
      <c r="CL60" s="299"/>
      <c r="CM60" s="299"/>
      <c r="CN60" s="156"/>
      <c r="CO60" s="311"/>
      <c r="CP60" s="311"/>
      <c r="CQ60" s="311"/>
      <c r="CR60" s="311"/>
      <c r="CS60" s="311"/>
      <c r="CT60" s="311"/>
      <c r="CU60" s="311"/>
      <c r="CV60" s="311"/>
      <c r="CX60" s="299"/>
      <c r="CY60" s="299"/>
      <c r="CZ60" s="408"/>
      <c r="DA60" s="408"/>
      <c r="DB60" s="381"/>
      <c r="DC60" s="247"/>
      <c r="DD60" s="299"/>
      <c r="DE60" s="299"/>
      <c r="DF60" s="299"/>
      <c r="DG60" s="299"/>
      <c r="DH60" s="156"/>
      <c r="DI60" s="434"/>
      <c r="DJ60" s="434"/>
      <c r="DK60" s="434"/>
      <c r="DL60" s="435"/>
      <c r="DM60" s="435"/>
      <c r="DN60" s="434"/>
      <c r="DR60" s="201"/>
      <c r="DU60" s="306"/>
      <c r="EB60" s="306"/>
      <c r="EC60" s="18"/>
      <c r="ED60" s="18"/>
      <c r="EE60" s="18"/>
      <c r="EF60" s="18"/>
      <c r="EG60" s="18"/>
      <c r="EH60" s="18"/>
      <c r="EI60" s="18"/>
      <c r="EJ60" s="18"/>
      <c r="EK60" s="18"/>
      <c r="EL60" s="18"/>
      <c r="EM60" s="18"/>
      <c r="EN60" s="18"/>
      <c r="EO60" s="18"/>
      <c r="EP60" s="18"/>
      <c r="EQ60" s="18"/>
      <c r="ER60" s="18"/>
      <c r="ES60" s="18"/>
      <c r="FD60" s="156"/>
      <c r="FE60" s="437"/>
      <c r="FF60" s="437"/>
    </row>
    <row r="61" spans="1:245" s="13" customFormat="1" ht="12" customHeight="1">
      <c r="A61" s="57" t="s">
        <v>242</v>
      </c>
      <c r="B61" s="1009">
        <f t="shared" si="3"/>
        <v>175.89595662543792</v>
      </c>
      <c r="C61" s="1009">
        <v>155.80420712081167</v>
      </c>
      <c r="D61" s="1009">
        <v>20.091749504626247</v>
      </c>
      <c r="E61" s="436"/>
      <c r="F61" s="436"/>
      <c r="G61" s="436"/>
      <c r="H61" s="5"/>
      <c r="I61" s="5"/>
      <c r="J61" s="5"/>
      <c r="K61" s="5"/>
      <c r="L61" s="5"/>
      <c r="M61" s="120"/>
      <c r="O61" s="120"/>
      <c r="P61" s="120"/>
      <c r="Q61" s="74"/>
      <c r="R61" s="199"/>
      <c r="S61" s="156"/>
      <c r="T61" s="604"/>
      <c r="U61" s="604"/>
      <c r="V61" s="315"/>
      <c r="W61" s="315"/>
      <c r="X61" s="550"/>
      <c r="Y61" s="550"/>
      <c r="Z61" s="550"/>
      <c r="AA61" s="402"/>
      <c r="AB61" s="156"/>
      <c r="AC61" s="271"/>
      <c r="AD61" s="271"/>
      <c r="AE61" s="271"/>
      <c r="AF61" s="427"/>
      <c r="AG61" s="271"/>
      <c r="AH61" s="271"/>
      <c r="AI61" s="77"/>
      <c r="AJ61" s="77"/>
      <c r="AK61" s="77"/>
      <c r="AL61" s="77"/>
      <c r="AM61" s="77"/>
      <c r="AN61" s="77"/>
      <c r="AO61" s="77"/>
      <c r="AP61" s="77"/>
      <c r="AQ61" s="77"/>
      <c r="AR61" s="77"/>
      <c r="AS61" s="77"/>
      <c r="AT61" s="77"/>
      <c r="AU61" s="77"/>
      <c r="AV61" s="156"/>
      <c r="AW61" s="428"/>
      <c r="AX61" s="429"/>
      <c r="AY61" s="429"/>
      <c r="AZ61" s="430"/>
      <c r="BA61" s="430"/>
      <c r="BB61" s="431"/>
      <c r="BC61" s="431"/>
      <c r="BD61" s="428"/>
      <c r="BE61" s="272"/>
      <c r="BF61" s="272"/>
      <c r="BG61" s="272"/>
      <c r="BH61" s="272"/>
      <c r="BI61" s="250"/>
      <c r="BJ61" s="250"/>
      <c r="BK61" s="250"/>
      <c r="BL61" s="250"/>
      <c r="BM61" s="250"/>
      <c r="BN61" s="250"/>
      <c r="BO61" s="250"/>
      <c r="BP61" s="250"/>
      <c r="BQ61" s="272"/>
      <c r="BR61" s="272"/>
      <c r="BS61" s="295"/>
      <c r="BT61" s="156"/>
      <c r="BU61" s="307"/>
      <c r="BV61" s="307"/>
      <c r="BW61" s="307"/>
      <c r="BX61" s="307"/>
      <c r="BY61" s="307"/>
      <c r="BZ61" s="307"/>
      <c r="CA61" s="307"/>
      <c r="CB61" s="307"/>
      <c r="CC61" s="201"/>
      <c r="CD61" s="299"/>
      <c r="CE61" s="299"/>
      <c r="CF61" s="299"/>
      <c r="CG61" s="299"/>
      <c r="CH61" s="299"/>
      <c r="CI61" s="299"/>
      <c r="CJ61" s="299"/>
      <c r="CK61" s="299"/>
      <c r="CL61" s="299"/>
      <c r="CM61" s="299"/>
      <c r="CN61" s="156"/>
      <c r="CO61" s="311"/>
      <c r="CP61" s="311"/>
      <c r="CQ61" s="311"/>
      <c r="CR61" s="311"/>
      <c r="CS61" s="311"/>
      <c r="CT61" s="311"/>
      <c r="CU61" s="311"/>
      <c r="CV61" s="311"/>
      <c r="CW61" s="201"/>
      <c r="CX61" s="299"/>
      <c r="CY61" s="299"/>
      <c r="CZ61" s="299"/>
      <c r="DA61" s="299"/>
      <c r="DB61" s="299"/>
      <c r="DC61" s="299"/>
      <c r="DD61" s="299"/>
      <c r="DE61" s="299"/>
      <c r="DF61" s="299"/>
      <c r="DG61" s="299"/>
      <c r="DH61" s="156"/>
      <c r="DI61" s="434"/>
      <c r="DJ61" s="434"/>
      <c r="DK61" s="434"/>
      <c r="DL61" s="435"/>
      <c r="DM61" s="435"/>
      <c r="DN61" s="434"/>
      <c r="DO61" s="9"/>
      <c r="DP61" s="201"/>
      <c r="DQ61" s="201"/>
      <c r="DR61" s="201"/>
      <c r="DS61" s="201"/>
      <c r="DT61" s="201"/>
      <c r="DU61" s="306"/>
      <c r="DV61" s="201"/>
      <c r="DW61" s="201"/>
      <c r="DX61" s="201"/>
      <c r="DY61" s="201"/>
      <c r="DZ61" s="201"/>
      <c r="EA61" s="201"/>
      <c r="EB61" s="306"/>
      <c r="EC61" s="9"/>
      <c r="ED61" s="9"/>
      <c r="EE61" s="9"/>
      <c r="EF61" s="9"/>
      <c r="EG61" s="9"/>
      <c r="EH61" s="9"/>
      <c r="EI61" s="9"/>
      <c r="EJ61" s="9"/>
      <c r="EK61" s="9"/>
      <c r="EL61" s="9"/>
      <c r="EM61" s="9"/>
      <c r="EN61" s="9"/>
      <c r="EO61" s="9"/>
      <c r="EP61" s="9"/>
      <c r="EQ61" s="9"/>
      <c r="ER61" s="9"/>
      <c r="ES61" s="9"/>
      <c r="ET61" s="9"/>
      <c r="EU61" s="201"/>
      <c r="EV61" s="201"/>
      <c r="EW61" s="201"/>
      <c r="EX61" s="9"/>
      <c r="EY61" s="201"/>
      <c r="EZ61" s="201"/>
      <c r="FA61" s="9"/>
      <c r="FB61" s="201"/>
      <c r="FC61" s="201"/>
      <c r="FD61" s="156"/>
      <c r="FE61" s="437"/>
      <c r="FF61" s="437"/>
      <c r="FG61" s="201"/>
      <c r="FH61" s="201"/>
      <c r="FI61" s="201"/>
      <c r="FJ61" s="201"/>
      <c r="FK61" s="201"/>
      <c r="FL61" s="201"/>
      <c r="FM61" s="205"/>
      <c r="FN61" s="205"/>
      <c r="FO61" s="205"/>
      <c r="FP61" s="205"/>
      <c r="FQ61" s="205"/>
      <c r="FR61" s="205"/>
      <c r="FS61" s="205"/>
      <c r="FT61" s="205"/>
      <c r="FU61" s="205"/>
      <c r="FV61" s="205"/>
      <c r="FW61" s="205"/>
      <c r="FX61" s="205"/>
      <c r="FY61" s="205"/>
      <c r="FZ61" s="205"/>
      <c r="GA61" s="205"/>
      <c r="GB61" s="205"/>
      <c r="GC61" s="205"/>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row>
    <row r="62" spans="1:162" ht="12" customHeight="1">
      <c r="A62" s="69" t="s">
        <v>243</v>
      </c>
      <c r="B62" s="1010">
        <f t="shared" si="3"/>
        <v>156.93730756127508</v>
      </c>
      <c r="C62" s="1010">
        <v>136.935225955471</v>
      </c>
      <c r="D62" s="1010">
        <v>20.00208160580407</v>
      </c>
      <c r="E62" s="436"/>
      <c r="F62" s="436"/>
      <c r="G62" s="436"/>
      <c r="H62" s="120"/>
      <c r="I62" s="120"/>
      <c r="J62" s="120"/>
      <c r="K62" s="120"/>
      <c r="L62" s="120"/>
      <c r="Q62" s="74"/>
      <c r="S62" s="156"/>
      <c r="T62" s="604"/>
      <c r="U62" s="604"/>
      <c r="V62" s="315"/>
      <c r="W62" s="315"/>
      <c r="X62" s="550"/>
      <c r="Y62" s="550"/>
      <c r="Z62" s="550"/>
      <c r="AA62" s="402"/>
      <c r="AB62" s="156"/>
      <c r="AC62" s="271"/>
      <c r="AD62" s="271"/>
      <c r="AE62" s="271"/>
      <c r="AF62" s="427"/>
      <c r="AG62" s="271"/>
      <c r="AH62" s="271"/>
      <c r="AI62" s="77"/>
      <c r="AJ62" s="77"/>
      <c r="AK62" s="77"/>
      <c r="AL62" s="77"/>
      <c r="AM62" s="77"/>
      <c r="AN62" s="77"/>
      <c r="AO62" s="77"/>
      <c r="AP62" s="77"/>
      <c r="AQ62" s="77"/>
      <c r="AR62" s="77"/>
      <c r="AS62" s="77"/>
      <c r="AT62" s="77"/>
      <c r="AU62" s="77"/>
      <c r="AV62" s="156"/>
      <c r="AW62" s="428"/>
      <c r="AX62" s="429"/>
      <c r="AY62" s="429"/>
      <c r="AZ62" s="430"/>
      <c r="BA62" s="430"/>
      <c r="BB62" s="431"/>
      <c r="BC62" s="431"/>
      <c r="BD62" s="428"/>
      <c r="BE62" s="272"/>
      <c r="BF62" s="272"/>
      <c r="BG62" s="272"/>
      <c r="BH62" s="272"/>
      <c r="BI62" s="250"/>
      <c r="BJ62" s="250"/>
      <c r="BK62" s="250"/>
      <c r="BL62" s="250"/>
      <c r="BM62" s="250"/>
      <c r="BN62" s="250"/>
      <c r="BO62" s="250"/>
      <c r="BP62" s="250"/>
      <c r="BQ62" s="272"/>
      <c r="BR62" s="272"/>
      <c r="BS62" s="295"/>
      <c r="BT62" s="156"/>
      <c r="BU62" s="307"/>
      <c r="BV62" s="307"/>
      <c r="BW62" s="307"/>
      <c r="BX62" s="307"/>
      <c r="BY62" s="307"/>
      <c r="BZ62" s="307"/>
      <c r="CA62" s="307"/>
      <c r="CB62" s="307"/>
      <c r="CD62" s="299"/>
      <c r="CE62" s="299"/>
      <c r="CF62" s="299"/>
      <c r="CG62" s="299"/>
      <c r="CH62" s="299"/>
      <c r="CI62" s="299"/>
      <c r="CJ62" s="299"/>
      <c r="CK62" s="299"/>
      <c r="CL62" s="299"/>
      <c r="CM62" s="299"/>
      <c r="CN62" s="156"/>
      <c r="CO62" s="311"/>
      <c r="CP62" s="311"/>
      <c r="CQ62" s="311"/>
      <c r="CR62" s="311"/>
      <c r="CS62" s="311"/>
      <c r="CT62" s="311"/>
      <c r="CU62" s="311"/>
      <c r="CV62" s="311"/>
      <c r="CX62" s="299"/>
      <c r="CY62" s="299"/>
      <c r="CZ62" s="299"/>
      <c r="DA62" s="299"/>
      <c r="DB62" s="299"/>
      <c r="DC62" s="299"/>
      <c r="DD62" s="299"/>
      <c r="DE62" s="299"/>
      <c r="DF62" s="299"/>
      <c r="DG62" s="299"/>
      <c r="DH62" s="156"/>
      <c r="DI62" s="434"/>
      <c r="DJ62" s="434"/>
      <c r="DK62" s="434"/>
      <c r="DL62" s="435"/>
      <c r="DM62" s="435"/>
      <c r="DN62" s="434"/>
      <c r="DR62" s="201"/>
      <c r="DU62" s="306"/>
      <c r="EB62" s="306"/>
      <c r="EC62" s="18"/>
      <c r="ED62" s="18"/>
      <c r="EE62" s="18"/>
      <c r="EF62" s="18"/>
      <c r="EG62" s="18"/>
      <c r="EH62" s="18"/>
      <c r="EI62" s="18"/>
      <c r="EJ62" s="18"/>
      <c r="EK62" s="18"/>
      <c r="EL62" s="18"/>
      <c r="EM62" s="18"/>
      <c r="EN62" s="18"/>
      <c r="EO62" s="18"/>
      <c r="EP62" s="18"/>
      <c r="EQ62" s="18"/>
      <c r="ER62" s="18"/>
      <c r="ES62" s="18"/>
      <c r="FD62" s="156"/>
      <c r="FE62" s="437"/>
      <c r="FF62" s="437"/>
    </row>
    <row r="63" spans="1:245" s="13" customFormat="1" ht="12" customHeight="1">
      <c r="A63" s="57" t="s">
        <v>244</v>
      </c>
      <c r="B63" s="1009">
        <f t="shared" si="3"/>
        <v>157.11946449014297</v>
      </c>
      <c r="C63" s="1009">
        <v>131.39327999787426</v>
      </c>
      <c r="D63" s="1009">
        <v>25.726184492268718</v>
      </c>
      <c r="E63" s="436"/>
      <c r="F63" s="436"/>
      <c r="G63" s="436"/>
      <c r="H63" s="5"/>
      <c r="I63" s="5"/>
      <c r="J63" s="5"/>
      <c r="K63" s="5"/>
      <c r="L63" s="5"/>
      <c r="M63" s="599"/>
      <c r="N63" s="415"/>
      <c r="O63" s="599"/>
      <c r="P63" s="120"/>
      <c r="Q63" s="74"/>
      <c r="R63" s="199"/>
      <c r="S63" s="156"/>
      <c r="T63" s="604"/>
      <c r="U63" s="604"/>
      <c r="V63" s="315"/>
      <c r="W63" s="315"/>
      <c r="X63" s="550"/>
      <c r="Y63" s="550"/>
      <c r="Z63" s="550"/>
      <c r="AA63" s="402"/>
      <c r="AB63" s="156"/>
      <c r="AC63" s="271"/>
      <c r="AD63" s="271"/>
      <c r="AE63" s="271"/>
      <c r="AF63" s="427"/>
      <c r="AG63" s="271"/>
      <c r="AH63" s="271"/>
      <c r="AI63" s="77"/>
      <c r="AJ63" s="77"/>
      <c r="AK63" s="77"/>
      <c r="AL63" s="77"/>
      <c r="AM63" s="77"/>
      <c r="AN63" s="77"/>
      <c r="AO63" s="77"/>
      <c r="AP63" s="77"/>
      <c r="AQ63" s="77"/>
      <c r="AR63" s="77"/>
      <c r="AS63" s="77"/>
      <c r="AT63" s="77"/>
      <c r="AU63" s="77"/>
      <c r="AV63" s="156"/>
      <c r="AW63" s="428"/>
      <c r="AX63" s="429"/>
      <c r="AY63" s="429"/>
      <c r="AZ63" s="430"/>
      <c r="BA63" s="430"/>
      <c r="BB63" s="431"/>
      <c r="BC63" s="431"/>
      <c r="BD63" s="428"/>
      <c r="BE63" s="272"/>
      <c r="BF63" s="272"/>
      <c r="BG63" s="272"/>
      <c r="BH63" s="272"/>
      <c r="BI63" s="250"/>
      <c r="BJ63" s="250"/>
      <c r="BK63" s="250"/>
      <c r="BL63" s="250"/>
      <c r="BM63" s="250"/>
      <c r="BN63" s="250"/>
      <c r="BO63" s="250"/>
      <c r="BP63" s="250"/>
      <c r="BQ63" s="272"/>
      <c r="BR63" s="272"/>
      <c r="BS63" s="295"/>
      <c r="BT63" s="156"/>
      <c r="BU63" s="307"/>
      <c r="BV63" s="307"/>
      <c r="BW63" s="307"/>
      <c r="BX63" s="307"/>
      <c r="BY63" s="307"/>
      <c r="BZ63" s="307"/>
      <c r="CA63" s="307"/>
      <c r="CB63" s="307"/>
      <c r="CC63" s="201"/>
      <c r="CD63" s="299"/>
      <c r="CE63" s="299"/>
      <c r="CF63" s="299"/>
      <c r="CG63" s="299"/>
      <c r="CH63" s="299"/>
      <c r="CI63" s="299"/>
      <c r="CJ63" s="299"/>
      <c r="CK63" s="299"/>
      <c r="CL63" s="299"/>
      <c r="CM63" s="299"/>
      <c r="CN63" s="156"/>
      <c r="CO63" s="311"/>
      <c r="CP63" s="311"/>
      <c r="CQ63" s="311"/>
      <c r="CR63" s="311"/>
      <c r="CS63" s="311"/>
      <c r="CT63" s="311"/>
      <c r="CU63" s="311"/>
      <c r="CV63" s="311"/>
      <c r="CW63" s="201"/>
      <c r="CX63" s="299"/>
      <c r="CY63" s="299"/>
      <c r="CZ63" s="299"/>
      <c r="DA63" s="299"/>
      <c r="DB63" s="299"/>
      <c r="DC63" s="299"/>
      <c r="DD63" s="299"/>
      <c r="DE63" s="299"/>
      <c r="DF63" s="299"/>
      <c r="DG63" s="299"/>
      <c r="DH63" s="156"/>
      <c r="DI63" s="434"/>
      <c r="DJ63" s="434"/>
      <c r="DK63" s="434"/>
      <c r="DL63" s="435"/>
      <c r="DM63" s="435"/>
      <c r="DN63" s="434"/>
      <c r="DO63" s="9"/>
      <c r="DP63" s="201"/>
      <c r="DQ63" s="201"/>
      <c r="DR63" s="201"/>
      <c r="DS63" s="201"/>
      <c r="DT63" s="201"/>
      <c r="DU63" s="306"/>
      <c r="DV63" s="201"/>
      <c r="DW63" s="201"/>
      <c r="DX63" s="201"/>
      <c r="DY63" s="201"/>
      <c r="DZ63" s="201"/>
      <c r="EA63" s="201"/>
      <c r="EB63" s="306"/>
      <c r="EC63" s="9"/>
      <c r="ED63" s="9"/>
      <c r="EE63" s="9"/>
      <c r="EF63" s="9"/>
      <c r="EG63" s="9"/>
      <c r="EH63" s="9"/>
      <c r="EI63" s="9"/>
      <c r="EJ63" s="9"/>
      <c r="EK63" s="9"/>
      <c r="EL63" s="9"/>
      <c r="EM63" s="9"/>
      <c r="EN63" s="9"/>
      <c r="EO63" s="9"/>
      <c r="EP63" s="9"/>
      <c r="EQ63" s="9"/>
      <c r="ER63" s="9"/>
      <c r="ES63" s="9"/>
      <c r="ET63" s="9"/>
      <c r="EU63" s="201"/>
      <c r="EV63" s="201"/>
      <c r="EW63" s="201"/>
      <c r="EX63" s="9"/>
      <c r="EY63" s="201"/>
      <c r="EZ63" s="201"/>
      <c r="FA63" s="9"/>
      <c r="FB63" s="201"/>
      <c r="FC63" s="201"/>
      <c r="FD63" s="156"/>
      <c r="FE63" s="437"/>
      <c r="FF63" s="437"/>
      <c r="FG63" s="201"/>
      <c r="FH63" s="201"/>
      <c r="FI63" s="201"/>
      <c r="FJ63" s="201"/>
      <c r="FK63" s="201"/>
      <c r="FL63" s="201"/>
      <c r="FM63" s="205"/>
      <c r="FN63" s="205"/>
      <c r="FO63" s="205"/>
      <c r="FP63" s="205"/>
      <c r="FQ63" s="205"/>
      <c r="FR63" s="205"/>
      <c r="FS63" s="205"/>
      <c r="FT63" s="205"/>
      <c r="FU63" s="205"/>
      <c r="FV63" s="205"/>
      <c r="FW63" s="205"/>
      <c r="FX63" s="205"/>
      <c r="FY63" s="205"/>
      <c r="FZ63" s="205"/>
      <c r="GA63" s="205"/>
      <c r="GB63" s="205"/>
      <c r="GC63" s="205"/>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row>
    <row r="64" spans="1:162" ht="12" customHeight="1">
      <c r="A64" s="69" t="s">
        <v>245</v>
      </c>
      <c r="B64" s="1010">
        <f t="shared" si="3"/>
        <v>238.50481252053845</v>
      </c>
      <c r="C64" s="1010">
        <v>201.081771388383</v>
      </c>
      <c r="D64" s="1010">
        <v>37.42304113215544</v>
      </c>
      <c r="E64" s="436"/>
      <c r="F64" s="436"/>
      <c r="G64" s="436"/>
      <c r="H64" s="695" t="s">
        <v>413</v>
      </c>
      <c r="I64" s="120"/>
      <c r="J64" s="599"/>
      <c r="K64" s="599"/>
      <c r="L64" s="599"/>
      <c r="M64" s="690"/>
      <c r="N64" s="478"/>
      <c r="O64" s="690"/>
      <c r="Q64" s="74"/>
      <c r="S64" s="156"/>
      <c r="T64" s="604"/>
      <c r="U64" s="604"/>
      <c r="V64" s="315"/>
      <c r="W64" s="315"/>
      <c r="X64" s="550"/>
      <c r="Y64" s="550"/>
      <c r="Z64" s="550"/>
      <c r="AA64" s="402"/>
      <c r="AB64" s="156"/>
      <c r="AC64" s="271"/>
      <c r="AD64" s="271"/>
      <c r="AE64" s="271"/>
      <c r="AF64" s="427"/>
      <c r="AG64" s="271"/>
      <c r="AH64" s="271"/>
      <c r="AI64" s="77"/>
      <c r="AJ64" s="77"/>
      <c r="AK64" s="77"/>
      <c r="AL64" s="77"/>
      <c r="AM64" s="77"/>
      <c r="AN64" s="77"/>
      <c r="AO64" s="77"/>
      <c r="AP64" s="77"/>
      <c r="AQ64" s="77"/>
      <c r="AR64" s="77"/>
      <c r="AS64" s="77"/>
      <c r="AT64" s="77"/>
      <c r="AU64" s="77"/>
      <c r="AV64" s="156"/>
      <c r="AW64" s="428"/>
      <c r="AX64" s="429"/>
      <c r="AY64" s="429"/>
      <c r="AZ64" s="430"/>
      <c r="BA64" s="430"/>
      <c r="BB64" s="431"/>
      <c r="BC64" s="431"/>
      <c r="BD64" s="428"/>
      <c r="BE64" s="272"/>
      <c r="BF64" s="272"/>
      <c r="BG64" s="272"/>
      <c r="BH64" s="272"/>
      <c r="BI64" s="250"/>
      <c r="BJ64" s="250"/>
      <c r="BK64" s="250"/>
      <c r="BL64" s="250"/>
      <c r="BM64" s="250"/>
      <c r="BN64" s="250"/>
      <c r="BO64" s="250"/>
      <c r="BP64" s="250"/>
      <c r="BQ64" s="272"/>
      <c r="BR64" s="272"/>
      <c r="BS64" s="295"/>
      <c r="BT64" s="156"/>
      <c r="BU64" s="307"/>
      <c r="BV64" s="307"/>
      <c r="BW64" s="307"/>
      <c r="BX64" s="307"/>
      <c r="BY64" s="307"/>
      <c r="BZ64" s="307"/>
      <c r="CA64" s="307"/>
      <c r="CB64" s="307"/>
      <c r="CD64" s="299"/>
      <c r="CE64" s="299"/>
      <c r="CF64" s="299"/>
      <c r="CG64" s="299"/>
      <c r="CH64" s="299"/>
      <c r="CI64" s="299"/>
      <c r="CJ64" s="299"/>
      <c r="CK64" s="299"/>
      <c r="CL64" s="299"/>
      <c r="CM64" s="299"/>
      <c r="CN64" s="156"/>
      <c r="CO64" s="311"/>
      <c r="CP64" s="311"/>
      <c r="CQ64" s="311"/>
      <c r="CR64" s="311"/>
      <c r="CS64" s="311"/>
      <c r="CT64" s="311"/>
      <c r="CU64" s="311"/>
      <c r="CV64" s="311"/>
      <c r="CX64" s="299"/>
      <c r="CY64" s="299"/>
      <c r="CZ64" s="299"/>
      <c r="DA64" s="299"/>
      <c r="DB64" s="299"/>
      <c r="DC64" s="299"/>
      <c r="DD64" s="299"/>
      <c r="DE64" s="299"/>
      <c r="DF64" s="299"/>
      <c r="DG64" s="299"/>
      <c r="DH64" s="156"/>
      <c r="DI64" s="434"/>
      <c r="DJ64" s="434"/>
      <c r="DK64" s="434"/>
      <c r="DL64" s="435"/>
      <c r="DM64" s="435"/>
      <c r="DN64" s="434"/>
      <c r="DR64" s="201"/>
      <c r="DU64" s="306"/>
      <c r="EB64" s="306"/>
      <c r="EC64" s="18"/>
      <c r="ED64" s="18"/>
      <c r="EE64" s="18"/>
      <c r="EF64" s="18"/>
      <c r="EG64" s="18"/>
      <c r="EH64" s="18"/>
      <c r="EI64" s="18"/>
      <c r="EJ64" s="18"/>
      <c r="EK64" s="18"/>
      <c r="EL64" s="18"/>
      <c r="EM64" s="18"/>
      <c r="EN64" s="18"/>
      <c r="EO64" s="18"/>
      <c r="EP64" s="18"/>
      <c r="EQ64" s="18"/>
      <c r="ER64" s="18"/>
      <c r="ES64" s="18"/>
      <c r="FD64" s="156"/>
      <c r="FE64" s="437"/>
      <c r="FF64" s="437"/>
    </row>
    <row r="65" spans="1:245" s="13" customFormat="1" ht="12" customHeight="1">
      <c r="A65" s="57" t="s">
        <v>246</v>
      </c>
      <c r="B65" s="1009">
        <f t="shared" si="3"/>
        <v>170.91980212928027</v>
      </c>
      <c r="C65" s="1009">
        <v>141.8971669013835</v>
      </c>
      <c r="D65" s="1009">
        <v>29.02263522789676</v>
      </c>
      <c r="E65" s="436"/>
      <c r="F65" s="436"/>
      <c r="G65" s="436"/>
      <c r="H65" s="690" t="s">
        <v>393</v>
      </c>
      <c r="I65" s="5"/>
      <c r="J65" s="690"/>
      <c r="K65" s="690"/>
      <c r="L65" s="690"/>
      <c r="M65" s="599"/>
      <c r="N65" s="415"/>
      <c r="O65" s="599"/>
      <c r="P65" s="120"/>
      <c r="Q65" s="74"/>
      <c r="R65" s="199"/>
      <c r="S65" s="156"/>
      <c r="T65" s="604"/>
      <c r="U65" s="604"/>
      <c r="V65" s="315"/>
      <c r="W65" s="315"/>
      <c r="X65" s="550"/>
      <c r="Y65" s="550"/>
      <c r="Z65" s="550"/>
      <c r="AA65" s="402"/>
      <c r="AB65" s="156"/>
      <c r="AC65" s="271"/>
      <c r="AD65" s="271"/>
      <c r="AE65" s="271"/>
      <c r="AF65" s="427"/>
      <c r="AG65" s="271"/>
      <c r="AH65" s="271"/>
      <c r="AI65" s="77"/>
      <c r="AJ65" s="77"/>
      <c r="AK65" s="77"/>
      <c r="AL65" s="77"/>
      <c r="AM65" s="77"/>
      <c r="AN65" s="77"/>
      <c r="AO65" s="77"/>
      <c r="AP65" s="77"/>
      <c r="AQ65" s="77"/>
      <c r="AR65" s="77"/>
      <c r="AS65" s="77"/>
      <c r="AT65" s="77"/>
      <c r="AU65" s="77"/>
      <c r="AV65" s="156"/>
      <c r="AW65" s="428"/>
      <c r="AX65" s="429"/>
      <c r="AY65" s="429"/>
      <c r="AZ65" s="430"/>
      <c r="BA65" s="430"/>
      <c r="BB65" s="431"/>
      <c r="BC65" s="431"/>
      <c r="BD65" s="428"/>
      <c r="BE65" s="272"/>
      <c r="BF65" s="272"/>
      <c r="BG65" s="272"/>
      <c r="BH65" s="272"/>
      <c r="BI65" s="250"/>
      <c r="BJ65" s="250"/>
      <c r="BK65" s="250"/>
      <c r="BL65" s="250"/>
      <c r="BM65" s="250"/>
      <c r="BN65" s="250"/>
      <c r="BO65" s="250"/>
      <c r="BP65" s="250"/>
      <c r="BQ65" s="272"/>
      <c r="BR65" s="272"/>
      <c r="BS65" s="295"/>
      <c r="BT65" s="156"/>
      <c r="BU65" s="307"/>
      <c r="BV65" s="307"/>
      <c r="BW65" s="307"/>
      <c r="BX65" s="307"/>
      <c r="BY65" s="307"/>
      <c r="BZ65" s="307"/>
      <c r="CA65" s="307"/>
      <c r="CB65" s="307"/>
      <c r="CC65" s="201"/>
      <c r="CD65" s="299"/>
      <c r="CE65" s="299"/>
      <c r="CF65" s="299"/>
      <c r="CG65" s="299"/>
      <c r="CH65" s="299"/>
      <c r="CI65" s="299"/>
      <c r="CJ65" s="299"/>
      <c r="CK65" s="299"/>
      <c r="CL65" s="299"/>
      <c r="CM65" s="299"/>
      <c r="CN65" s="156"/>
      <c r="CO65" s="311"/>
      <c r="CP65" s="311"/>
      <c r="CQ65" s="311"/>
      <c r="CR65" s="311"/>
      <c r="CS65" s="311"/>
      <c r="CT65" s="311"/>
      <c r="CU65" s="311"/>
      <c r="CV65" s="311"/>
      <c r="CW65" s="201"/>
      <c r="CX65" s="299"/>
      <c r="CY65" s="299"/>
      <c r="CZ65" s="299"/>
      <c r="DA65" s="299"/>
      <c r="DB65" s="299"/>
      <c r="DC65" s="299"/>
      <c r="DD65" s="299"/>
      <c r="DE65" s="299"/>
      <c r="DF65" s="299"/>
      <c r="DG65" s="299"/>
      <c r="DH65" s="156"/>
      <c r="DI65" s="434"/>
      <c r="DJ65" s="434"/>
      <c r="DK65" s="434"/>
      <c r="DL65" s="435"/>
      <c r="DM65" s="435"/>
      <c r="DN65" s="434"/>
      <c r="DO65" s="9"/>
      <c r="DP65" s="201"/>
      <c r="DQ65" s="201"/>
      <c r="DR65" s="201"/>
      <c r="DS65" s="201"/>
      <c r="DT65" s="201"/>
      <c r="DU65" s="306"/>
      <c r="DV65" s="201"/>
      <c r="DW65" s="201"/>
      <c r="DX65" s="201"/>
      <c r="DY65" s="201"/>
      <c r="DZ65" s="201"/>
      <c r="EA65" s="201"/>
      <c r="EB65" s="306"/>
      <c r="EC65" s="9"/>
      <c r="ED65" s="9"/>
      <c r="EE65" s="9"/>
      <c r="EF65" s="9"/>
      <c r="EG65" s="9"/>
      <c r="EH65" s="9"/>
      <c r="EI65" s="9"/>
      <c r="EJ65" s="9"/>
      <c r="EK65" s="9"/>
      <c r="EL65" s="9"/>
      <c r="EM65" s="9"/>
      <c r="EN65" s="9"/>
      <c r="EO65" s="9"/>
      <c r="EP65" s="9"/>
      <c r="EQ65" s="9"/>
      <c r="ER65" s="9"/>
      <c r="ES65" s="9"/>
      <c r="ET65" s="9"/>
      <c r="EU65" s="201"/>
      <c r="EV65" s="201"/>
      <c r="EW65" s="201"/>
      <c r="EX65" s="9"/>
      <c r="EY65" s="201"/>
      <c r="EZ65" s="201"/>
      <c r="FA65" s="9"/>
      <c r="FB65" s="201"/>
      <c r="FC65" s="201"/>
      <c r="FD65" s="156"/>
      <c r="FE65" s="437"/>
      <c r="FF65" s="437"/>
      <c r="FG65" s="201"/>
      <c r="FH65" s="201"/>
      <c r="FI65" s="201"/>
      <c r="FJ65" s="201"/>
      <c r="FK65" s="201"/>
      <c r="FL65" s="201"/>
      <c r="FM65" s="205"/>
      <c r="FN65" s="205"/>
      <c r="FO65" s="205"/>
      <c r="FP65" s="205"/>
      <c r="FQ65" s="205"/>
      <c r="FR65" s="205"/>
      <c r="FS65" s="205"/>
      <c r="FT65" s="205"/>
      <c r="FU65" s="205"/>
      <c r="FV65" s="205"/>
      <c r="FW65" s="205"/>
      <c r="FX65" s="205"/>
      <c r="FY65" s="205"/>
      <c r="FZ65" s="205"/>
      <c r="GA65" s="205"/>
      <c r="GB65" s="205"/>
      <c r="GC65" s="205"/>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row>
    <row r="66" spans="1:162" ht="12" customHeight="1">
      <c r="A66" s="69" t="s">
        <v>247</v>
      </c>
      <c r="B66" s="1010">
        <f t="shared" si="3"/>
        <v>163.57713611371497</v>
      </c>
      <c r="C66" s="1010">
        <v>146.80743424654278</v>
      </c>
      <c r="D66" s="1010">
        <v>16.769701867172195</v>
      </c>
      <c r="E66" s="436"/>
      <c r="F66" s="436"/>
      <c r="G66" s="436"/>
      <c r="H66" s="1462" t="s">
        <v>397</v>
      </c>
      <c r="I66" s="1397"/>
      <c r="J66" s="1397"/>
      <c r="K66" s="1397"/>
      <c r="L66" s="1397"/>
      <c r="M66" s="1397"/>
      <c r="N66" s="1397"/>
      <c r="O66" s="690"/>
      <c r="Q66" s="74"/>
      <c r="S66" s="156"/>
      <c r="T66" s="604"/>
      <c r="U66" s="604"/>
      <c r="V66" s="315"/>
      <c r="W66" s="315"/>
      <c r="X66" s="226"/>
      <c r="Y66" s="234"/>
      <c r="AA66" s="402"/>
      <c r="AB66" s="156"/>
      <c r="AC66" s="271"/>
      <c r="AD66" s="271"/>
      <c r="AE66" s="271"/>
      <c r="AF66" s="427"/>
      <c r="AG66" s="271"/>
      <c r="AH66" s="271"/>
      <c r="AI66" s="77"/>
      <c r="AJ66" s="77"/>
      <c r="AK66" s="77"/>
      <c r="AL66" s="77"/>
      <c r="AM66" s="77"/>
      <c r="AN66" s="77"/>
      <c r="AO66" s="77"/>
      <c r="AP66" s="77"/>
      <c r="AQ66" s="77"/>
      <c r="AR66" s="77"/>
      <c r="AS66" s="77"/>
      <c r="AT66" s="77"/>
      <c r="AU66" s="77"/>
      <c r="AV66" s="156"/>
      <c r="AW66" s="428"/>
      <c r="AX66" s="429"/>
      <c r="AY66" s="429"/>
      <c r="AZ66" s="430"/>
      <c r="BA66" s="430"/>
      <c r="BB66" s="431"/>
      <c r="BC66" s="431"/>
      <c r="BD66" s="428"/>
      <c r="BE66" s="272"/>
      <c r="BF66" s="272"/>
      <c r="BG66" s="272"/>
      <c r="BH66" s="272"/>
      <c r="BI66" s="250"/>
      <c r="BJ66" s="250"/>
      <c r="BK66" s="250"/>
      <c r="BL66" s="250"/>
      <c r="BM66" s="250"/>
      <c r="BN66" s="250"/>
      <c r="BO66" s="250"/>
      <c r="BP66" s="250"/>
      <c r="BQ66" s="272"/>
      <c r="BR66" s="272"/>
      <c r="BS66" s="295"/>
      <c r="BT66" s="156"/>
      <c r="BU66" s="307"/>
      <c r="BV66" s="307"/>
      <c r="BW66" s="307"/>
      <c r="BX66" s="307"/>
      <c r="BY66" s="307"/>
      <c r="BZ66" s="307"/>
      <c r="CA66" s="307"/>
      <c r="CB66" s="307"/>
      <c r="CD66" s="299"/>
      <c r="CE66" s="299"/>
      <c r="CF66" s="299"/>
      <c r="CG66" s="299"/>
      <c r="CH66" s="299"/>
      <c r="CI66" s="299"/>
      <c r="CJ66" s="299"/>
      <c r="CK66" s="299"/>
      <c r="CL66" s="299"/>
      <c r="CM66" s="299"/>
      <c r="CN66" s="156"/>
      <c r="CO66" s="311"/>
      <c r="CP66" s="311"/>
      <c r="CQ66" s="311"/>
      <c r="CR66" s="311"/>
      <c r="CS66" s="311"/>
      <c r="CT66" s="311"/>
      <c r="CU66" s="311"/>
      <c r="CV66" s="311"/>
      <c r="CX66" s="299"/>
      <c r="CY66" s="299"/>
      <c r="CZ66" s="299"/>
      <c r="DA66" s="299"/>
      <c r="DB66" s="299"/>
      <c r="DC66" s="299"/>
      <c r="DD66" s="299"/>
      <c r="DE66" s="299"/>
      <c r="DF66" s="299"/>
      <c r="DG66" s="299"/>
      <c r="DH66" s="156"/>
      <c r="DI66" s="434"/>
      <c r="DJ66" s="434"/>
      <c r="DK66" s="434"/>
      <c r="DL66" s="435"/>
      <c r="DM66" s="435"/>
      <c r="DN66" s="434"/>
      <c r="DR66" s="201"/>
      <c r="DU66" s="306"/>
      <c r="EB66" s="306"/>
      <c r="EC66" s="18"/>
      <c r="ED66" s="18"/>
      <c r="EE66" s="18"/>
      <c r="EF66" s="18"/>
      <c r="EG66" s="18"/>
      <c r="EH66" s="18"/>
      <c r="EI66" s="18"/>
      <c r="EJ66" s="18"/>
      <c r="EK66" s="18"/>
      <c r="EL66" s="18"/>
      <c r="EM66" s="18"/>
      <c r="EN66" s="18"/>
      <c r="EO66" s="18"/>
      <c r="EP66" s="18"/>
      <c r="EQ66" s="18"/>
      <c r="ER66" s="18"/>
      <c r="ES66" s="18"/>
      <c r="FD66" s="156"/>
      <c r="FE66" s="437"/>
      <c r="FF66" s="437"/>
    </row>
    <row r="67" spans="1:245" s="618" customFormat="1" ht="12" customHeight="1">
      <c r="A67" s="57" t="s">
        <v>248</v>
      </c>
      <c r="B67" s="1009">
        <f t="shared" si="3"/>
        <v>149.9485040650277</v>
      </c>
      <c r="C67" s="1009">
        <v>133.54639061760818</v>
      </c>
      <c r="D67" s="1009">
        <v>16.4021134474195</v>
      </c>
      <c r="E67" s="459"/>
      <c r="F67" s="459"/>
      <c r="G67" s="459"/>
      <c r="H67" s="1397"/>
      <c r="I67" s="1397"/>
      <c r="J67" s="1397"/>
      <c r="K67" s="1397"/>
      <c r="L67" s="1397"/>
      <c r="M67" s="1397"/>
      <c r="N67" s="1397"/>
      <c r="O67" s="695"/>
      <c r="Q67" s="74"/>
      <c r="R67" s="266"/>
      <c r="S67" s="174"/>
      <c r="T67" s="606"/>
      <c r="U67" s="606"/>
      <c r="V67" s="449"/>
      <c r="W67" s="449"/>
      <c r="X67" s="449"/>
      <c r="Y67" s="234"/>
      <c r="Z67" s="173"/>
      <c r="AA67" s="183"/>
      <c r="AB67" s="174"/>
      <c r="AC67" s="326"/>
      <c r="AD67" s="326"/>
      <c r="AE67" s="326"/>
      <c r="AF67" s="453"/>
      <c r="AG67" s="326"/>
      <c r="AH67" s="326"/>
      <c r="AI67" s="89"/>
      <c r="AJ67" s="89"/>
      <c r="AK67" s="89"/>
      <c r="AL67" s="89"/>
      <c r="AM67" s="89"/>
      <c r="AN67" s="89"/>
      <c r="AO67" s="89"/>
      <c r="AP67" s="89"/>
      <c r="AQ67" s="89"/>
      <c r="AR67" s="89"/>
      <c r="AS67" s="89"/>
      <c r="AT67" s="89"/>
      <c r="AU67" s="89"/>
      <c r="AV67" s="174"/>
      <c r="AW67" s="180"/>
      <c r="AX67" s="454"/>
      <c r="AY67" s="454"/>
      <c r="AZ67" s="455"/>
      <c r="BA67" s="455"/>
      <c r="BB67" s="456"/>
      <c r="BC67" s="456"/>
      <c r="BD67" s="180"/>
      <c r="BE67" s="327"/>
      <c r="BF67" s="327"/>
      <c r="BG67" s="327"/>
      <c r="BH67" s="327"/>
      <c r="BI67" s="257"/>
      <c r="BJ67" s="257"/>
      <c r="BK67" s="257"/>
      <c r="BL67" s="257"/>
      <c r="BM67" s="257"/>
      <c r="BN67" s="257"/>
      <c r="BO67" s="257"/>
      <c r="BP67" s="257"/>
      <c r="BQ67" s="327"/>
      <c r="BR67" s="327"/>
      <c r="BS67" s="332"/>
      <c r="BT67" s="174"/>
      <c r="BU67" s="343"/>
      <c r="BV67" s="343"/>
      <c r="BW67" s="343"/>
      <c r="BX67" s="343"/>
      <c r="BY67" s="343"/>
      <c r="BZ67" s="343"/>
      <c r="CA67" s="343"/>
      <c r="CB67" s="343"/>
      <c r="CC67" s="173"/>
      <c r="CD67" s="335"/>
      <c r="CE67" s="335"/>
      <c r="CF67" s="335"/>
      <c r="CG67" s="335"/>
      <c r="CH67" s="335"/>
      <c r="CI67" s="335"/>
      <c r="CJ67" s="335"/>
      <c r="CK67" s="335"/>
      <c r="CL67" s="335"/>
      <c r="CM67" s="335"/>
      <c r="CN67" s="174"/>
      <c r="CO67" s="346"/>
      <c r="CP67" s="346"/>
      <c r="CQ67" s="346"/>
      <c r="CR67" s="346"/>
      <c r="CS67" s="346"/>
      <c r="CT67" s="346"/>
      <c r="CU67" s="346"/>
      <c r="CV67" s="346"/>
      <c r="CW67" s="173"/>
      <c r="CX67" s="335"/>
      <c r="CY67" s="335"/>
      <c r="CZ67" s="335"/>
      <c r="DA67" s="335"/>
      <c r="DB67" s="335"/>
      <c r="DC67" s="335"/>
      <c r="DD67" s="335"/>
      <c r="DE67" s="335"/>
      <c r="DF67" s="335"/>
      <c r="DG67" s="335"/>
      <c r="DH67" s="174"/>
      <c r="DI67" s="457"/>
      <c r="DJ67" s="457"/>
      <c r="DK67" s="457"/>
      <c r="DL67" s="458"/>
      <c r="DM67" s="458"/>
      <c r="DN67" s="457"/>
      <c r="DO67" s="173"/>
      <c r="DP67" s="173"/>
      <c r="DQ67" s="173"/>
      <c r="DR67" s="173"/>
      <c r="DS67" s="173"/>
      <c r="DT67" s="173"/>
      <c r="DU67" s="342"/>
      <c r="DV67" s="173"/>
      <c r="DW67" s="173"/>
      <c r="DX67" s="173"/>
      <c r="DY67" s="173"/>
      <c r="DZ67" s="173"/>
      <c r="EA67" s="173"/>
      <c r="EB67" s="342"/>
      <c r="EC67" s="452"/>
      <c r="ED67" s="452"/>
      <c r="EE67" s="452"/>
      <c r="EF67" s="452"/>
      <c r="EG67" s="452"/>
      <c r="EH67" s="452"/>
      <c r="EI67" s="452"/>
      <c r="EJ67" s="452"/>
      <c r="EK67" s="452"/>
      <c r="EL67" s="452"/>
      <c r="EM67" s="452"/>
      <c r="EN67" s="452"/>
      <c r="EO67" s="452"/>
      <c r="EP67" s="452"/>
      <c r="EQ67" s="452"/>
      <c r="ER67" s="452"/>
      <c r="ES67" s="452"/>
      <c r="ET67" s="173"/>
      <c r="EU67" s="173"/>
      <c r="EV67" s="173"/>
      <c r="EW67" s="173"/>
      <c r="EX67" s="173"/>
      <c r="EY67" s="173"/>
      <c r="EZ67" s="173"/>
      <c r="FA67" s="173"/>
      <c r="FB67" s="173"/>
      <c r="FC67" s="173"/>
      <c r="FD67" s="174"/>
      <c r="FE67" s="460"/>
      <c r="FF67" s="460"/>
      <c r="FG67" s="173"/>
      <c r="FH67" s="173"/>
      <c r="FI67" s="173"/>
      <c r="FJ67" s="173"/>
      <c r="FK67" s="173"/>
      <c r="FL67" s="173"/>
      <c r="FM67" s="205"/>
      <c r="FN67" s="173"/>
      <c r="FO67" s="173"/>
      <c r="FP67" s="173"/>
      <c r="FQ67" s="173"/>
      <c r="FR67" s="173"/>
      <c r="FS67" s="173"/>
      <c r="FT67" s="173"/>
      <c r="FU67" s="173"/>
      <c r="FV67" s="173"/>
      <c r="FW67" s="173"/>
      <c r="FX67" s="173"/>
      <c r="FY67" s="173"/>
      <c r="FZ67" s="173"/>
      <c r="GA67" s="173"/>
      <c r="GB67" s="173"/>
      <c r="GC67" s="173"/>
      <c r="GD67" s="173"/>
      <c r="GE67" s="9"/>
      <c r="GF67" s="173"/>
      <c r="GG67" s="173"/>
      <c r="GH67" s="173"/>
      <c r="GI67" s="173"/>
      <c r="GJ67" s="173"/>
      <c r="GK67" s="173"/>
      <c r="GL67" s="173"/>
      <c r="GM67" s="173"/>
      <c r="GN67" s="173"/>
      <c r="GO67" s="173"/>
      <c r="GP67" s="173"/>
      <c r="GQ67" s="173"/>
      <c r="GR67" s="173"/>
      <c r="GS67" s="173"/>
      <c r="GT67" s="173"/>
      <c r="GU67" s="173"/>
      <c r="GV67" s="173"/>
      <c r="GW67" s="173"/>
      <c r="GX67" s="173"/>
      <c r="GY67" s="173"/>
      <c r="GZ67" s="173"/>
      <c r="HA67" s="173"/>
      <c r="HB67" s="173"/>
      <c r="HC67" s="173"/>
      <c r="HD67" s="173"/>
      <c r="HE67" s="173"/>
      <c r="HF67" s="173"/>
      <c r="HG67" s="173"/>
      <c r="HH67" s="173"/>
      <c r="HI67" s="173"/>
      <c r="HJ67" s="173"/>
      <c r="HK67" s="173"/>
      <c r="HL67" s="173"/>
      <c r="HM67" s="173"/>
      <c r="HN67" s="173"/>
      <c r="HO67" s="173"/>
      <c r="HP67" s="173"/>
      <c r="HQ67" s="173"/>
      <c r="HR67" s="173"/>
      <c r="HS67" s="173"/>
      <c r="HT67" s="173"/>
      <c r="HU67" s="173"/>
      <c r="HV67" s="173"/>
      <c r="HW67" s="173"/>
      <c r="HX67" s="173"/>
      <c r="HY67" s="173"/>
      <c r="HZ67" s="173"/>
      <c r="IA67" s="173"/>
      <c r="IB67" s="173"/>
      <c r="IC67" s="173"/>
      <c r="ID67" s="173"/>
      <c r="IE67" s="173"/>
      <c r="IF67" s="173"/>
      <c r="IG67" s="173"/>
      <c r="IH67" s="173"/>
      <c r="II67" s="173"/>
      <c r="IJ67" s="173"/>
      <c r="IK67" s="173"/>
    </row>
    <row r="68" spans="1:162" ht="12" customHeight="1">
      <c r="A68" s="81" t="s">
        <v>249</v>
      </c>
      <c r="B68" s="1011">
        <f t="shared" si="3"/>
        <v>186.03243180070234</v>
      </c>
      <c r="C68" s="1011">
        <v>157.25943960117525</v>
      </c>
      <c r="D68" s="1011">
        <v>28.772992199527103</v>
      </c>
      <c r="E68" s="436"/>
      <c r="F68" s="436"/>
      <c r="G68" s="436"/>
      <c r="H68" s="1462" t="s">
        <v>396</v>
      </c>
      <c r="I68" s="1397"/>
      <c r="J68" s="1397"/>
      <c r="K68" s="1397"/>
      <c r="L68" s="1397"/>
      <c r="M68" s="1397"/>
      <c r="N68" s="1397"/>
      <c r="O68" s="690"/>
      <c r="Q68" s="86"/>
      <c r="S68" s="156"/>
      <c r="T68" s="604"/>
      <c r="U68" s="604"/>
      <c r="V68" s="449"/>
      <c r="W68" s="449"/>
      <c r="X68" s="225"/>
      <c r="Y68" s="330"/>
      <c r="Z68" s="173"/>
      <c r="AA68" s="402"/>
      <c r="AB68" s="156"/>
      <c r="AC68" s="271"/>
      <c r="AD68" s="271"/>
      <c r="AE68" s="271"/>
      <c r="AF68" s="427"/>
      <c r="AG68" s="271"/>
      <c r="AH68" s="271"/>
      <c r="AI68" s="77"/>
      <c r="AJ68" s="77"/>
      <c r="AK68" s="77"/>
      <c r="AL68" s="77"/>
      <c r="AM68" s="77"/>
      <c r="AN68" s="77"/>
      <c r="AO68" s="77"/>
      <c r="AP68" s="77"/>
      <c r="AQ68" s="77"/>
      <c r="AR68" s="77"/>
      <c r="AS68" s="77"/>
      <c r="AT68" s="77"/>
      <c r="AU68" s="77"/>
      <c r="AV68" s="156"/>
      <c r="AW68" s="428"/>
      <c r="AX68" s="429"/>
      <c r="AY68" s="429"/>
      <c r="AZ68" s="430"/>
      <c r="BA68" s="430"/>
      <c r="BB68" s="431"/>
      <c r="BC68" s="431"/>
      <c r="BD68" s="428"/>
      <c r="BE68" s="272"/>
      <c r="BF68" s="272"/>
      <c r="BG68" s="272"/>
      <c r="BH68" s="272"/>
      <c r="BI68" s="250"/>
      <c r="BJ68" s="250"/>
      <c r="BK68" s="250"/>
      <c r="BL68" s="250"/>
      <c r="BM68" s="250"/>
      <c r="BN68" s="250"/>
      <c r="BO68" s="250"/>
      <c r="BP68" s="250"/>
      <c r="BQ68" s="272"/>
      <c r="BR68" s="272"/>
      <c r="BS68" s="295"/>
      <c r="BT68" s="156"/>
      <c r="BU68" s="307"/>
      <c r="BV68" s="307"/>
      <c r="BW68" s="307"/>
      <c r="BX68" s="307"/>
      <c r="BY68" s="307"/>
      <c r="BZ68" s="307"/>
      <c r="CA68" s="307"/>
      <c r="CB68" s="307"/>
      <c r="CD68" s="299"/>
      <c r="CE68" s="299"/>
      <c r="CF68" s="299"/>
      <c r="CG68" s="299"/>
      <c r="CH68" s="299"/>
      <c r="CI68" s="299"/>
      <c r="CJ68" s="299"/>
      <c r="CK68" s="299"/>
      <c r="CL68" s="299"/>
      <c r="CM68" s="299"/>
      <c r="CN68" s="156"/>
      <c r="CO68" s="311"/>
      <c r="CP68" s="311"/>
      <c r="CQ68" s="311"/>
      <c r="CR68" s="311"/>
      <c r="CS68" s="311"/>
      <c r="CT68" s="311"/>
      <c r="CU68" s="311"/>
      <c r="CV68" s="311"/>
      <c r="CX68" s="299"/>
      <c r="CY68" s="299"/>
      <c r="CZ68" s="299"/>
      <c r="DA68" s="299"/>
      <c r="DB68" s="299"/>
      <c r="DC68" s="299"/>
      <c r="DD68" s="299"/>
      <c r="DE68" s="299"/>
      <c r="DF68" s="299"/>
      <c r="DG68" s="299"/>
      <c r="DH68" s="156"/>
      <c r="DI68" s="434"/>
      <c r="DJ68" s="434"/>
      <c r="DK68" s="434"/>
      <c r="DL68" s="435"/>
      <c r="DM68" s="435"/>
      <c r="DN68" s="434"/>
      <c r="DR68" s="201"/>
      <c r="DU68" s="306"/>
      <c r="EB68" s="306"/>
      <c r="EC68" s="18"/>
      <c r="ED68" s="18"/>
      <c r="EE68" s="18"/>
      <c r="EF68" s="18"/>
      <c r="EG68" s="18"/>
      <c r="EH68" s="18"/>
      <c r="EI68" s="18"/>
      <c r="EJ68" s="18"/>
      <c r="EK68" s="18"/>
      <c r="EL68" s="18"/>
      <c r="EM68" s="18"/>
      <c r="EN68" s="18"/>
      <c r="EO68" s="18"/>
      <c r="EP68" s="18"/>
      <c r="EQ68" s="18"/>
      <c r="ER68" s="18"/>
      <c r="ES68" s="18"/>
      <c r="FD68" s="156"/>
      <c r="FE68" s="437"/>
      <c r="FF68" s="437"/>
    </row>
    <row r="69" spans="1:245" s="13" customFormat="1" ht="12" customHeight="1">
      <c r="A69" s="57" t="s">
        <v>250</v>
      </c>
      <c r="B69" s="1009">
        <f t="shared" si="3"/>
        <v>122.8913247396122</v>
      </c>
      <c r="C69" s="1009">
        <v>92.4410630872647</v>
      </c>
      <c r="D69" s="1009">
        <v>30.450261652347514</v>
      </c>
      <c r="E69" s="459"/>
      <c r="F69" s="459"/>
      <c r="G69" s="459"/>
      <c r="H69" s="1397"/>
      <c r="I69" s="1397"/>
      <c r="J69" s="1397"/>
      <c r="K69" s="1397"/>
      <c r="L69" s="1397"/>
      <c r="M69" s="1397"/>
      <c r="N69" s="1397"/>
      <c r="O69" s="599"/>
      <c r="P69" s="120"/>
      <c r="Q69" s="74"/>
      <c r="R69" s="199"/>
      <c r="S69" s="174"/>
      <c r="T69" s="606"/>
      <c r="U69" s="606"/>
      <c r="V69" s="315"/>
      <c r="W69" s="315"/>
      <c r="X69" s="226"/>
      <c r="Y69" s="234"/>
      <c r="Z69" s="201"/>
      <c r="AA69" s="402"/>
      <c r="AB69" s="174"/>
      <c r="AC69" s="326"/>
      <c r="AD69" s="326"/>
      <c r="AE69" s="326"/>
      <c r="AF69" s="453"/>
      <c r="AG69" s="326"/>
      <c r="AH69" s="326"/>
      <c r="AI69" s="89"/>
      <c r="AJ69" s="89"/>
      <c r="AK69" s="89"/>
      <c r="AL69" s="89"/>
      <c r="AM69" s="89"/>
      <c r="AN69" s="89"/>
      <c r="AO69" s="89"/>
      <c r="AP69" s="89"/>
      <c r="AQ69" s="89"/>
      <c r="AR69" s="89"/>
      <c r="AS69" s="89"/>
      <c r="AT69" s="89"/>
      <c r="AU69" s="89"/>
      <c r="AV69" s="174"/>
      <c r="AW69" s="180"/>
      <c r="AX69" s="454"/>
      <c r="AY69" s="454"/>
      <c r="AZ69" s="455"/>
      <c r="BA69" s="455"/>
      <c r="BB69" s="456"/>
      <c r="BC69" s="456"/>
      <c r="BD69" s="180"/>
      <c r="BE69" s="327"/>
      <c r="BF69" s="327"/>
      <c r="BG69" s="327"/>
      <c r="BH69" s="327"/>
      <c r="BI69" s="257"/>
      <c r="BJ69" s="257"/>
      <c r="BK69" s="257"/>
      <c r="BL69" s="257"/>
      <c r="BM69" s="257"/>
      <c r="BN69" s="257"/>
      <c r="BO69" s="257"/>
      <c r="BP69" s="257"/>
      <c r="BQ69" s="327"/>
      <c r="BR69" s="327"/>
      <c r="BS69" s="332"/>
      <c r="BT69" s="174"/>
      <c r="BU69" s="343"/>
      <c r="BV69" s="343"/>
      <c r="BW69" s="343"/>
      <c r="BX69" s="343"/>
      <c r="BY69" s="343"/>
      <c r="BZ69" s="343"/>
      <c r="CA69" s="343"/>
      <c r="CB69" s="343"/>
      <c r="CC69" s="201"/>
      <c r="CD69" s="355"/>
      <c r="CE69" s="355"/>
      <c r="CF69" s="355"/>
      <c r="CG69" s="355"/>
      <c r="CH69" s="355"/>
      <c r="CI69" s="355"/>
      <c r="CJ69" s="355"/>
      <c r="CK69" s="355"/>
      <c r="CL69" s="355"/>
      <c r="CM69" s="355"/>
      <c r="CN69" s="174"/>
      <c r="CO69" s="346"/>
      <c r="CP69" s="346"/>
      <c r="CQ69" s="346"/>
      <c r="CR69" s="346"/>
      <c r="CS69" s="346"/>
      <c r="CT69" s="346"/>
      <c r="CU69" s="346"/>
      <c r="CV69" s="346"/>
      <c r="CW69" s="201"/>
      <c r="CX69" s="355"/>
      <c r="CY69" s="355"/>
      <c r="CZ69" s="355"/>
      <c r="DA69" s="355"/>
      <c r="DB69" s="355"/>
      <c r="DC69" s="355"/>
      <c r="DD69" s="355"/>
      <c r="DE69" s="355"/>
      <c r="DF69" s="355"/>
      <c r="DG69" s="355"/>
      <c r="DH69" s="174"/>
      <c r="DI69" s="457"/>
      <c r="DJ69" s="457"/>
      <c r="DK69" s="457"/>
      <c r="DL69" s="458"/>
      <c r="DM69" s="458"/>
      <c r="DN69" s="457"/>
      <c r="DO69" s="9"/>
      <c r="DP69" s="462"/>
      <c r="DQ69" s="201"/>
      <c r="DR69" s="201"/>
      <c r="DS69" s="201"/>
      <c r="DT69" s="201"/>
      <c r="DU69" s="342"/>
      <c r="DV69" s="201"/>
      <c r="DW69" s="201"/>
      <c r="DX69" s="201"/>
      <c r="DY69" s="201"/>
      <c r="DZ69" s="201"/>
      <c r="EA69" s="201"/>
      <c r="EB69" s="342"/>
      <c r="EC69" s="9"/>
      <c r="ED69" s="9"/>
      <c r="EE69" s="9"/>
      <c r="EF69" s="9"/>
      <c r="EG69" s="9"/>
      <c r="EH69" s="9"/>
      <c r="EI69" s="9"/>
      <c r="EJ69" s="9"/>
      <c r="EK69" s="9"/>
      <c r="EL69" s="9"/>
      <c r="EM69" s="9"/>
      <c r="EN69" s="9"/>
      <c r="EO69" s="9"/>
      <c r="EP69" s="9"/>
      <c r="EQ69" s="9"/>
      <c r="ER69" s="9"/>
      <c r="ES69" s="9"/>
      <c r="ET69" s="9"/>
      <c r="EU69" s="201"/>
      <c r="EV69" s="201"/>
      <c r="EW69" s="201"/>
      <c r="EX69" s="9"/>
      <c r="EY69" s="201"/>
      <c r="EZ69" s="201"/>
      <c r="FA69" s="9"/>
      <c r="FB69" s="201"/>
      <c r="FC69" s="201"/>
      <c r="FD69" s="174"/>
      <c r="FE69" s="460"/>
      <c r="FF69" s="460"/>
      <c r="FG69" s="201"/>
      <c r="FH69" s="201"/>
      <c r="FI69" s="201"/>
      <c r="FJ69" s="201"/>
      <c r="FK69" s="201"/>
      <c r="FL69" s="201"/>
      <c r="FM69" s="205"/>
      <c r="FN69" s="205"/>
      <c r="FO69" s="205"/>
      <c r="FP69" s="205"/>
      <c r="FQ69" s="205"/>
      <c r="FR69" s="205"/>
      <c r="FS69" s="205"/>
      <c r="FT69" s="205"/>
      <c r="FU69" s="205"/>
      <c r="FV69" s="205"/>
      <c r="FW69" s="205"/>
      <c r="FX69" s="205"/>
      <c r="FY69" s="205"/>
      <c r="FZ69" s="205"/>
      <c r="GA69" s="205"/>
      <c r="GB69" s="205"/>
      <c r="GC69" s="205"/>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row>
    <row r="70" spans="1:162" ht="12" customHeight="1">
      <c r="A70" s="94" t="s">
        <v>251</v>
      </c>
      <c r="B70" s="1012">
        <f t="shared" si="3"/>
        <v>174.30471846035448</v>
      </c>
      <c r="C70" s="1012">
        <v>145.22019331101436</v>
      </c>
      <c r="D70" s="1012">
        <v>29.08452514934011</v>
      </c>
      <c r="E70" s="436"/>
      <c r="F70" s="436"/>
      <c r="G70" s="436"/>
      <c r="H70" s="696" t="s">
        <v>482</v>
      </c>
      <c r="J70" s="690"/>
      <c r="K70" s="690"/>
      <c r="L70" s="690"/>
      <c r="M70" s="599"/>
      <c r="N70" s="415"/>
      <c r="O70" s="690"/>
      <c r="Q70" s="86"/>
      <c r="S70" s="156"/>
      <c r="T70" s="604"/>
      <c r="U70" s="604"/>
      <c r="V70" s="449"/>
      <c r="W70" s="449"/>
      <c r="X70" s="225"/>
      <c r="Y70" s="330"/>
      <c r="Z70" s="173"/>
      <c r="AA70" s="402"/>
      <c r="AB70" s="156"/>
      <c r="AC70" s="271"/>
      <c r="AD70" s="271"/>
      <c r="AE70" s="271"/>
      <c r="AF70" s="427"/>
      <c r="AG70" s="271"/>
      <c r="AH70" s="271"/>
      <c r="AI70" s="77"/>
      <c r="AJ70" s="77"/>
      <c r="AK70" s="77"/>
      <c r="AL70" s="77"/>
      <c r="AM70" s="77"/>
      <c r="AN70" s="77"/>
      <c r="AO70" s="77"/>
      <c r="AP70" s="77"/>
      <c r="AQ70" s="77"/>
      <c r="AR70" s="77"/>
      <c r="AS70" s="77"/>
      <c r="AT70" s="77"/>
      <c r="AU70" s="77"/>
      <c r="AV70" s="156"/>
      <c r="AW70" s="428"/>
      <c r="AX70" s="429"/>
      <c r="AY70" s="429"/>
      <c r="AZ70" s="430"/>
      <c r="BA70" s="430"/>
      <c r="BB70" s="431"/>
      <c r="BC70" s="431"/>
      <c r="BD70" s="428"/>
      <c r="BE70" s="272"/>
      <c r="BF70" s="272"/>
      <c r="BG70" s="272"/>
      <c r="BH70" s="272"/>
      <c r="BI70" s="250"/>
      <c r="BJ70" s="250"/>
      <c r="BK70" s="250"/>
      <c r="BL70" s="250"/>
      <c r="BM70" s="250"/>
      <c r="BN70" s="250"/>
      <c r="BO70" s="250"/>
      <c r="BP70" s="250"/>
      <c r="BQ70" s="272"/>
      <c r="BR70" s="272"/>
      <c r="BS70" s="295"/>
      <c r="BT70" s="156"/>
      <c r="BU70" s="307"/>
      <c r="BV70" s="307"/>
      <c r="BW70" s="307"/>
      <c r="BX70" s="307"/>
      <c r="BY70" s="307"/>
      <c r="BZ70" s="307"/>
      <c r="CA70" s="307"/>
      <c r="CB70" s="307"/>
      <c r="CD70" s="299"/>
      <c r="CE70" s="299"/>
      <c r="CF70" s="299"/>
      <c r="CG70" s="299"/>
      <c r="CH70" s="299"/>
      <c r="CI70" s="299"/>
      <c r="CJ70" s="299"/>
      <c r="CK70" s="299"/>
      <c r="CL70" s="299"/>
      <c r="CM70" s="299"/>
      <c r="CN70" s="156"/>
      <c r="CO70" s="311"/>
      <c r="CP70" s="311"/>
      <c r="CQ70" s="311"/>
      <c r="CR70" s="311"/>
      <c r="CS70" s="311"/>
      <c r="CT70" s="311"/>
      <c r="CU70" s="311"/>
      <c r="CV70" s="311"/>
      <c r="CX70" s="299"/>
      <c r="CY70" s="299"/>
      <c r="CZ70" s="299"/>
      <c r="DA70" s="299"/>
      <c r="DB70" s="299"/>
      <c r="DC70" s="299"/>
      <c r="DD70" s="299"/>
      <c r="DE70" s="299"/>
      <c r="DF70" s="299"/>
      <c r="DG70" s="299"/>
      <c r="DH70" s="156"/>
      <c r="DI70" s="434"/>
      <c r="DJ70" s="434"/>
      <c r="DK70" s="434"/>
      <c r="DL70" s="435"/>
      <c r="DM70" s="435"/>
      <c r="DN70" s="434"/>
      <c r="DR70" s="201"/>
      <c r="DU70" s="306"/>
      <c r="EB70" s="306"/>
      <c r="EC70" s="18"/>
      <c r="ED70" s="18"/>
      <c r="EE70" s="18"/>
      <c r="EF70" s="18"/>
      <c r="EG70" s="18"/>
      <c r="EH70" s="18"/>
      <c r="EI70" s="18"/>
      <c r="EJ70" s="18"/>
      <c r="EK70" s="18"/>
      <c r="EL70" s="18"/>
      <c r="EM70" s="18"/>
      <c r="EN70" s="18"/>
      <c r="EO70" s="18"/>
      <c r="EP70" s="18"/>
      <c r="EQ70" s="18"/>
      <c r="ER70" s="18"/>
      <c r="ES70" s="18"/>
      <c r="FD70" s="156"/>
      <c r="FE70" s="437"/>
      <c r="FF70" s="437"/>
    </row>
    <row r="71" spans="1:245" s="13" customFormat="1" ht="12" customHeight="1">
      <c r="A71" s="57" t="s">
        <v>252</v>
      </c>
      <c r="B71" s="1009">
        <f t="shared" si="3"/>
        <v>558.3713675517207</v>
      </c>
      <c r="C71" s="1009">
        <v>309.09558681260546</v>
      </c>
      <c r="D71" s="1009">
        <v>249.27578073911522</v>
      </c>
      <c r="E71" s="436"/>
      <c r="F71" s="436"/>
      <c r="G71" s="436"/>
      <c r="H71" s="696" t="s">
        <v>389</v>
      </c>
      <c r="I71" s="120"/>
      <c r="J71" s="599"/>
      <c r="K71" s="599"/>
      <c r="L71" s="599"/>
      <c r="M71" s="690"/>
      <c r="N71" s="478"/>
      <c r="O71" s="599"/>
      <c r="P71" s="120"/>
      <c r="Q71" s="74"/>
      <c r="R71" s="199"/>
      <c r="S71" s="156"/>
      <c r="T71" s="604"/>
      <c r="U71" s="604"/>
      <c r="V71" s="315"/>
      <c r="W71" s="315"/>
      <c r="X71" s="226"/>
      <c r="Y71" s="234"/>
      <c r="Z71" s="201"/>
      <c r="AA71" s="402"/>
      <c r="AB71" s="156"/>
      <c r="AC71" s="271"/>
      <c r="AD71" s="271"/>
      <c r="AE71" s="271"/>
      <c r="AF71" s="427"/>
      <c r="AG71" s="271"/>
      <c r="AH71" s="271"/>
      <c r="AI71" s="77"/>
      <c r="AJ71" s="77"/>
      <c r="AK71" s="77"/>
      <c r="AL71" s="77"/>
      <c r="AM71" s="77"/>
      <c r="AN71" s="77"/>
      <c r="AO71" s="77"/>
      <c r="AP71" s="77"/>
      <c r="AQ71" s="77"/>
      <c r="AR71" s="77"/>
      <c r="AS71" s="77"/>
      <c r="AT71" s="77"/>
      <c r="AU71" s="77"/>
      <c r="AV71" s="156"/>
      <c r="AW71" s="428"/>
      <c r="AX71" s="429"/>
      <c r="AY71" s="429"/>
      <c r="AZ71" s="430"/>
      <c r="BA71" s="430"/>
      <c r="BB71" s="431"/>
      <c r="BC71" s="431"/>
      <c r="BD71" s="428"/>
      <c r="BE71" s="272"/>
      <c r="BF71" s="272"/>
      <c r="BG71" s="272"/>
      <c r="BH71" s="272"/>
      <c r="BI71" s="250"/>
      <c r="BJ71" s="250"/>
      <c r="BK71" s="250"/>
      <c r="BL71" s="250"/>
      <c r="BM71" s="250"/>
      <c r="BN71" s="250"/>
      <c r="BO71" s="250"/>
      <c r="BP71" s="250"/>
      <c r="BQ71" s="272"/>
      <c r="BR71" s="272"/>
      <c r="BS71" s="295"/>
      <c r="BT71" s="156"/>
      <c r="BU71" s="307"/>
      <c r="BV71" s="307"/>
      <c r="BW71" s="307"/>
      <c r="BX71" s="307"/>
      <c r="BY71" s="307"/>
      <c r="BZ71" s="307"/>
      <c r="CA71" s="307"/>
      <c r="CB71" s="307"/>
      <c r="CC71" s="201"/>
      <c r="CD71" s="299"/>
      <c r="CE71" s="299"/>
      <c r="CF71" s="299"/>
      <c r="CG71" s="299"/>
      <c r="CH71" s="299"/>
      <c r="CI71" s="299"/>
      <c r="CJ71" s="299"/>
      <c r="CK71" s="299"/>
      <c r="CL71" s="299"/>
      <c r="CM71" s="299"/>
      <c r="CN71" s="156"/>
      <c r="CO71" s="311"/>
      <c r="CP71" s="311"/>
      <c r="CQ71" s="311"/>
      <c r="CR71" s="311"/>
      <c r="CS71" s="311"/>
      <c r="CT71" s="311"/>
      <c r="CU71" s="311"/>
      <c r="CV71" s="311"/>
      <c r="CW71" s="201"/>
      <c r="CX71" s="299"/>
      <c r="CY71" s="299"/>
      <c r="CZ71" s="299"/>
      <c r="DA71" s="299"/>
      <c r="DB71" s="299"/>
      <c r="DC71" s="299"/>
      <c r="DD71" s="299"/>
      <c r="DE71" s="299"/>
      <c r="DF71" s="299"/>
      <c r="DG71" s="299"/>
      <c r="DH71" s="156"/>
      <c r="DI71" s="434"/>
      <c r="DJ71" s="434"/>
      <c r="DK71" s="434"/>
      <c r="DL71" s="435"/>
      <c r="DM71" s="435"/>
      <c r="DN71" s="434"/>
      <c r="DO71" s="9"/>
      <c r="DP71" s="201"/>
      <c r="DQ71" s="201"/>
      <c r="DR71" s="201"/>
      <c r="DS71" s="201"/>
      <c r="DT71" s="201"/>
      <c r="DU71" s="306"/>
      <c r="DV71" s="201"/>
      <c r="DW71" s="201"/>
      <c r="DX71" s="201"/>
      <c r="DY71" s="201"/>
      <c r="DZ71" s="201"/>
      <c r="EA71" s="201"/>
      <c r="EB71" s="306"/>
      <c r="EC71" s="9"/>
      <c r="ED71" s="9"/>
      <c r="EE71" s="9"/>
      <c r="EF71" s="9"/>
      <c r="EG71" s="9"/>
      <c r="EH71" s="9"/>
      <c r="EI71" s="9"/>
      <c r="EJ71" s="9"/>
      <c r="EK71" s="9"/>
      <c r="EL71" s="9"/>
      <c r="EM71" s="9"/>
      <c r="EN71" s="9"/>
      <c r="EO71" s="9"/>
      <c r="EP71" s="9"/>
      <c r="EQ71" s="9"/>
      <c r="ER71" s="9"/>
      <c r="ES71" s="9"/>
      <c r="ET71" s="9"/>
      <c r="EU71" s="201"/>
      <c r="EV71" s="201"/>
      <c r="EW71" s="201"/>
      <c r="EX71" s="9"/>
      <c r="EY71" s="201"/>
      <c r="EZ71" s="201"/>
      <c r="FA71" s="9"/>
      <c r="FB71" s="201"/>
      <c r="FC71" s="201"/>
      <c r="FD71" s="156"/>
      <c r="FE71" s="437"/>
      <c r="FF71" s="437"/>
      <c r="FG71" s="201"/>
      <c r="FH71" s="201"/>
      <c r="FI71" s="201"/>
      <c r="FJ71" s="201"/>
      <c r="FK71" s="201"/>
      <c r="FL71" s="201"/>
      <c r="FM71" s="205"/>
      <c r="FN71" s="205"/>
      <c r="FO71" s="205"/>
      <c r="FP71" s="205"/>
      <c r="FQ71" s="205"/>
      <c r="FR71" s="205"/>
      <c r="FS71" s="205"/>
      <c r="FT71" s="205"/>
      <c r="FU71" s="205"/>
      <c r="FV71" s="205"/>
      <c r="FW71" s="205"/>
      <c r="FX71" s="205"/>
      <c r="FY71" s="205"/>
      <c r="FZ71" s="205"/>
      <c r="GA71" s="205"/>
      <c r="GB71" s="205"/>
      <c r="GC71" s="205"/>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row>
    <row r="72" spans="1:162" ht="12" customHeight="1">
      <c r="A72" s="69" t="s">
        <v>253</v>
      </c>
      <c r="B72" s="1010">
        <f t="shared" si="3"/>
        <v>326.1553138196385</v>
      </c>
      <c r="C72" s="1010">
        <v>158.05912432520415</v>
      </c>
      <c r="D72" s="1010">
        <v>168.09618949443433</v>
      </c>
      <c r="E72" s="436"/>
      <c r="F72" s="436"/>
      <c r="G72" s="436"/>
      <c r="H72" s="696" t="s">
        <v>390</v>
      </c>
      <c r="J72" s="690"/>
      <c r="K72" s="690"/>
      <c r="L72" s="690"/>
      <c r="M72" s="599"/>
      <c r="N72" s="415"/>
      <c r="O72" s="690"/>
      <c r="Q72" s="74"/>
      <c r="S72" s="156"/>
      <c r="T72" s="604"/>
      <c r="U72" s="604"/>
      <c r="V72" s="315"/>
      <c r="W72" s="463"/>
      <c r="Y72" s="234"/>
      <c r="AA72" s="402"/>
      <c r="AB72" s="156"/>
      <c r="AC72" s="271"/>
      <c r="AD72" s="271"/>
      <c r="AE72" s="271"/>
      <c r="AF72" s="427"/>
      <c r="AG72" s="271"/>
      <c r="AH72" s="271"/>
      <c r="AI72" s="77"/>
      <c r="AJ72" s="77"/>
      <c r="AK72" s="77"/>
      <c r="AL72" s="77"/>
      <c r="AM72" s="77"/>
      <c r="AN72" s="77"/>
      <c r="AO72" s="77"/>
      <c r="AP72" s="77"/>
      <c r="AQ72" s="77"/>
      <c r="AR72" s="77"/>
      <c r="AS72" s="77"/>
      <c r="AT72" s="77"/>
      <c r="AU72" s="77"/>
      <c r="AV72" s="156"/>
      <c r="AW72" s="428"/>
      <c r="AX72" s="429"/>
      <c r="AY72" s="429"/>
      <c r="AZ72" s="430"/>
      <c r="BA72" s="430"/>
      <c r="BB72" s="431"/>
      <c r="BC72" s="431"/>
      <c r="BD72" s="428"/>
      <c r="BE72" s="272"/>
      <c r="BF72" s="226"/>
      <c r="BG72" s="9"/>
      <c r="BH72" s="226"/>
      <c r="BI72" s="226"/>
      <c r="BJ72" s="9"/>
      <c r="BK72" s="226"/>
      <c r="BL72" s="9"/>
      <c r="BM72" s="9"/>
      <c r="BN72" s="9"/>
      <c r="BO72" s="9"/>
      <c r="BP72" s="239"/>
      <c r="BQ72" s="272"/>
      <c r="BR72" s="272"/>
      <c r="BS72" s="295"/>
      <c r="BT72" s="156"/>
      <c r="BU72" s="307"/>
      <c r="BV72" s="307"/>
      <c r="BW72" s="307"/>
      <c r="BX72" s="307"/>
      <c r="BY72" s="307"/>
      <c r="BZ72" s="307"/>
      <c r="CA72" s="307"/>
      <c r="CB72" s="307"/>
      <c r="CD72" s="299"/>
      <c r="CE72" s="299"/>
      <c r="CF72" s="299"/>
      <c r="CG72" s="299"/>
      <c r="CH72" s="299"/>
      <c r="CI72" s="299"/>
      <c r="CJ72" s="299"/>
      <c r="CK72" s="299"/>
      <c r="CL72" s="299"/>
      <c r="CM72" s="299"/>
      <c r="CN72" s="156"/>
      <c r="CO72" s="311"/>
      <c r="CP72" s="311"/>
      <c r="CQ72" s="311"/>
      <c r="CR72" s="311"/>
      <c r="CS72" s="311"/>
      <c r="CT72" s="311"/>
      <c r="CU72" s="311"/>
      <c r="CV72" s="311"/>
      <c r="CX72" s="299"/>
      <c r="CY72" s="299"/>
      <c r="CZ72" s="299"/>
      <c r="DA72" s="299"/>
      <c r="DB72" s="299"/>
      <c r="DC72" s="299"/>
      <c r="DD72" s="299"/>
      <c r="DE72" s="299"/>
      <c r="DF72" s="299"/>
      <c r="DG72" s="299"/>
      <c r="DH72" s="156"/>
      <c r="DI72" s="434"/>
      <c r="DJ72" s="434"/>
      <c r="DK72" s="434"/>
      <c r="DL72" s="435"/>
      <c r="DM72" s="435"/>
      <c r="DN72" s="434"/>
      <c r="DR72" s="201"/>
      <c r="DU72" s="306"/>
      <c r="EB72" s="306"/>
      <c r="EC72" s="18"/>
      <c r="ED72" s="18"/>
      <c r="EE72" s="18"/>
      <c r="EF72" s="18"/>
      <c r="EG72" s="18"/>
      <c r="EH72" s="18"/>
      <c r="EI72" s="18"/>
      <c r="EJ72" s="18"/>
      <c r="EK72" s="18"/>
      <c r="EL72" s="18"/>
      <c r="EM72" s="18"/>
      <c r="EN72" s="18"/>
      <c r="EO72" s="18"/>
      <c r="EP72" s="18"/>
      <c r="EQ72" s="18"/>
      <c r="ER72" s="18"/>
      <c r="ES72" s="18"/>
      <c r="FD72" s="156"/>
      <c r="FE72" s="437"/>
      <c r="FF72" s="437"/>
    </row>
    <row r="73" spans="1:245" s="13" customFormat="1" ht="12" customHeight="1">
      <c r="A73" s="57" t="s">
        <v>254</v>
      </c>
      <c r="B73" s="1009">
        <f t="shared" si="3"/>
        <v>304.944340568853</v>
      </c>
      <c r="C73" s="1009">
        <v>184.98000222885375</v>
      </c>
      <c r="D73" s="1009">
        <v>119.96433833999926</v>
      </c>
      <c r="E73" s="436"/>
      <c r="F73" s="436"/>
      <c r="G73" s="436"/>
      <c r="H73" s="1453" t="s">
        <v>489</v>
      </c>
      <c r="I73" s="1401"/>
      <c r="J73" s="1401"/>
      <c r="K73" s="1401"/>
      <c r="L73" s="1401"/>
      <c r="M73" s="1401"/>
      <c r="N73" s="1401"/>
      <c r="O73" s="599"/>
      <c r="P73" s="120"/>
      <c r="Q73" s="74"/>
      <c r="R73" s="199"/>
      <c r="S73" s="156"/>
      <c r="T73" s="604"/>
      <c r="U73" s="604"/>
      <c r="V73" s="315"/>
      <c r="W73" s="315"/>
      <c r="X73" s="226"/>
      <c r="Y73" s="234"/>
      <c r="Z73" s="201"/>
      <c r="AA73" s="402"/>
      <c r="AB73" s="156"/>
      <c r="AC73" s="271"/>
      <c r="AD73" s="271"/>
      <c r="AE73" s="271"/>
      <c r="AF73" s="427"/>
      <c r="AG73" s="271"/>
      <c r="AH73" s="271"/>
      <c r="AI73" s="77"/>
      <c r="AJ73" s="77"/>
      <c r="AK73" s="77"/>
      <c r="AL73" s="77"/>
      <c r="AM73" s="77"/>
      <c r="AN73" s="77"/>
      <c r="AO73" s="77"/>
      <c r="AP73" s="77"/>
      <c r="AQ73" s="77"/>
      <c r="AR73" s="77"/>
      <c r="AS73" s="77"/>
      <c r="AT73" s="77"/>
      <c r="AU73" s="77"/>
      <c r="AV73" s="156"/>
      <c r="AW73" s="428"/>
      <c r="AX73" s="429"/>
      <c r="AY73" s="429"/>
      <c r="AZ73" s="430"/>
      <c r="BA73" s="430"/>
      <c r="BB73" s="431"/>
      <c r="BC73" s="431"/>
      <c r="BD73" s="428"/>
      <c r="BE73" s="272"/>
      <c r="BF73" s="272"/>
      <c r="BG73" s="272"/>
      <c r="BH73" s="272"/>
      <c r="BI73" s="250"/>
      <c r="BJ73" s="250"/>
      <c r="BK73" s="250"/>
      <c r="BL73" s="250"/>
      <c r="BM73" s="250"/>
      <c r="BN73" s="250"/>
      <c r="BO73" s="250"/>
      <c r="BP73" s="250"/>
      <c r="BQ73" s="272"/>
      <c r="BR73" s="272"/>
      <c r="BS73" s="295"/>
      <c r="BT73" s="156"/>
      <c r="BU73" s="307"/>
      <c r="BV73" s="307"/>
      <c r="BW73" s="307"/>
      <c r="BX73" s="307"/>
      <c r="BY73" s="307"/>
      <c r="BZ73" s="307"/>
      <c r="CA73" s="307"/>
      <c r="CB73" s="307"/>
      <c r="CC73" s="201"/>
      <c r="CD73" s="299"/>
      <c r="CE73" s="299"/>
      <c r="CF73" s="246"/>
      <c r="CG73" s="299"/>
      <c r="CH73" s="299"/>
      <c r="CI73" s="299"/>
      <c r="CJ73" s="299"/>
      <c r="CK73" s="299"/>
      <c r="CL73" s="299"/>
      <c r="CM73" s="299"/>
      <c r="CN73" s="156"/>
      <c r="CO73" s="311"/>
      <c r="CP73" s="311"/>
      <c r="CQ73" s="311"/>
      <c r="CR73" s="311"/>
      <c r="CS73" s="311"/>
      <c r="CT73" s="311"/>
      <c r="CU73" s="311"/>
      <c r="CV73" s="311"/>
      <c r="CW73" s="201"/>
      <c r="CX73" s="299"/>
      <c r="CY73" s="299"/>
      <c r="CZ73" s="299"/>
      <c r="DA73" s="299"/>
      <c r="DB73" s="299"/>
      <c r="DC73" s="299"/>
      <c r="DD73" s="299"/>
      <c r="DE73" s="299"/>
      <c r="DF73" s="299"/>
      <c r="DG73" s="299"/>
      <c r="DH73" s="156"/>
      <c r="DI73" s="434"/>
      <c r="DJ73" s="434"/>
      <c r="DK73" s="434"/>
      <c r="DL73" s="435"/>
      <c r="DM73" s="435"/>
      <c r="DN73" s="434"/>
      <c r="DO73" s="9"/>
      <c r="DP73" s="201"/>
      <c r="DQ73" s="201"/>
      <c r="DR73" s="201"/>
      <c r="DS73" s="201"/>
      <c r="DT73" s="201"/>
      <c r="DU73" s="306"/>
      <c r="DV73" s="201"/>
      <c r="DW73" s="201"/>
      <c r="DX73" s="201"/>
      <c r="DY73" s="201"/>
      <c r="DZ73" s="201"/>
      <c r="EA73" s="201"/>
      <c r="EB73" s="306"/>
      <c r="EC73" s="9"/>
      <c r="ED73" s="9"/>
      <c r="EE73" s="9"/>
      <c r="EF73" s="9"/>
      <c r="EG73" s="9"/>
      <c r="EH73" s="9"/>
      <c r="EI73" s="9"/>
      <c r="EJ73" s="9"/>
      <c r="EK73" s="9"/>
      <c r="EL73" s="9"/>
      <c r="EM73" s="9"/>
      <c r="EN73" s="9"/>
      <c r="EO73" s="9"/>
      <c r="EP73" s="9"/>
      <c r="EQ73" s="9"/>
      <c r="ER73" s="9"/>
      <c r="ES73" s="9"/>
      <c r="ET73" s="9"/>
      <c r="EU73" s="201"/>
      <c r="EV73" s="201"/>
      <c r="EW73" s="201"/>
      <c r="EX73" s="9"/>
      <c r="EY73" s="201"/>
      <c r="EZ73" s="201"/>
      <c r="FA73" s="9"/>
      <c r="FB73" s="201"/>
      <c r="FC73" s="201"/>
      <c r="FD73" s="156"/>
      <c r="FE73" s="437"/>
      <c r="FF73" s="437"/>
      <c r="FG73" s="201"/>
      <c r="FH73" s="201"/>
      <c r="FI73" s="201"/>
      <c r="FJ73" s="201"/>
      <c r="FK73" s="201"/>
      <c r="FL73" s="201"/>
      <c r="FM73" s="205"/>
      <c r="FN73" s="205"/>
      <c r="FO73" s="205"/>
      <c r="FP73" s="205"/>
      <c r="FQ73" s="205"/>
      <c r="FR73" s="205"/>
      <c r="FS73" s="205"/>
      <c r="FT73" s="205"/>
      <c r="FU73" s="205"/>
      <c r="FV73" s="205"/>
      <c r="FW73" s="205"/>
      <c r="FX73" s="205"/>
      <c r="FY73" s="205"/>
      <c r="FZ73" s="205"/>
      <c r="GA73" s="205"/>
      <c r="GB73" s="205"/>
      <c r="GC73" s="205"/>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row>
    <row r="74" spans="1:162" ht="12" customHeight="1">
      <c r="A74" s="69" t="s">
        <v>255</v>
      </c>
      <c r="B74" s="1010">
        <f t="shared" si="3"/>
        <v>300.69241041320635</v>
      </c>
      <c r="C74" s="1010">
        <v>176.56649135068378</v>
      </c>
      <c r="D74" s="1010">
        <v>124.12591906252257</v>
      </c>
      <c r="E74" s="459"/>
      <c r="F74" s="459"/>
      <c r="G74" s="459"/>
      <c r="H74" s="1401"/>
      <c r="I74" s="1401"/>
      <c r="J74" s="1401"/>
      <c r="K74" s="1401"/>
      <c r="L74" s="1401"/>
      <c r="M74" s="1401"/>
      <c r="N74" s="1401"/>
      <c r="O74" s="690"/>
      <c r="Q74" s="74"/>
      <c r="S74" s="93"/>
      <c r="T74" s="606"/>
      <c r="U74" s="606"/>
      <c r="V74" s="315"/>
      <c r="W74" s="315"/>
      <c r="X74" s="226"/>
      <c r="Y74" s="234"/>
      <c r="AA74" s="402"/>
      <c r="AB74" s="93"/>
      <c r="AC74" s="326"/>
      <c r="AD74" s="326"/>
      <c r="AE74" s="326"/>
      <c r="AF74" s="453"/>
      <c r="AG74" s="326"/>
      <c r="AH74" s="326"/>
      <c r="AI74" s="77"/>
      <c r="AJ74" s="77"/>
      <c r="AK74" s="77"/>
      <c r="AL74" s="77"/>
      <c r="AM74" s="77"/>
      <c r="AN74" s="77"/>
      <c r="AO74" s="77"/>
      <c r="AP74" s="77"/>
      <c r="AQ74" s="77"/>
      <c r="AR74" s="77"/>
      <c r="AS74" s="77"/>
      <c r="AT74" s="77"/>
      <c r="AU74" s="77"/>
      <c r="AV74" s="93"/>
      <c r="AW74" s="180"/>
      <c r="AX74" s="454"/>
      <c r="AY74" s="454"/>
      <c r="AZ74" s="455"/>
      <c r="BA74" s="455"/>
      <c r="BB74" s="456"/>
      <c r="BC74" s="456"/>
      <c r="BD74" s="180"/>
      <c r="BE74" s="272"/>
      <c r="BF74" s="272"/>
      <c r="BG74" s="464"/>
      <c r="BH74" s="272"/>
      <c r="BI74" s="250"/>
      <c r="BJ74" s="250"/>
      <c r="BK74" s="250"/>
      <c r="BL74" s="250"/>
      <c r="BM74" s="250"/>
      <c r="BN74" s="250"/>
      <c r="BO74" s="250"/>
      <c r="BP74" s="250"/>
      <c r="BQ74" s="272"/>
      <c r="BR74" s="272"/>
      <c r="BS74" s="295"/>
      <c r="BT74" s="93"/>
      <c r="BU74" s="343"/>
      <c r="BV74" s="343"/>
      <c r="BW74" s="343"/>
      <c r="BX74" s="343"/>
      <c r="BY74" s="343"/>
      <c r="BZ74" s="343"/>
      <c r="CA74" s="343"/>
      <c r="CB74" s="343"/>
      <c r="CD74" s="299"/>
      <c r="CE74" s="299"/>
      <c r="CF74" s="246"/>
      <c r="CG74" s="299"/>
      <c r="CH74" s="299"/>
      <c r="CI74" s="299"/>
      <c r="CJ74" s="299"/>
      <c r="CK74" s="299"/>
      <c r="CL74" s="299"/>
      <c r="CM74" s="299"/>
      <c r="CN74" s="93"/>
      <c r="CO74" s="311"/>
      <c r="CP74" s="311"/>
      <c r="CQ74" s="311"/>
      <c r="CR74" s="311"/>
      <c r="CS74" s="311"/>
      <c r="CT74" s="311"/>
      <c r="CU74" s="311"/>
      <c r="CV74" s="311"/>
      <c r="CX74" s="299"/>
      <c r="CY74" s="299"/>
      <c r="CZ74" s="299"/>
      <c r="DA74" s="299"/>
      <c r="DB74" s="299"/>
      <c r="DC74" s="299"/>
      <c r="DD74" s="299"/>
      <c r="DE74" s="299"/>
      <c r="DF74" s="299"/>
      <c r="DG74" s="299"/>
      <c r="DH74" s="93"/>
      <c r="DI74" s="457"/>
      <c r="DJ74" s="457"/>
      <c r="DK74" s="457"/>
      <c r="DL74" s="458"/>
      <c r="DM74" s="458"/>
      <c r="DN74" s="457"/>
      <c r="DR74" s="201"/>
      <c r="DU74" s="306"/>
      <c r="EB74" s="342"/>
      <c r="EC74" s="18"/>
      <c r="ED74" s="18"/>
      <c r="EE74" s="18"/>
      <c r="EF74" s="18"/>
      <c r="EG74" s="18"/>
      <c r="EH74" s="18"/>
      <c r="EI74" s="18"/>
      <c r="EJ74" s="18"/>
      <c r="EK74" s="18"/>
      <c r="EL74" s="18"/>
      <c r="EM74" s="18"/>
      <c r="EN74" s="18"/>
      <c r="EO74" s="18"/>
      <c r="EP74" s="18"/>
      <c r="EQ74" s="18"/>
      <c r="ER74" s="18"/>
      <c r="ES74" s="18"/>
      <c r="EZ74" s="173"/>
      <c r="FD74" s="93"/>
      <c r="FE74" s="460"/>
      <c r="FF74" s="460"/>
    </row>
    <row r="75" spans="1:245" s="13" customFormat="1" ht="12" customHeight="1">
      <c r="A75" s="104" t="s">
        <v>355</v>
      </c>
      <c r="B75" s="1013">
        <f t="shared" si="3"/>
        <v>361.52602940214774</v>
      </c>
      <c r="C75" s="1013">
        <v>205.43542493459074</v>
      </c>
      <c r="D75" s="1013">
        <v>156.09060446755697</v>
      </c>
      <c r="E75" s="459"/>
      <c r="F75" s="459"/>
      <c r="G75" s="459"/>
      <c r="H75" s="1401"/>
      <c r="I75" s="1401"/>
      <c r="J75" s="1401"/>
      <c r="K75" s="1401"/>
      <c r="L75" s="1401"/>
      <c r="M75" s="1401"/>
      <c r="N75" s="1401"/>
      <c r="O75" s="599"/>
      <c r="P75" s="120"/>
      <c r="Q75" s="86"/>
      <c r="R75" s="199"/>
      <c r="S75" s="174"/>
      <c r="T75" s="606"/>
      <c r="U75" s="606"/>
      <c r="V75" s="315"/>
      <c r="W75" s="315"/>
      <c r="X75" s="226"/>
      <c r="Y75" s="234"/>
      <c r="Z75" s="201"/>
      <c r="AA75" s="402"/>
      <c r="AB75" s="174"/>
      <c r="AC75" s="326"/>
      <c r="AD75" s="326"/>
      <c r="AE75" s="326"/>
      <c r="AF75" s="453"/>
      <c r="AG75" s="326"/>
      <c r="AH75" s="326"/>
      <c r="AI75" s="89"/>
      <c r="AJ75" s="89"/>
      <c r="AK75" s="89"/>
      <c r="AL75" s="89"/>
      <c r="AM75" s="463"/>
      <c r="AN75" s="89"/>
      <c r="AO75" s="89"/>
      <c r="AP75" s="89"/>
      <c r="AQ75" s="89"/>
      <c r="AR75" s="89"/>
      <c r="AS75" s="89"/>
      <c r="AT75" s="89"/>
      <c r="AU75" s="89"/>
      <c r="AV75" s="174"/>
      <c r="AW75" s="180"/>
      <c r="AX75" s="454"/>
      <c r="AY75" s="454"/>
      <c r="AZ75" s="455"/>
      <c r="BA75" s="455"/>
      <c r="BB75" s="456"/>
      <c r="BC75" s="456"/>
      <c r="BD75" s="180"/>
      <c r="BE75" s="327"/>
      <c r="BF75" s="327"/>
      <c r="BG75" s="327"/>
      <c r="BH75" s="327"/>
      <c r="BI75" s="257"/>
      <c r="BJ75" s="257"/>
      <c r="BK75" s="257"/>
      <c r="BL75" s="257"/>
      <c r="BM75" s="257"/>
      <c r="BN75" s="257"/>
      <c r="BO75" s="257"/>
      <c r="BP75" s="257"/>
      <c r="BQ75" s="327"/>
      <c r="BR75" s="327"/>
      <c r="BS75" s="332"/>
      <c r="BT75" s="174"/>
      <c r="BU75" s="343"/>
      <c r="BV75" s="343"/>
      <c r="BW75" s="343"/>
      <c r="BX75" s="343"/>
      <c r="BY75" s="343"/>
      <c r="BZ75" s="343"/>
      <c r="CA75" s="343"/>
      <c r="CB75" s="343"/>
      <c r="CC75" s="201"/>
      <c r="CD75" s="335"/>
      <c r="CE75" s="335"/>
      <c r="CF75" s="335"/>
      <c r="CG75" s="335"/>
      <c r="CH75" s="335"/>
      <c r="CI75" s="335"/>
      <c r="CJ75" s="335"/>
      <c r="CK75" s="335"/>
      <c r="CL75" s="335"/>
      <c r="CM75" s="335"/>
      <c r="CN75" s="174"/>
      <c r="CO75" s="346"/>
      <c r="CP75" s="346"/>
      <c r="CQ75" s="346"/>
      <c r="CR75" s="346"/>
      <c r="CS75" s="346"/>
      <c r="CT75" s="346"/>
      <c r="CU75" s="346"/>
      <c r="CV75" s="346"/>
      <c r="CW75" s="201"/>
      <c r="CX75" s="335"/>
      <c r="CY75" s="335"/>
      <c r="CZ75" s="335"/>
      <c r="DA75" s="335"/>
      <c r="DB75" s="335"/>
      <c r="DC75" s="335"/>
      <c r="DD75" s="335"/>
      <c r="DE75" s="335"/>
      <c r="DF75" s="335"/>
      <c r="DG75" s="335"/>
      <c r="DH75" s="174"/>
      <c r="DI75" s="457"/>
      <c r="DJ75" s="457"/>
      <c r="DK75" s="457"/>
      <c r="DL75" s="458"/>
      <c r="DM75" s="458"/>
      <c r="DN75" s="457"/>
      <c r="DO75" s="9"/>
      <c r="DP75" s="201"/>
      <c r="DQ75" s="201"/>
      <c r="DR75" s="201"/>
      <c r="DS75" s="201"/>
      <c r="DT75" s="201"/>
      <c r="DU75" s="342"/>
      <c r="DV75" s="201"/>
      <c r="DW75" s="201"/>
      <c r="DX75" s="201"/>
      <c r="DY75" s="201"/>
      <c r="DZ75" s="201"/>
      <c r="EA75" s="201"/>
      <c r="EB75" s="342"/>
      <c r="EC75" s="9"/>
      <c r="ED75" s="9"/>
      <c r="EE75" s="9"/>
      <c r="EF75" s="9"/>
      <c r="EG75" s="9"/>
      <c r="EH75" s="9"/>
      <c r="EI75" s="9"/>
      <c r="EJ75" s="9"/>
      <c r="EK75" s="9"/>
      <c r="EL75" s="9"/>
      <c r="EM75" s="9"/>
      <c r="EN75" s="9"/>
      <c r="EO75" s="9"/>
      <c r="EP75" s="9"/>
      <c r="EQ75" s="9"/>
      <c r="ER75" s="9"/>
      <c r="ES75" s="9"/>
      <c r="ET75" s="9"/>
      <c r="EU75" s="201"/>
      <c r="EV75" s="201"/>
      <c r="EW75" s="201"/>
      <c r="EX75" s="9"/>
      <c r="EY75" s="201"/>
      <c r="EZ75" s="201"/>
      <c r="FA75" s="9"/>
      <c r="FB75" s="201"/>
      <c r="FC75" s="201"/>
      <c r="FD75" s="174"/>
      <c r="FE75" s="460"/>
      <c r="FF75" s="460"/>
      <c r="FG75" s="201"/>
      <c r="FH75" s="201"/>
      <c r="FI75" s="201"/>
      <c r="FJ75" s="201"/>
      <c r="FK75" s="201"/>
      <c r="FL75" s="201"/>
      <c r="FM75" s="205"/>
      <c r="FN75" s="205"/>
      <c r="FO75" s="205"/>
      <c r="FP75" s="205"/>
      <c r="FQ75" s="205"/>
      <c r="FR75" s="205"/>
      <c r="FS75" s="205"/>
      <c r="FT75" s="205"/>
      <c r="FU75" s="205"/>
      <c r="FV75" s="205"/>
      <c r="FW75" s="205"/>
      <c r="FX75" s="205"/>
      <c r="FY75" s="205"/>
      <c r="FZ75" s="205"/>
      <c r="GA75" s="205"/>
      <c r="GB75" s="205"/>
      <c r="GC75" s="205"/>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row>
    <row r="76" spans="1:160" ht="12" customHeight="1">
      <c r="A76" s="94" t="s">
        <v>354</v>
      </c>
      <c r="B76" s="1012">
        <f t="shared" si="3"/>
        <v>179.6020026183447</v>
      </c>
      <c r="C76" s="1012">
        <v>146.92393735032647</v>
      </c>
      <c r="D76" s="1012">
        <v>32.67806526801822</v>
      </c>
      <c r="H76" s="1401"/>
      <c r="I76" s="1401"/>
      <c r="J76" s="1401"/>
      <c r="K76" s="1401"/>
      <c r="L76" s="1401"/>
      <c r="M76" s="1401"/>
      <c r="N76" s="1401"/>
      <c r="Q76" s="86"/>
      <c r="S76" s="370"/>
      <c r="V76" s="449"/>
      <c r="W76" s="449"/>
      <c r="X76" s="225"/>
      <c r="Y76" s="330"/>
      <c r="Z76" s="173"/>
      <c r="AB76" s="219"/>
      <c r="AD76" s="9"/>
      <c r="AF76" s="9"/>
      <c r="AG76" s="227"/>
      <c r="AH76" s="246"/>
      <c r="AI76" s="246"/>
      <c r="AJ76" s="227"/>
      <c r="AK76" s="246"/>
      <c r="AL76" s="246"/>
      <c r="AM76" s="9"/>
      <c r="AN76" s="9"/>
      <c r="AO76" s="9"/>
      <c r="AP76" s="9"/>
      <c r="AQ76" s="9"/>
      <c r="AR76" s="9"/>
      <c r="AS76" s="246"/>
      <c r="AT76" s="467"/>
      <c r="AV76" s="219"/>
      <c r="AW76" s="9"/>
      <c r="AX76" s="9"/>
      <c r="AY76" s="9"/>
      <c r="AZ76" s="9"/>
      <c r="BA76" s="9"/>
      <c r="BB76" s="9"/>
      <c r="BC76" s="9"/>
      <c r="BD76" s="9"/>
      <c r="BE76" s="9"/>
      <c r="BF76" s="9"/>
      <c r="BG76" s="9"/>
      <c r="BH76" s="9"/>
      <c r="BI76" s="463"/>
      <c r="BJ76" s="9"/>
      <c r="BK76" s="9"/>
      <c r="BL76" s="9"/>
      <c r="BM76" s="9"/>
      <c r="BN76" s="9"/>
      <c r="BO76" s="9"/>
      <c r="BP76" s="9"/>
      <c r="BQ76" s="468"/>
      <c r="BR76" s="468"/>
      <c r="BT76" s="370"/>
      <c r="CG76" s="246"/>
      <c r="CH76" s="246"/>
      <c r="CI76" s="246"/>
      <c r="CJ76" s="246"/>
      <c r="CK76" s="246"/>
      <c r="CN76" s="370"/>
      <c r="DH76" s="370"/>
      <c r="DL76" s="396"/>
      <c r="DO76" s="201"/>
      <c r="DR76" s="201"/>
      <c r="DV76" s="370"/>
      <c r="EC76" s="18"/>
      <c r="ED76" s="18"/>
      <c r="EE76" s="18"/>
      <c r="EF76" s="18"/>
      <c r="EG76" s="18"/>
      <c r="EH76" s="18"/>
      <c r="EI76" s="18"/>
      <c r="EJ76" s="18"/>
      <c r="EK76" s="18"/>
      <c r="EL76" s="18"/>
      <c r="EM76" s="18"/>
      <c r="EN76" s="18"/>
      <c r="EO76" s="18"/>
      <c r="EP76" s="18"/>
      <c r="EQ76" s="18"/>
      <c r="ER76" s="18"/>
      <c r="ES76" s="18"/>
      <c r="FD76" s="370"/>
    </row>
    <row r="77" spans="1:159" ht="12" customHeight="1">
      <c r="A77" s="367" t="s">
        <v>384</v>
      </c>
      <c r="H77" s="1401"/>
      <c r="I77" s="1401"/>
      <c r="J77" s="1401"/>
      <c r="K77" s="1401"/>
      <c r="L77" s="1401"/>
      <c r="M77" s="1401"/>
      <c r="N77" s="1401"/>
      <c r="Q77" s="201"/>
      <c r="AB77" s="370"/>
      <c r="AD77" s="9"/>
      <c r="AF77" s="9"/>
      <c r="AG77" s="227"/>
      <c r="AH77" s="246"/>
      <c r="AI77" s="246"/>
      <c r="AJ77" s="227"/>
      <c r="AK77" s="227"/>
      <c r="AL77" s="246"/>
      <c r="AM77" s="9"/>
      <c r="AN77" s="9"/>
      <c r="AO77" s="9"/>
      <c r="AP77" s="9"/>
      <c r="AQ77" s="9"/>
      <c r="AR77" s="9"/>
      <c r="AS77" s="9"/>
      <c r="AT77" s="9"/>
      <c r="BQ77" s="9"/>
      <c r="BR77" s="9"/>
      <c r="BT77" s="370"/>
      <c r="CD77" s="9"/>
      <c r="CE77" s="246"/>
      <c r="CG77" s="246"/>
      <c r="CH77" s="246"/>
      <c r="CI77" s="246"/>
      <c r="CJ77" s="246"/>
      <c r="CL77" s="246"/>
      <c r="CM77" s="9"/>
      <c r="CN77" s="370"/>
      <c r="DH77" s="370"/>
      <c r="DL77" s="396"/>
      <c r="DO77" s="201"/>
      <c r="DQ77" s="226"/>
      <c r="DR77" s="201"/>
      <c r="DV77" s="370"/>
      <c r="EC77" s="18"/>
      <c r="ED77" s="18"/>
      <c r="EE77" s="18"/>
      <c r="EF77" s="18"/>
      <c r="EG77" s="18"/>
      <c r="EH77" s="18"/>
      <c r="EI77" s="18"/>
      <c r="EJ77" s="18"/>
      <c r="EK77" s="18"/>
      <c r="EL77" s="18"/>
      <c r="EM77" s="18"/>
      <c r="EN77" s="18"/>
      <c r="EO77" s="18"/>
      <c r="EP77" s="18"/>
      <c r="EQ77" s="18"/>
      <c r="ER77" s="18"/>
      <c r="ES77" s="18"/>
      <c r="ET77" s="201"/>
      <c r="EX77" s="201"/>
      <c r="EZ77" s="9"/>
      <c r="FA77" s="201"/>
      <c r="FC77" s="9"/>
    </row>
    <row r="78" spans="1:149" ht="12.75">
      <c r="A78" s="1031" t="s">
        <v>329</v>
      </c>
      <c r="H78" s="1412"/>
      <c r="I78" s="1412"/>
      <c r="J78" s="1412"/>
      <c r="K78" s="1412"/>
      <c r="L78" s="1412"/>
      <c r="M78" s="1412"/>
      <c r="N78" s="1412"/>
      <c r="Q78" s="201"/>
      <c r="AC78" s="201"/>
      <c r="AD78" s="9"/>
      <c r="AE78" s="201"/>
      <c r="AO78" s="9"/>
      <c r="AP78" s="614"/>
      <c r="AQ78" s="614"/>
      <c r="AR78" s="614"/>
      <c r="AS78" s="614"/>
      <c r="AT78" s="614"/>
      <c r="BJ78" s="227"/>
      <c r="BK78" s="227"/>
      <c r="BL78" s="246"/>
      <c r="BM78" s="227"/>
      <c r="BT78" s="9"/>
      <c r="BU78" s="246"/>
      <c r="BV78" s="246"/>
      <c r="BW78" s="246"/>
      <c r="BX78" s="246"/>
      <c r="BY78" s="246"/>
      <c r="CE78" s="246"/>
      <c r="CF78" s="246"/>
      <c r="CG78" s="246"/>
      <c r="CH78" s="246"/>
      <c r="CI78" s="246"/>
      <c r="DF78" s="253"/>
      <c r="DG78" s="225"/>
      <c r="DH78" s="201"/>
      <c r="DI78" s="432"/>
      <c r="EC78" s="18"/>
      <c r="ED78" s="18"/>
      <c r="EE78" s="18"/>
      <c r="EF78" s="18"/>
      <c r="EG78" s="18"/>
      <c r="EH78" s="18"/>
      <c r="EI78" s="18"/>
      <c r="EJ78" s="18"/>
      <c r="EK78" s="18"/>
      <c r="EL78" s="18"/>
      <c r="EM78" s="18"/>
      <c r="EN78" s="18"/>
      <c r="EO78" s="18"/>
      <c r="EP78" s="18"/>
      <c r="EQ78" s="18"/>
      <c r="ER78" s="18"/>
      <c r="ES78" s="18"/>
    </row>
    <row r="79" spans="1:165" ht="12.75">
      <c r="A79" s="5"/>
      <c r="N79" s="5"/>
      <c r="Q79" s="469"/>
      <c r="U79" s="432"/>
      <c r="V79" s="432"/>
      <c r="W79" s="9"/>
      <c r="X79" s="697"/>
      <c r="Y79" s="201"/>
      <c r="AA79" s="9"/>
      <c r="AC79" s="201"/>
      <c r="AD79" s="9"/>
      <c r="AE79" s="201"/>
      <c r="AO79" s="9"/>
      <c r="AP79" s="614"/>
      <c r="AQ79" s="614"/>
      <c r="AR79" s="614"/>
      <c r="AS79" s="614"/>
      <c r="AT79" s="614"/>
      <c r="BI79" s="9"/>
      <c r="BJ79" s="614"/>
      <c r="BK79" s="614"/>
      <c r="BL79" s="614"/>
      <c r="BM79" s="614"/>
      <c r="CD79" s="9"/>
      <c r="CE79" s="614"/>
      <c r="CF79" s="403"/>
      <c r="CG79" s="614"/>
      <c r="CH79" s="614"/>
      <c r="CI79" s="698"/>
      <c r="CW79" s="9"/>
      <c r="CX79" s="9"/>
      <c r="CY79" s="9"/>
      <c r="CZ79" s="9"/>
      <c r="DA79" s="9"/>
      <c r="DB79" s="9"/>
      <c r="DC79" s="9"/>
      <c r="DD79" s="9"/>
      <c r="DE79" s="9"/>
      <c r="DF79" s="9"/>
      <c r="DG79" s="9"/>
      <c r="DH79" s="201"/>
      <c r="DI79" s="432"/>
      <c r="DN79" s="9"/>
      <c r="DV79" s="9"/>
      <c r="DW79" s="470"/>
      <c r="DX79" s="470"/>
      <c r="DY79" s="470"/>
      <c r="DZ79" s="470"/>
      <c r="EA79" s="470"/>
      <c r="EC79" s="18"/>
      <c r="ED79" s="18"/>
      <c r="EE79" s="18"/>
      <c r="EF79" s="18"/>
      <c r="EG79" s="18"/>
      <c r="EH79" s="18"/>
      <c r="EI79" s="18"/>
      <c r="EJ79" s="18"/>
      <c r="EK79" s="18"/>
      <c r="EL79" s="18"/>
      <c r="EM79" s="18"/>
      <c r="EN79" s="18"/>
      <c r="EO79" s="18"/>
      <c r="EP79" s="18"/>
      <c r="EQ79" s="18"/>
      <c r="ER79" s="18"/>
      <c r="ES79" s="18"/>
      <c r="ET79" s="201"/>
      <c r="EV79" s="614"/>
      <c r="EX79" s="201"/>
      <c r="EY79" s="9"/>
      <c r="FA79" s="201"/>
      <c r="FD79" s="470"/>
      <c r="FE79" s="470"/>
      <c r="FF79" s="470"/>
      <c r="FH79" s="699"/>
      <c r="FI79" s="699"/>
    </row>
    <row r="80" spans="1:165" ht="12.75">
      <c r="A80" s="5"/>
      <c r="N80" s="5"/>
      <c r="Q80" s="469"/>
      <c r="U80" s="432"/>
      <c r="V80" s="432"/>
      <c r="W80" s="9"/>
      <c r="X80" s="697"/>
      <c r="Y80" s="201"/>
      <c r="AA80" s="9"/>
      <c r="AO80" s="9"/>
      <c r="AP80" s="614"/>
      <c r="AQ80" s="614"/>
      <c r="AR80" s="614"/>
      <c r="AS80" s="614"/>
      <c r="AT80" s="614"/>
      <c r="BI80" s="9"/>
      <c r="BJ80" s="614"/>
      <c r="BK80" s="614"/>
      <c r="BL80" s="614"/>
      <c r="BM80" s="614"/>
      <c r="CD80" s="9"/>
      <c r="CE80" s="614"/>
      <c r="CF80" s="403"/>
      <c r="CG80" s="614"/>
      <c r="CH80" s="614"/>
      <c r="CI80" s="698"/>
      <c r="CW80" s="9"/>
      <c r="CX80" s="9"/>
      <c r="CY80" s="9"/>
      <c r="CZ80" s="9"/>
      <c r="DA80" s="9"/>
      <c r="DB80" s="9"/>
      <c r="DC80" s="9"/>
      <c r="DD80" s="9"/>
      <c r="DE80" s="9"/>
      <c r="DF80" s="9"/>
      <c r="DG80" s="9"/>
      <c r="DH80" s="201"/>
      <c r="DI80" s="432"/>
      <c r="DN80" s="9"/>
      <c r="DV80" s="9"/>
      <c r="DW80" s="470"/>
      <c r="DX80" s="470"/>
      <c r="DY80" s="470"/>
      <c r="DZ80" s="470"/>
      <c r="EA80" s="470"/>
      <c r="EC80" s="18"/>
      <c r="ED80" s="18"/>
      <c r="EE80" s="18"/>
      <c r="EF80" s="18"/>
      <c r="EG80" s="18"/>
      <c r="EH80" s="18"/>
      <c r="EI80" s="18"/>
      <c r="EJ80" s="18"/>
      <c r="EK80" s="18"/>
      <c r="EL80" s="18"/>
      <c r="EM80" s="18"/>
      <c r="EN80" s="18"/>
      <c r="EO80" s="18"/>
      <c r="EP80" s="18"/>
      <c r="EQ80" s="18"/>
      <c r="ER80" s="18"/>
      <c r="ES80" s="18"/>
      <c r="ET80" s="201"/>
      <c r="EV80" s="614"/>
      <c r="EX80" s="201"/>
      <c r="EY80" s="9"/>
      <c r="FA80" s="201"/>
      <c r="FD80" s="470"/>
      <c r="FE80" s="470"/>
      <c r="FF80" s="470"/>
      <c r="FH80" s="699"/>
      <c r="FI80" s="699"/>
    </row>
    <row r="81" spans="1:165" ht="12.75">
      <c r="A81" s="5"/>
      <c r="H81" s="521" t="s">
        <v>189</v>
      </c>
      <c r="I81" s="1044"/>
      <c r="J81" s="1044"/>
      <c r="K81" s="1044"/>
      <c r="L81" s="1044"/>
      <c r="M81" s="1044"/>
      <c r="N81" s="1044"/>
      <c r="O81" s="1045"/>
      <c r="Q81" s="469"/>
      <c r="U81" s="432"/>
      <c r="V81" s="432"/>
      <c r="W81" s="9"/>
      <c r="X81" s="697"/>
      <c r="Y81" s="201"/>
      <c r="AA81" s="9"/>
      <c r="AO81" s="9"/>
      <c r="AP81" s="614"/>
      <c r="AQ81" s="614"/>
      <c r="AR81" s="614"/>
      <c r="AS81" s="614"/>
      <c r="AT81" s="614"/>
      <c r="BI81" s="9"/>
      <c r="BJ81" s="614"/>
      <c r="BK81" s="614"/>
      <c r="BL81" s="614"/>
      <c r="BM81" s="614"/>
      <c r="CD81" s="9"/>
      <c r="CE81" s="614"/>
      <c r="CF81" s="403"/>
      <c r="CG81" s="614"/>
      <c r="CH81" s="614"/>
      <c r="CI81" s="698"/>
      <c r="CW81" s="9"/>
      <c r="CX81" s="9"/>
      <c r="CY81" s="9"/>
      <c r="CZ81" s="9"/>
      <c r="DA81" s="9"/>
      <c r="DB81" s="9"/>
      <c r="DC81" s="9"/>
      <c r="DD81" s="9"/>
      <c r="DE81" s="9"/>
      <c r="DF81" s="9"/>
      <c r="DG81" s="9"/>
      <c r="DH81" s="201"/>
      <c r="DI81" s="432"/>
      <c r="DN81" s="9"/>
      <c r="DV81" s="9"/>
      <c r="DW81" s="470"/>
      <c r="DX81" s="470"/>
      <c r="DY81" s="470"/>
      <c r="DZ81" s="470"/>
      <c r="EA81" s="470"/>
      <c r="EC81" s="18"/>
      <c r="ED81" s="18"/>
      <c r="EE81" s="18"/>
      <c r="EF81" s="18"/>
      <c r="EG81" s="18"/>
      <c r="EH81" s="18"/>
      <c r="EI81" s="18"/>
      <c r="EJ81" s="18"/>
      <c r="EK81" s="18"/>
      <c r="EL81" s="18"/>
      <c r="EM81" s="18"/>
      <c r="EN81" s="18"/>
      <c r="EO81" s="18"/>
      <c r="EP81" s="18"/>
      <c r="EQ81" s="18"/>
      <c r="ER81" s="18"/>
      <c r="ES81" s="18"/>
      <c r="ET81" s="201"/>
      <c r="EV81" s="614"/>
      <c r="EX81" s="201"/>
      <c r="EY81" s="9"/>
      <c r="FA81" s="201"/>
      <c r="FD81" s="470"/>
      <c r="FE81" s="470"/>
      <c r="FF81" s="470"/>
      <c r="FH81" s="699"/>
      <c r="FI81" s="699"/>
    </row>
    <row r="82" spans="1:246" ht="12.75">
      <c r="A82" s="5"/>
      <c r="H82" s="672" t="s">
        <v>190</v>
      </c>
      <c r="I82" s="19" t="s">
        <v>302</v>
      </c>
      <c r="J82" s="19"/>
      <c r="K82" s="1038"/>
      <c r="L82" s="1038"/>
      <c r="M82" s="691"/>
      <c r="N82" s="465"/>
      <c r="O82" s="1046"/>
      <c r="Q82" s="5"/>
      <c r="R82" s="469"/>
      <c r="S82" s="199"/>
      <c r="V82" s="432"/>
      <c r="W82" s="432"/>
      <c r="Y82" s="697"/>
      <c r="AD82" s="9"/>
      <c r="AE82" s="201"/>
      <c r="AF82" s="9"/>
      <c r="AG82" s="201"/>
      <c r="AH82" s="9"/>
      <c r="AJ82" s="201"/>
      <c r="AK82" s="9"/>
      <c r="AP82" s="9"/>
      <c r="AQ82" s="614"/>
      <c r="AR82" s="614"/>
      <c r="AS82" s="614"/>
      <c r="AT82" s="614"/>
      <c r="AU82" s="614"/>
      <c r="BJ82" s="9"/>
      <c r="BK82" s="614"/>
      <c r="BL82" s="614"/>
      <c r="BM82" s="614"/>
      <c r="BN82" s="614"/>
      <c r="BU82" s="201"/>
      <c r="BW82" s="9"/>
      <c r="BY82" s="201"/>
      <c r="CB82" s="9"/>
      <c r="CE82" s="9"/>
      <c r="CF82" s="614"/>
      <c r="CG82" s="403"/>
      <c r="CH82" s="614"/>
      <c r="CI82" s="614"/>
      <c r="CJ82" s="698"/>
      <c r="CX82" s="9"/>
      <c r="CY82" s="9"/>
      <c r="CZ82" s="9"/>
      <c r="DA82" s="9"/>
      <c r="DB82" s="9"/>
      <c r="DC82" s="9"/>
      <c r="DD82" s="9"/>
      <c r="DE82" s="9"/>
      <c r="DF82" s="9"/>
      <c r="DG82" s="9"/>
      <c r="DJ82" s="701"/>
      <c r="DL82" s="201"/>
      <c r="DM82" s="202"/>
      <c r="DP82" s="9"/>
      <c r="DR82" s="201"/>
      <c r="DS82" s="9"/>
      <c r="DW82" s="9"/>
      <c r="DX82" s="470"/>
      <c r="DY82" s="470"/>
      <c r="DZ82" s="470"/>
      <c r="EA82" s="470"/>
      <c r="EB82" s="470"/>
      <c r="EC82" s="201"/>
      <c r="ED82" s="18"/>
      <c r="EE82" s="18"/>
      <c r="EF82" s="18"/>
      <c r="EG82" s="18"/>
      <c r="EH82" s="18"/>
      <c r="EI82" s="18"/>
      <c r="EJ82" s="18"/>
      <c r="EK82" s="18"/>
      <c r="EL82" s="18"/>
      <c r="EM82" s="18"/>
      <c r="EN82" s="18"/>
      <c r="EO82" s="18"/>
      <c r="EP82" s="18"/>
      <c r="EQ82" s="18"/>
      <c r="ER82" s="18"/>
      <c r="ES82" s="18"/>
      <c r="ET82" s="18"/>
      <c r="EW82" s="614"/>
      <c r="EX82" s="201"/>
      <c r="EZ82" s="9"/>
      <c r="FA82" s="201"/>
      <c r="FE82" s="470"/>
      <c r="FF82" s="470"/>
      <c r="FG82" s="470"/>
      <c r="FI82" s="699"/>
      <c r="FJ82" s="699"/>
      <c r="FM82" s="201"/>
      <c r="GD82" s="205"/>
      <c r="IL82" s="9"/>
    </row>
    <row r="83" spans="1:246" ht="12.75">
      <c r="A83" s="5"/>
      <c r="H83" s="672"/>
      <c r="I83" s="19" t="s">
        <v>299</v>
      </c>
      <c r="J83" s="1053" t="s">
        <v>409</v>
      </c>
      <c r="K83" s="1040" t="s">
        <v>325</v>
      </c>
      <c r="L83" s="1040" t="s">
        <v>388</v>
      </c>
      <c r="M83" s="1041" t="s">
        <v>326</v>
      </c>
      <c r="N83" s="465" t="s">
        <v>327</v>
      </c>
      <c r="O83" s="1047" t="s">
        <v>269</v>
      </c>
      <c r="Q83" s="5"/>
      <c r="R83" s="469"/>
      <c r="S83" s="199"/>
      <c r="V83" s="432"/>
      <c r="W83" s="432"/>
      <c r="Y83" s="697"/>
      <c r="AD83" s="9"/>
      <c r="AE83" s="201"/>
      <c r="AF83" s="9"/>
      <c r="AG83" s="201"/>
      <c r="AH83" s="9"/>
      <c r="AJ83" s="201"/>
      <c r="AK83" s="9"/>
      <c r="AP83" s="9"/>
      <c r="AQ83" s="614"/>
      <c r="AR83" s="614"/>
      <c r="AS83" s="614"/>
      <c r="AT83" s="614"/>
      <c r="AU83" s="614"/>
      <c r="BJ83" s="9"/>
      <c r="BK83" s="614"/>
      <c r="BL83" s="614"/>
      <c r="BM83" s="614"/>
      <c r="BN83" s="614"/>
      <c r="BU83" s="201"/>
      <c r="BW83" s="9"/>
      <c r="BY83" s="201"/>
      <c r="CB83" s="9"/>
      <c r="CE83" s="9"/>
      <c r="CF83" s="614"/>
      <c r="CG83" s="403"/>
      <c r="CH83" s="614"/>
      <c r="CI83" s="614"/>
      <c r="CJ83" s="698"/>
      <c r="CX83" s="9"/>
      <c r="CY83" s="9"/>
      <c r="CZ83" s="9"/>
      <c r="DA83" s="9"/>
      <c r="DB83" s="9"/>
      <c r="DC83" s="9"/>
      <c r="DD83" s="9"/>
      <c r="DE83" s="9"/>
      <c r="DF83" s="9"/>
      <c r="DG83" s="9"/>
      <c r="DI83" s="199"/>
      <c r="DJ83" s="432"/>
      <c r="DL83" s="201"/>
      <c r="DM83" s="202"/>
      <c r="DP83" s="9"/>
      <c r="DR83" s="201"/>
      <c r="DS83" s="9"/>
      <c r="DW83" s="9"/>
      <c r="DX83" s="470"/>
      <c r="DY83" s="470"/>
      <c r="DZ83" s="470"/>
      <c r="EA83" s="470"/>
      <c r="EB83" s="470"/>
      <c r="EC83" s="201"/>
      <c r="ED83" s="18"/>
      <c r="EE83" s="18"/>
      <c r="EF83" s="18"/>
      <c r="EG83" s="18"/>
      <c r="EH83" s="18"/>
      <c r="EI83" s="18"/>
      <c r="EJ83" s="18"/>
      <c r="EK83" s="18"/>
      <c r="EL83" s="18"/>
      <c r="EM83" s="18"/>
      <c r="EN83" s="18"/>
      <c r="EO83" s="18"/>
      <c r="EP83" s="18"/>
      <c r="EQ83" s="18"/>
      <c r="ER83" s="18"/>
      <c r="ES83" s="18"/>
      <c r="ET83" s="18"/>
      <c r="EW83" s="614"/>
      <c r="EX83" s="201"/>
      <c r="EZ83" s="9"/>
      <c r="FA83" s="201"/>
      <c r="FE83" s="470"/>
      <c r="FF83" s="470"/>
      <c r="FG83" s="470"/>
      <c r="FI83" s="699"/>
      <c r="FJ83" s="699"/>
      <c r="FM83" s="201"/>
      <c r="GD83" s="205"/>
      <c r="IL83" s="9"/>
    </row>
    <row r="84" spans="1:246" ht="12.75">
      <c r="A84" s="5"/>
      <c r="H84" s="1048">
        <f>B37</f>
        <v>11744.891204</v>
      </c>
      <c r="I84" s="1042">
        <f aca="true" t="shared" si="4" ref="I84:N84">I37</f>
        <v>5416.407180000001</v>
      </c>
      <c r="J84" s="1042">
        <f t="shared" si="4"/>
        <v>1320.0924689999997</v>
      </c>
      <c r="K84" s="1042">
        <f t="shared" si="4"/>
        <v>795.645652</v>
      </c>
      <c r="L84" s="1042">
        <f t="shared" si="4"/>
        <v>766.667351</v>
      </c>
      <c r="M84" s="1042">
        <f t="shared" si="4"/>
        <v>660.7230930000001</v>
      </c>
      <c r="N84" s="1042">
        <f t="shared" si="4"/>
        <v>543.8734569999999</v>
      </c>
      <c r="O84" s="1049">
        <f>H84-SUM(I84:N84)</f>
        <v>2241.482001999999</v>
      </c>
      <c r="Q84" s="5"/>
      <c r="R84" s="469"/>
      <c r="S84" s="199"/>
      <c r="V84" s="432"/>
      <c r="W84" s="432"/>
      <c r="Y84" s="697"/>
      <c r="AD84" s="9"/>
      <c r="AE84" s="201"/>
      <c r="AF84" s="9"/>
      <c r="AG84" s="201"/>
      <c r="AH84" s="9"/>
      <c r="AJ84" s="201"/>
      <c r="AK84" s="9"/>
      <c r="AP84" s="9"/>
      <c r="AQ84" s="614"/>
      <c r="AR84" s="614"/>
      <c r="AS84" s="614"/>
      <c r="AT84" s="614"/>
      <c r="AU84" s="614"/>
      <c r="BJ84" s="9"/>
      <c r="BK84" s="614"/>
      <c r="BL84" s="614"/>
      <c r="BM84" s="614"/>
      <c r="BN84" s="614"/>
      <c r="BU84" s="201"/>
      <c r="BW84" s="9"/>
      <c r="BY84" s="201"/>
      <c r="CB84" s="9"/>
      <c r="CE84" s="9"/>
      <c r="CF84" s="614"/>
      <c r="CG84" s="403"/>
      <c r="CH84" s="614"/>
      <c r="CI84" s="614"/>
      <c r="CJ84" s="698"/>
      <c r="CX84" s="9"/>
      <c r="CY84" s="9"/>
      <c r="CZ84" s="9"/>
      <c r="DA84" s="9"/>
      <c r="DB84" s="9"/>
      <c r="DC84" s="9"/>
      <c r="DD84" s="9"/>
      <c r="DE84" s="9"/>
      <c r="DF84" s="9"/>
      <c r="DG84" s="9"/>
      <c r="DJ84" s="432"/>
      <c r="DL84" s="201"/>
      <c r="DM84" s="202"/>
      <c r="DP84" s="9"/>
      <c r="DR84" s="201"/>
      <c r="DS84" s="9"/>
      <c r="DW84" s="9"/>
      <c r="DX84" s="470"/>
      <c r="DY84" s="470"/>
      <c r="DZ84" s="470"/>
      <c r="EA84" s="470"/>
      <c r="EB84" s="470"/>
      <c r="EC84" s="201"/>
      <c r="ED84" s="18"/>
      <c r="EE84" s="18"/>
      <c r="EF84" s="18"/>
      <c r="EG84" s="18"/>
      <c r="EH84" s="18"/>
      <c r="EI84" s="18"/>
      <c r="EJ84" s="18"/>
      <c r="EK84" s="18"/>
      <c r="EL84" s="18"/>
      <c r="EM84" s="18"/>
      <c r="EN84" s="18"/>
      <c r="EO84" s="18"/>
      <c r="EP84" s="18"/>
      <c r="EQ84" s="18"/>
      <c r="ER84" s="18"/>
      <c r="ES84" s="18"/>
      <c r="ET84" s="18"/>
      <c r="EW84" s="614"/>
      <c r="EX84" s="201"/>
      <c r="EZ84" s="9"/>
      <c r="FA84" s="201"/>
      <c r="FE84" s="470"/>
      <c r="FF84" s="470"/>
      <c r="FG84" s="470"/>
      <c r="FI84" s="699"/>
      <c r="FJ84" s="699"/>
      <c r="FM84" s="201"/>
      <c r="GD84" s="205"/>
      <c r="IL84" s="9"/>
    </row>
    <row r="85" spans="1:246" ht="12.75">
      <c r="A85" s="5"/>
      <c r="B85" s="1020"/>
      <c r="C85" s="1020"/>
      <c r="D85" s="1020"/>
      <c r="H85" s="1050"/>
      <c r="I85" s="1043">
        <f>I84/$H84</f>
        <v>0.4611713370452777</v>
      </c>
      <c r="J85" s="1043">
        <f aca="true" t="shared" si="5" ref="J85:O85">J84/$H84</f>
        <v>0.11239716452634411</v>
      </c>
      <c r="K85" s="1043">
        <f t="shared" si="5"/>
        <v>0.0677439780565208</v>
      </c>
      <c r="L85" s="1043">
        <f t="shared" si="5"/>
        <v>0.06527666690849324</v>
      </c>
      <c r="M85" s="1043">
        <f t="shared" si="5"/>
        <v>0.05625621229892493</v>
      </c>
      <c r="N85" s="1043">
        <f t="shared" si="5"/>
        <v>0.04630723670005313</v>
      </c>
      <c r="O85" s="1051">
        <f t="shared" si="5"/>
        <v>0.1908474044643861</v>
      </c>
      <c r="Q85" s="5"/>
      <c r="R85" s="469"/>
      <c r="S85" s="199"/>
      <c r="V85" s="432"/>
      <c r="W85" s="432"/>
      <c r="Y85" s="697"/>
      <c r="AD85" s="9"/>
      <c r="AE85" s="201"/>
      <c r="AF85" s="9"/>
      <c r="AG85" s="201"/>
      <c r="AH85" s="9"/>
      <c r="AJ85" s="201"/>
      <c r="AK85" s="9"/>
      <c r="AP85" s="9"/>
      <c r="AQ85" s="614"/>
      <c r="AR85" s="614"/>
      <c r="AS85" s="614"/>
      <c r="AT85" s="614"/>
      <c r="AU85" s="614"/>
      <c r="BJ85" s="9"/>
      <c r="BK85" s="614"/>
      <c r="BL85" s="614"/>
      <c r="BM85" s="614"/>
      <c r="BN85" s="614"/>
      <c r="BU85" s="201"/>
      <c r="BW85" s="9"/>
      <c r="BY85" s="201"/>
      <c r="CB85" s="9"/>
      <c r="CE85" s="9"/>
      <c r="CF85" s="614"/>
      <c r="CG85" s="403"/>
      <c r="CH85" s="614"/>
      <c r="CI85" s="614"/>
      <c r="CJ85" s="698"/>
      <c r="CX85" s="9"/>
      <c r="CY85" s="9"/>
      <c r="CZ85" s="9"/>
      <c r="DA85" s="9"/>
      <c r="DB85" s="9"/>
      <c r="DC85" s="9"/>
      <c r="DD85" s="9"/>
      <c r="DE85" s="9"/>
      <c r="DF85" s="9"/>
      <c r="DG85" s="9"/>
      <c r="DJ85" s="432"/>
      <c r="DL85" s="201"/>
      <c r="DM85" s="202"/>
      <c r="DP85" s="9"/>
      <c r="DR85" s="201"/>
      <c r="DS85" s="9"/>
      <c r="DW85" s="9"/>
      <c r="DX85" s="470"/>
      <c r="DY85" s="470"/>
      <c r="DZ85" s="470"/>
      <c r="EA85" s="470"/>
      <c r="EB85" s="470"/>
      <c r="EC85" s="201"/>
      <c r="ED85" s="18"/>
      <c r="EE85" s="18"/>
      <c r="EF85" s="18"/>
      <c r="EG85" s="18"/>
      <c r="EH85" s="18"/>
      <c r="EI85" s="18"/>
      <c r="EJ85" s="18"/>
      <c r="EK85" s="18"/>
      <c r="EL85" s="18"/>
      <c r="EM85" s="18"/>
      <c r="EN85" s="18"/>
      <c r="EO85" s="18"/>
      <c r="EP85" s="18"/>
      <c r="EQ85" s="18"/>
      <c r="ER85" s="18"/>
      <c r="ES85" s="18"/>
      <c r="ET85" s="18"/>
      <c r="EW85" s="614"/>
      <c r="EX85" s="201"/>
      <c r="EZ85" s="9"/>
      <c r="FA85" s="201"/>
      <c r="FE85" s="470"/>
      <c r="FF85" s="470"/>
      <c r="FG85" s="470"/>
      <c r="FI85" s="699"/>
      <c r="FJ85" s="699"/>
      <c r="FM85" s="201"/>
      <c r="GD85" s="205"/>
      <c r="IL85" s="9"/>
    </row>
    <row r="86" spans="1:165" ht="12.75">
      <c r="A86" s="5"/>
      <c r="B86" s="1020"/>
      <c r="C86" s="1020"/>
      <c r="D86" s="1020"/>
      <c r="H86" s="1052"/>
      <c r="I86" s="10"/>
      <c r="J86" s="10"/>
      <c r="K86" s="10"/>
      <c r="L86" s="10"/>
      <c r="M86" s="10"/>
      <c r="N86" s="10"/>
      <c r="O86" s="527"/>
      <c r="Q86" s="469"/>
      <c r="U86" s="432"/>
      <c r="V86" s="432"/>
      <c r="W86" s="9"/>
      <c r="X86" s="697"/>
      <c r="Y86" s="201"/>
      <c r="AA86" s="9"/>
      <c r="AO86" s="9"/>
      <c r="AP86" s="614"/>
      <c r="AQ86" s="614"/>
      <c r="AR86" s="614"/>
      <c r="AS86" s="614"/>
      <c r="AT86" s="614"/>
      <c r="BI86" s="9"/>
      <c r="BJ86" s="614"/>
      <c r="BK86" s="614"/>
      <c r="BL86" s="614"/>
      <c r="BM86" s="614"/>
      <c r="CD86" s="9"/>
      <c r="CE86" s="614"/>
      <c r="CF86" s="403"/>
      <c r="CG86" s="614"/>
      <c r="CH86" s="614"/>
      <c r="CI86" s="698"/>
      <c r="CW86" s="9"/>
      <c r="CX86" s="9"/>
      <c r="CY86" s="9"/>
      <c r="CZ86" s="9"/>
      <c r="DA86" s="9"/>
      <c r="DB86" s="9"/>
      <c r="DC86" s="9"/>
      <c r="DD86" s="9"/>
      <c r="DE86" s="9"/>
      <c r="DF86" s="9"/>
      <c r="DG86" s="9"/>
      <c r="DH86" s="201"/>
      <c r="DI86" s="432"/>
      <c r="DN86" s="9"/>
      <c r="DV86" s="9"/>
      <c r="DW86" s="470"/>
      <c r="DX86" s="470"/>
      <c r="DY86" s="470"/>
      <c r="DZ86" s="470"/>
      <c r="EA86" s="470"/>
      <c r="EC86" s="18"/>
      <c r="ED86" s="18"/>
      <c r="EE86" s="18"/>
      <c r="EF86" s="18"/>
      <c r="EG86" s="18"/>
      <c r="EH86" s="18"/>
      <c r="EI86" s="18"/>
      <c r="EJ86" s="18"/>
      <c r="EK86" s="18"/>
      <c r="EL86" s="18"/>
      <c r="EM86" s="18"/>
      <c r="EN86" s="18"/>
      <c r="EO86" s="18"/>
      <c r="EP86" s="18"/>
      <c r="EQ86" s="18"/>
      <c r="ER86" s="18"/>
      <c r="ES86" s="18"/>
      <c r="ET86" s="201"/>
      <c r="EV86" s="614"/>
      <c r="EX86" s="201"/>
      <c r="EY86" s="9"/>
      <c r="FA86" s="201"/>
      <c r="FD86" s="470"/>
      <c r="FE86" s="470"/>
      <c r="FF86" s="470"/>
      <c r="FH86" s="699"/>
      <c r="FI86" s="699"/>
    </row>
    <row r="87" spans="1:165" ht="12.75">
      <c r="A87" s="5"/>
      <c r="B87" s="1020"/>
      <c r="C87" s="1020"/>
      <c r="D87" s="1020"/>
      <c r="N87" s="5"/>
      <c r="Q87" s="469"/>
      <c r="U87" s="432"/>
      <c r="V87" s="432"/>
      <c r="W87" s="9"/>
      <c r="X87" s="697"/>
      <c r="Y87" s="201"/>
      <c r="AA87" s="9"/>
      <c r="AO87" s="9"/>
      <c r="AP87" s="614"/>
      <c r="AQ87" s="614"/>
      <c r="AR87" s="614"/>
      <c r="AS87" s="614"/>
      <c r="AT87" s="614"/>
      <c r="BI87" s="9"/>
      <c r="BJ87" s="614"/>
      <c r="BK87" s="614"/>
      <c r="BL87" s="614"/>
      <c r="BM87" s="614"/>
      <c r="CD87" s="9"/>
      <c r="CE87" s="614"/>
      <c r="CF87" s="403"/>
      <c r="CG87" s="614"/>
      <c r="CH87" s="614"/>
      <c r="CI87" s="698"/>
      <c r="CW87" s="9"/>
      <c r="CX87" s="9"/>
      <c r="CY87" s="9"/>
      <c r="CZ87" s="9"/>
      <c r="DA87" s="9"/>
      <c r="DB87" s="9"/>
      <c r="DC87" s="9"/>
      <c r="DD87" s="9"/>
      <c r="DE87" s="9"/>
      <c r="DF87" s="9"/>
      <c r="DG87" s="299"/>
      <c r="DH87" s="201"/>
      <c r="DI87" s="432"/>
      <c r="DN87" s="9"/>
      <c r="DV87" s="9"/>
      <c r="DW87" s="470"/>
      <c r="DX87" s="470"/>
      <c r="DY87" s="470"/>
      <c r="DZ87" s="470"/>
      <c r="EA87" s="470"/>
      <c r="EC87" s="18"/>
      <c r="ED87" s="18"/>
      <c r="EE87" s="18"/>
      <c r="EF87" s="18"/>
      <c r="EG87" s="18"/>
      <c r="EH87" s="18"/>
      <c r="EI87" s="18"/>
      <c r="EJ87" s="18"/>
      <c r="EK87" s="18"/>
      <c r="EL87" s="18"/>
      <c r="EM87" s="18"/>
      <c r="EN87" s="18"/>
      <c r="EO87" s="18"/>
      <c r="EP87" s="18"/>
      <c r="EQ87" s="18"/>
      <c r="ER87" s="18"/>
      <c r="ES87" s="18"/>
      <c r="ET87" s="201"/>
      <c r="EV87" s="614"/>
      <c r="EX87" s="201"/>
      <c r="EY87" s="9"/>
      <c r="FA87" s="201"/>
      <c r="FD87" s="470"/>
      <c r="FE87" s="470"/>
      <c r="FF87" s="470"/>
      <c r="FH87" s="699"/>
      <c r="FI87" s="699"/>
    </row>
    <row r="88" spans="1:165" ht="12.75">
      <c r="A88" s="5"/>
      <c r="B88" s="1020"/>
      <c r="C88" s="1020"/>
      <c r="D88" s="1020"/>
      <c r="N88" s="5"/>
      <c r="Q88" s="469"/>
      <c r="U88" s="432"/>
      <c r="V88" s="432"/>
      <c r="W88" s="9"/>
      <c r="X88" s="697"/>
      <c r="Y88" s="201"/>
      <c r="AA88" s="9"/>
      <c r="AO88" s="9"/>
      <c r="AP88" s="614"/>
      <c r="AQ88" s="614"/>
      <c r="AR88" s="614"/>
      <c r="AS88" s="614"/>
      <c r="AT88" s="614"/>
      <c r="BI88" s="9"/>
      <c r="BJ88" s="614"/>
      <c r="BK88" s="614"/>
      <c r="BL88" s="614"/>
      <c r="BM88" s="614"/>
      <c r="CD88" s="9"/>
      <c r="CE88" s="614"/>
      <c r="CF88" s="403"/>
      <c r="CG88" s="614"/>
      <c r="CH88" s="614"/>
      <c r="CI88" s="698"/>
      <c r="CW88" s="9"/>
      <c r="CX88" s="9"/>
      <c r="CY88" s="9"/>
      <c r="CZ88" s="9"/>
      <c r="DA88" s="9"/>
      <c r="DB88" s="9"/>
      <c r="DC88" s="9"/>
      <c r="DD88" s="9"/>
      <c r="DE88" s="9"/>
      <c r="DF88" s="9"/>
      <c r="DG88" s="9"/>
      <c r="DI88" s="432"/>
      <c r="DJ88" s="9"/>
      <c r="DN88" s="9"/>
      <c r="DV88" s="9"/>
      <c r="DW88" s="470"/>
      <c r="DX88" s="470"/>
      <c r="DY88" s="470"/>
      <c r="DZ88" s="470"/>
      <c r="EA88" s="470"/>
      <c r="EC88" s="18"/>
      <c r="ED88" s="18"/>
      <c r="EE88" s="18"/>
      <c r="EF88" s="18"/>
      <c r="EG88" s="18"/>
      <c r="EH88" s="18"/>
      <c r="EI88" s="18"/>
      <c r="EJ88" s="18"/>
      <c r="EK88" s="18"/>
      <c r="EL88" s="18"/>
      <c r="EM88" s="18"/>
      <c r="EN88" s="18"/>
      <c r="EO88" s="18"/>
      <c r="EP88" s="18"/>
      <c r="EQ88" s="18"/>
      <c r="ER88" s="18"/>
      <c r="ES88" s="18"/>
      <c r="ET88" s="201"/>
      <c r="EV88" s="614"/>
      <c r="EX88" s="201"/>
      <c r="EY88" s="9"/>
      <c r="FA88" s="201"/>
      <c r="FD88" s="470"/>
      <c r="FE88" s="470"/>
      <c r="FF88" s="470"/>
      <c r="FH88" s="699"/>
      <c r="FI88" s="699"/>
    </row>
    <row r="89" spans="1:165" ht="12.75">
      <c r="A89" s="5"/>
      <c r="B89" s="1020"/>
      <c r="C89" s="1020"/>
      <c r="D89" s="1020"/>
      <c r="H89" s="702"/>
      <c r="N89" s="5"/>
      <c r="Q89" s="469"/>
      <c r="U89" s="432"/>
      <c r="V89" s="432"/>
      <c r="W89" s="9"/>
      <c r="X89" s="697"/>
      <c r="Y89" s="201"/>
      <c r="AA89" s="9"/>
      <c r="BI89" s="9"/>
      <c r="BJ89" s="614"/>
      <c r="BK89" s="614"/>
      <c r="BL89" s="614"/>
      <c r="BM89" s="614"/>
      <c r="CD89" s="9"/>
      <c r="CE89" s="614"/>
      <c r="CF89" s="403"/>
      <c r="CG89" s="614"/>
      <c r="CH89" s="614"/>
      <c r="CI89" s="698"/>
      <c r="CW89" s="9"/>
      <c r="CX89" s="9"/>
      <c r="CY89" s="9"/>
      <c r="CZ89" s="9"/>
      <c r="DA89" s="9"/>
      <c r="DB89" s="9"/>
      <c r="DC89" s="9"/>
      <c r="DD89" s="9"/>
      <c r="DE89" s="9"/>
      <c r="DF89" s="9"/>
      <c r="DG89" s="9"/>
      <c r="DN89" s="9"/>
      <c r="DV89" s="9"/>
      <c r="DW89" s="470"/>
      <c r="DX89" s="470"/>
      <c r="DY89" s="470"/>
      <c r="DZ89" s="470"/>
      <c r="EA89" s="470"/>
      <c r="EC89" s="18"/>
      <c r="ED89" s="18"/>
      <c r="EE89" s="18"/>
      <c r="EF89" s="18"/>
      <c r="EG89" s="18"/>
      <c r="EH89" s="18"/>
      <c r="EI89" s="18"/>
      <c r="EJ89" s="18"/>
      <c r="EK89" s="18"/>
      <c r="EL89" s="18"/>
      <c r="EM89" s="18"/>
      <c r="EN89" s="18"/>
      <c r="EO89" s="18"/>
      <c r="EP89" s="18"/>
      <c r="EQ89" s="18"/>
      <c r="ER89" s="18"/>
      <c r="ES89" s="18"/>
      <c r="ET89" s="201"/>
      <c r="EV89" s="614"/>
      <c r="EX89" s="201"/>
      <c r="EY89" s="9"/>
      <c r="FA89" s="201"/>
      <c r="FD89" s="470"/>
      <c r="FE89" s="470"/>
      <c r="FF89" s="470"/>
      <c r="FG89" s="9"/>
      <c r="FH89" s="699"/>
      <c r="FI89" s="699"/>
    </row>
    <row r="90" spans="1:157" ht="12.75">
      <c r="A90" s="5"/>
      <c r="B90" s="1020"/>
      <c r="C90" s="1020"/>
      <c r="D90" s="1020"/>
      <c r="N90" s="5"/>
      <c r="Q90" s="469"/>
      <c r="U90" s="432"/>
      <c r="W90" s="9"/>
      <c r="X90" s="697"/>
      <c r="Y90" s="201"/>
      <c r="AA90" s="9"/>
      <c r="AP90" s="470"/>
      <c r="AQ90" s="470"/>
      <c r="AR90" s="470"/>
      <c r="AS90" s="470"/>
      <c r="AT90" s="470"/>
      <c r="CW90" s="9"/>
      <c r="CX90" s="9"/>
      <c r="CY90" s="9"/>
      <c r="CZ90" s="9"/>
      <c r="DA90" s="9"/>
      <c r="DB90" s="9"/>
      <c r="DC90" s="9"/>
      <c r="DD90" s="9"/>
      <c r="DE90" s="9"/>
      <c r="DF90" s="9"/>
      <c r="DG90" s="9"/>
      <c r="DN90" s="9"/>
      <c r="DO90" s="201"/>
      <c r="DP90" s="703"/>
      <c r="DQ90" s="9"/>
      <c r="DR90" s="201"/>
      <c r="DV90" s="9"/>
      <c r="DW90" s="470"/>
      <c r="DX90" s="470"/>
      <c r="DY90" s="470"/>
      <c r="DZ90" s="470"/>
      <c r="EA90" s="470"/>
      <c r="EC90" s="18"/>
      <c r="ED90" s="18"/>
      <c r="EE90" s="18"/>
      <c r="EF90" s="18"/>
      <c r="EG90" s="18"/>
      <c r="EH90" s="18"/>
      <c r="EI90" s="18"/>
      <c r="EJ90" s="18"/>
      <c r="EK90" s="18"/>
      <c r="EL90" s="18"/>
      <c r="EM90" s="18"/>
      <c r="EN90" s="18"/>
      <c r="EO90" s="18"/>
      <c r="EP90" s="18"/>
      <c r="EQ90" s="18"/>
      <c r="ER90" s="18"/>
      <c r="ES90" s="18"/>
      <c r="ET90" s="201"/>
      <c r="EV90" s="614"/>
      <c r="EX90" s="201"/>
      <c r="EY90" s="9"/>
      <c r="FA90" s="201"/>
    </row>
    <row r="91" spans="1:164" ht="12.75">
      <c r="A91" s="5"/>
      <c r="B91" s="1020"/>
      <c r="C91" s="1020"/>
      <c r="D91" s="1020"/>
      <c r="J91" s="6"/>
      <c r="N91" s="5"/>
      <c r="O91" s="6"/>
      <c r="Q91" s="469"/>
      <c r="U91" s="432"/>
      <c r="W91" s="9"/>
      <c r="Y91" s="201"/>
      <c r="AA91" s="9"/>
      <c r="AH91" s="9"/>
      <c r="AI91" s="9"/>
      <c r="AJ91" s="201"/>
      <c r="AM91" s="470"/>
      <c r="AN91" s="470"/>
      <c r="AP91" s="470"/>
      <c r="AQ91" s="470"/>
      <c r="AR91" s="470"/>
      <c r="AS91" s="470"/>
      <c r="AT91" s="470"/>
      <c r="AW91" s="470"/>
      <c r="BI91" s="470"/>
      <c r="BJ91" s="470"/>
      <c r="BK91" s="470"/>
      <c r="BL91" s="470"/>
      <c r="BM91" s="470"/>
      <c r="CE91" s="471"/>
      <c r="CF91" s="470"/>
      <c r="CG91" s="471"/>
      <c r="CH91" s="471"/>
      <c r="CI91" s="470"/>
      <c r="CT91" s="9"/>
      <c r="CU91" s="9"/>
      <c r="CV91" s="9"/>
      <c r="CW91" s="9"/>
      <c r="CX91" s="9"/>
      <c r="CY91" s="9"/>
      <c r="CZ91" s="9"/>
      <c r="DA91" s="9"/>
      <c r="DB91" s="9"/>
      <c r="DC91" s="9"/>
      <c r="DG91" s="9"/>
      <c r="DO91" s="201"/>
      <c r="DR91" s="201"/>
      <c r="EC91" s="18"/>
      <c r="ED91" s="18"/>
      <c r="EE91" s="18"/>
      <c r="EF91" s="18"/>
      <c r="EG91" s="18"/>
      <c r="EH91" s="18"/>
      <c r="EI91" s="18"/>
      <c r="EJ91" s="18"/>
      <c r="EK91" s="18"/>
      <c r="EL91" s="18"/>
      <c r="EM91" s="18"/>
      <c r="EN91" s="18"/>
      <c r="EO91" s="18"/>
      <c r="EP91" s="18"/>
      <c r="EQ91" s="18"/>
      <c r="ER91" s="18"/>
      <c r="ES91" s="18"/>
      <c r="ET91" s="201"/>
      <c r="EV91" s="9"/>
      <c r="EX91" s="201"/>
      <c r="FA91" s="201"/>
      <c r="FH91" s="9"/>
    </row>
    <row r="92" spans="1:164" ht="12.75">
      <c r="A92" s="5"/>
      <c r="B92" s="1020"/>
      <c r="C92" s="1020"/>
      <c r="D92" s="1020"/>
      <c r="J92" s="6"/>
      <c r="N92" s="5"/>
      <c r="O92" s="6"/>
      <c r="P92" s="6"/>
      <c r="Q92" s="469"/>
      <c r="W92" s="9"/>
      <c r="X92" s="697"/>
      <c r="Y92" s="201"/>
      <c r="AA92" s="9"/>
      <c r="AH92" s="9"/>
      <c r="AI92" s="9"/>
      <c r="AJ92" s="201"/>
      <c r="AM92" s="470"/>
      <c r="AN92" s="470"/>
      <c r="AP92" s="470"/>
      <c r="AQ92" s="470"/>
      <c r="AR92" s="470"/>
      <c r="AS92" s="470"/>
      <c r="AT92" s="470"/>
      <c r="AW92" s="470"/>
      <c r="BI92" s="470"/>
      <c r="BJ92" s="470"/>
      <c r="BK92" s="470"/>
      <c r="BL92" s="470"/>
      <c r="BM92" s="470"/>
      <c r="BS92" s="9"/>
      <c r="BT92" s="9"/>
      <c r="CD92" s="471"/>
      <c r="CE92" s="471"/>
      <c r="CF92" s="470"/>
      <c r="CG92" s="471"/>
      <c r="CH92" s="471"/>
      <c r="CI92" s="470"/>
      <c r="CJ92" s="470"/>
      <c r="CS92" s="9"/>
      <c r="CT92" s="9"/>
      <c r="CU92" s="9"/>
      <c r="CV92" s="9"/>
      <c r="CW92" s="9"/>
      <c r="CX92" s="9"/>
      <c r="CY92" s="9"/>
      <c r="CZ92" s="9"/>
      <c r="DA92" s="9"/>
      <c r="DB92" s="9"/>
      <c r="DC92" s="9"/>
      <c r="DG92" s="9"/>
      <c r="DH92" s="201"/>
      <c r="DJ92" s="9"/>
      <c r="DL92" s="396"/>
      <c r="DM92" s="9"/>
      <c r="DO92" s="201"/>
      <c r="DR92" s="201"/>
      <c r="EC92" s="18"/>
      <c r="ED92" s="18"/>
      <c r="EE92" s="18"/>
      <c r="EF92" s="18"/>
      <c r="EG92" s="18"/>
      <c r="EH92" s="18"/>
      <c r="EI92" s="18"/>
      <c r="EJ92" s="18"/>
      <c r="EK92" s="18"/>
      <c r="EL92" s="18"/>
      <c r="EM92" s="18"/>
      <c r="EN92" s="18"/>
      <c r="EO92" s="18"/>
      <c r="EP92" s="18"/>
      <c r="EQ92" s="18"/>
      <c r="ER92" s="18"/>
      <c r="ES92" s="18"/>
      <c r="ET92" s="201"/>
      <c r="EV92" s="9"/>
      <c r="EX92" s="201"/>
      <c r="FA92" s="201"/>
      <c r="FH92" s="9"/>
    </row>
    <row r="93" spans="1:164" ht="12.75">
      <c r="A93" s="5"/>
      <c r="B93" s="1020"/>
      <c r="C93" s="1020"/>
      <c r="D93" s="1020"/>
      <c r="J93" s="6"/>
      <c r="N93" s="5"/>
      <c r="O93" s="6"/>
      <c r="P93" s="6"/>
      <c r="Q93" s="469"/>
      <c r="R93" s="201"/>
      <c r="W93" s="9"/>
      <c r="Y93" s="201"/>
      <c r="AA93" s="9"/>
      <c r="AC93" s="201"/>
      <c r="AD93" s="9"/>
      <c r="AE93" s="201"/>
      <c r="AF93" s="9"/>
      <c r="AG93" s="201"/>
      <c r="AH93" s="9"/>
      <c r="AI93" s="9"/>
      <c r="AJ93" s="201"/>
      <c r="AM93" s="470"/>
      <c r="AN93" s="470"/>
      <c r="AP93" s="470"/>
      <c r="AQ93" s="470"/>
      <c r="AR93" s="470"/>
      <c r="AS93" s="470"/>
      <c r="AT93" s="470"/>
      <c r="AW93" s="470"/>
      <c r="BI93" s="470"/>
      <c r="BJ93" s="470"/>
      <c r="BK93" s="470"/>
      <c r="BL93" s="470"/>
      <c r="BM93" s="470"/>
      <c r="BS93" s="9"/>
      <c r="BT93" s="9"/>
      <c r="CD93" s="471"/>
      <c r="CE93" s="471"/>
      <c r="CF93" s="470"/>
      <c r="CG93" s="471"/>
      <c r="CH93" s="471"/>
      <c r="CI93" s="470"/>
      <c r="CJ93" s="470"/>
      <c r="CS93" s="9"/>
      <c r="CT93" s="9"/>
      <c r="CU93" s="9"/>
      <c r="CV93" s="9"/>
      <c r="CW93" s="9"/>
      <c r="CX93" s="9"/>
      <c r="CY93" s="9"/>
      <c r="CZ93" s="9"/>
      <c r="DA93" s="9"/>
      <c r="DB93" s="9"/>
      <c r="DC93" s="9"/>
      <c r="DG93" s="9"/>
      <c r="DH93" s="201"/>
      <c r="DJ93" s="9"/>
      <c r="DL93" s="396"/>
      <c r="DM93" s="9"/>
      <c r="DO93" s="201"/>
      <c r="DR93" s="201"/>
      <c r="EC93" s="18"/>
      <c r="ED93" s="18"/>
      <c r="EE93" s="18"/>
      <c r="EF93" s="18"/>
      <c r="EG93" s="18"/>
      <c r="EH93" s="18"/>
      <c r="EI93" s="18"/>
      <c r="EJ93" s="18"/>
      <c r="EK93" s="18"/>
      <c r="EL93" s="18"/>
      <c r="EM93" s="18"/>
      <c r="EN93" s="18"/>
      <c r="EO93" s="18"/>
      <c r="EP93" s="18"/>
      <c r="EQ93" s="18"/>
      <c r="ER93" s="18"/>
      <c r="ES93" s="18"/>
      <c r="ET93" s="201"/>
      <c r="EV93" s="9"/>
      <c r="EX93" s="201"/>
      <c r="FA93" s="201"/>
      <c r="FH93" s="9"/>
    </row>
    <row r="94" spans="1:164" ht="12.75">
      <c r="A94" s="5"/>
      <c r="B94" s="1020"/>
      <c r="C94" s="1020"/>
      <c r="D94" s="1020"/>
      <c r="J94" s="6"/>
      <c r="N94" s="5"/>
      <c r="O94" s="6"/>
      <c r="P94" s="6"/>
      <c r="Q94" s="469"/>
      <c r="R94" s="201"/>
      <c r="W94" s="9"/>
      <c r="Y94" s="201"/>
      <c r="AA94" s="9"/>
      <c r="AH94" s="9"/>
      <c r="AI94" s="9"/>
      <c r="AJ94" s="201"/>
      <c r="AM94" s="470"/>
      <c r="AN94" s="470"/>
      <c r="AP94" s="470"/>
      <c r="AQ94" s="470"/>
      <c r="AR94" s="470"/>
      <c r="AS94" s="470"/>
      <c r="AT94" s="470"/>
      <c r="AW94" s="470"/>
      <c r="BI94" s="470"/>
      <c r="BJ94" s="470"/>
      <c r="BK94" s="470"/>
      <c r="BL94" s="470"/>
      <c r="BM94" s="470"/>
      <c r="BS94" s="9"/>
      <c r="BT94" s="9"/>
      <c r="BU94" s="201"/>
      <c r="BV94" s="201"/>
      <c r="BW94" s="9"/>
      <c r="BX94" s="9"/>
      <c r="BZ94" s="201"/>
      <c r="CA94" s="201"/>
      <c r="CD94" s="471"/>
      <c r="CE94" s="471"/>
      <c r="CF94" s="470"/>
      <c r="CG94" s="471"/>
      <c r="CH94" s="471"/>
      <c r="CI94" s="470"/>
      <c r="CJ94" s="470"/>
      <c r="CS94" s="9"/>
      <c r="CT94" s="9"/>
      <c r="CU94" s="9"/>
      <c r="CV94" s="9"/>
      <c r="CW94" s="9"/>
      <c r="CX94" s="9"/>
      <c r="CY94" s="9"/>
      <c r="CZ94" s="9"/>
      <c r="DA94" s="9"/>
      <c r="DB94" s="9"/>
      <c r="DC94" s="9"/>
      <c r="DG94" s="9"/>
      <c r="DH94" s="201"/>
      <c r="DJ94" s="9"/>
      <c r="DL94" s="396"/>
      <c r="DM94" s="9"/>
      <c r="DO94" s="201"/>
      <c r="DR94" s="201"/>
      <c r="EC94" s="18"/>
      <c r="ED94" s="18"/>
      <c r="EE94" s="18"/>
      <c r="EF94" s="18"/>
      <c r="EG94" s="18"/>
      <c r="EH94" s="18"/>
      <c r="EI94" s="18"/>
      <c r="EJ94" s="18"/>
      <c r="EK94" s="18"/>
      <c r="EL94" s="18"/>
      <c r="EM94" s="18"/>
      <c r="EN94" s="18"/>
      <c r="EO94" s="18"/>
      <c r="EP94" s="18"/>
      <c r="EQ94" s="18"/>
      <c r="ER94" s="18"/>
      <c r="ES94" s="18"/>
      <c r="ET94" s="201"/>
      <c r="EV94" s="9"/>
      <c r="EX94" s="201"/>
      <c r="FA94" s="201"/>
      <c r="FH94" s="9"/>
    </row>
    <row r="95" spans="1:164" ht="12.75">
      <c r="A95" s="5"/>
      <c r="B95" s="1020"/>
      <c r="C95" s="1020"/>
      <c r="D95" s="1020"/>
      <c r="J95" s="6"/>
      <c r="N95" s="5"/>
      <c r="O95" s="6"/>
      <c r="P95" s="6"/>
      <c r="Q95" s="469"/>
      <c r="R95" s="201"/>
      <c r="W95" s="9"/>
      <c r="Y95" s="201"/>
      <c r="AA95" s="9"/>
      <c r="AC95" s="201"/>
      <c r="AD95" s="9"/>
      <c r="AE95" s="201"/>
      <c r="AF95" s="9"/>
      <c r="AG95" s="201"/>
      <c r="AH95" s="9"/>
      <c r="AI95" s="9"/>
      <c r="AJ95" s="201"/>
      <c r="AM95" s="470"/>
      <c r="AN95" s="470"/>
      <c r="AP95" s="470"/>
      <c r="AQ95" s="470"/>
      <c r="AR95" s="470"/>
      <c r="AS95" s="470"/>
      <c r="AT95" s="470"/>
      <c r="AW95" s="470"/>
      <c r="BI95" s="470"/>
      <c r="BJ95" s="470"/>
      <c r="BK95" s="470"/>
      <c r="BL95" s="470"/>
      <c r="BM95" s="470"/>
      <c r="BS95" s="9"/>
      <c r="BT95" s="9"/>
      <c r="BU95" s="201"/>
      <c r="BV95" s="201"/>
      <c r="BW95" s="9"/>
      <c r="BX95" s="9"/>
      <c r="BZ95" s="201"/>
      <c r="CA95" s="201"/>
      <c r="CD95" s="471"/>
      <c r="CE95" s="471"/>
      <c r="CF95" s="470"/>
      <c r="CG95" s="471"/>
      <c r="CH95" s="471"/>
      <c r="CI95" s="470"/>
      <c r="CJ95" s="470"/>
      <c r="CS95" s="9"/>
      <c r="CT95" s="9"/>
      <c r="CU95" s="9"/>
      <c r="CV95" s="9"/>
      <c r="CW95" s="9"/>
      <c r="CX95" s="9"/>
      <c r="CY95" s="9"/>
      <c r="CZ95" s="9"/>
      <c r="DA95" s="9"/>
      <c r="DB95" s="9"/>
      <c r="DC95" s="9"/>
      <c r="DG95" s="9"/>
      <c r="DH95" s="201"/>
      <c r="DJ95" s="9"/>
      <c r="DL95" s="396"/>
      <c r="DM95" s="9"/>
      <c r="DO95" s="201"/>
      <c r="DR95" s="201"/>
      <c r="EC95" s="18"/>
      <c r="ED95" s="18"/>
      <c r="EE95" s="18"/>
      <c r="EF95" s="18"/>
      <c r="EG95" s="18"/>
      <c r="EH95" s="18"/>
      <c r="EI95" s="18"/>
      <c r="EJ95" s="18"/>
      <c r="EK95" s="18"/>
      <c r="EL95" s="18"/>
      <c r="EM95" s="18"/>
      <c r="EN95" s="18"/>
      <c r="EO95" s="18"/>
      <c r="EP95" s="18"/>
      <c r="EQ95" s="18"/>
      <c r="ER95" s="18"/>
      <c r="ES95" s="18"/>
      <c r="ET95" s="201"/>
      <c r="EV95" s="9"/>
      <c r="EX95" s="201"/>
      <c r="FA95" s="201"/>
      <c r="FH95" s="9"/>
    </row>
    <row r="96" spans="1:164" ht="12.75">
      <c r="A96" s="5"/>
      <c r="B96" s="1020"/>
      <c r="C96" s="1020"/>
      <c r="D96" s="1020"/>
      <c r="J96" s="6"/>
      <c r="N96" s="5"/>
      <c r="O96" s="6"/>
      <c r="P96" s="6"/>
      <c r="Q96" s="181"/>
      <c r="R96" s="201"/>
      <c r="W96" s="9"/>
      <c r="Y96" s="201"/>
      <c r="AA96" s="9"/>
      <c r="AC96" s="201"/>
      <c r="AD96" s="9"/>
      <c r="AE96" s="201"/>
      <c r="AF96" s="9"/>
      <c r="AG96" s="201"/>
      <c r="AH96" s="9"/>
      <c r="AI96" s="9"/>
      <c r="AJ96" s="201"/>
      <c r="AM96" s="470"/>
      <c r="AN96" s="470"/>
      <c r="AP96" s="470"/>
      <c r="AQ96" s="470"/>
      <c r="AR96" s="470"/>
      <c r="AS96" s="470"/>
      <c r="AT96" s="470"/>
      <c r="AW96" s="470"/>
      <c r="BI96" s="470"/>
      <c r="BJ96" s="470"/>
      <c r="BK96" s="470"/>
      <c r="BL96" s="470"/>
      <c r="BM96" s="470"/>
      <c r="BS96" s="9"/>
      <c r="BT96" s="9"/>
      <c r="BU96" s="201"/>
      <c r="BV96" s="201"/>
      <c r="BW96" s="9"/>
      <c r="BX96" s="9"/>
      <c r="BZ96" s="201"/>
      <c r="CA96" s="201"/>
      <c r="CD96" s="471"/>
      <c r="CE96" s="471"/>
      <c r="CF96" s="470"/>
      <c r="CG96" s="471"/>
      <c r="CH96" s="471"/>
      <c r="CI96" s="470"/>
      <c r="CJ96" s="470"/>
      <c r="CS96" s="9"/>
      <c r="CT96" s="9"/>
      <c r="CU96" s="9"/>
      <c r="CV96" s="9"/>
      <c r="CW96" s="9"/>
      <c r="CX96" s="9"/>
      <c r="CY96" s="9"/>
      <c r="CZ96" s="9"/>
      <c r="DA96" s="9"/>
      <c r="DB96" s="9"/>
      <c r="DC96" s="9"/>
      <c r="DG96" s="9"/>
      <c r="DH96" s="201"/>
      <c r="DJ96" s="9"/>
      <c r="DL96" s="396"/>
      <c r="DM96" s="9"/>
      <c r="DO96" s="201"/>
      <c r="DR96" s="201"/>
      <c r="EC96" s="18"/>
      <c r="ED96" s="18"/>
      <c r="EE96" s="18"/>
      <c r="EF96" s="18"/>
      <c r="EG96" s="18"/>
      <c r="EH96" s="18"/>
      <c r="EI96" s="18"/>
      <c r="EJ96" s="18"/>
      <c r="EK96" s="18"/>
      <c r="EL96" s="18"/>
      <c r="EM96" s="18"/>
      <c r="EN96" s="18"/>
      <c r="EO96" s="18"/>
      <c r="EP96" s="18"/>
      <c r="EQ96" s="18"/>
      <c r="ER96" s="18"/>
      <c r="ES96" s="18"/>
      <c r="ET96" s="201"/>
      <c r="EV96" s="9"/>
      <c r="EX96" s="201"/>
      <c r="FA96" s="201"/>
      <c r="FH96" s="9"/>
    </row>
    <row r="97" spans="1:164" ht="12.75">
      <c r="A97" s="5"/>
      <c r="B97" s="1020"/>
      <c r="C97" s="1020"/>
      <c r="D97" s="1020"/>
      <c r="J97" s="6"/>
      <c r="N97" s="5"/>
      <c r="O97" s="6"/>
      <c r="P97" s="6"/>
      <c r="Q97" s="469"/>
      <c r="R97" s="201"/>
      <c r="W97" s="9"/>
      <c r="Y97" s="201"/>
      <c r="AA97" s="9"/>
      <c r="AC97" s="201"/>
      <c r="AD97" s="9"/>
      <c r="AE97" s="201"/>
      <c r="AF97" s="9"/>
      <c r="AM97" s="470"/>
      <c r="AN97" s="470"/>
      <c r="AP97" s="470"/>
      <c r="AQ97" s="470"/>
      <c r="AR97" s="470"/>
      <c r="AS97" s="470"/>
      <c r="AT97" s="470"/>
      <c r="AW97" s="470"/>
      <c r="BI97" s="470"/>
      <c r="BJ97" s="470"/>
      <c r="BK97" s="470"/>
      <c r="BL97" s="470"/>
      <c r="BM97" s="470"/>
      <c r="BS97" s="9"/>
      <c r="BT97" s="9"/>
      <c r="BU97" s="201"/>
      <c r="BV97" s="201"/>
      <c r="BW97" s="9"/>
      <c r="BX97" s="9"/>
      <c r="BZ97" s="201"/>
      <c r="CA97" s="201"/>
      <c r="CD97" s="471"/>
      <c r="CE97" s="471"/>
      <c r="CF97" s="470"/>
      <c r="CG97" s="471"/>
      <c r="CH97" s="471"/>
      <c r="CI97" s="470"/>
      <c r="CJ97" s="470"/>
      <c r="CS97" s="9"/>
      <c r="CT97" s="9"/>
      <c r="CU97" s="9"/>
      <c r="CV97" s="9"/>
      <c r="CW97" s="9"/>
      <c r="CX97" s="9"/>
      <c r="CY97" s="9"/>
      <c r="CZ97" s="9"/>
      <c r="DA97" s="9"/>
      <c r="DB97" s="9"/>
      <c r="DC97" s="9"/>
      <c r="DG97" s="9"/>
      <c r="DH97" s="201"/>
      <c r="DJ97" s="9"/>
      <c r="DL97" s="396"/>
      <c r="DM97" s="9"/>
      <c r="DO97" s="201"/>
      <c r="DR97" s="201"/>
      <c r="EC97" s="18"/>
      <c r="ED97" s="18"/>
      <c r="EE97" s="18"/>
      <c r="EF97" s="18"/>
      <c r="EG97" s="18"/>
      <c r="EH97" s="18"/>
      <c r="EI97" s="18"/>
      <c r="EJ97" s="18"/>
      <c r="EK97" s="18"/>
      <c r="EL97" s="18"/>
      <c r="EM97" s="18"/>
      <c r="EN97" s="18"/>
      <c r="EO97" s="18"/>
      <c r="EP97" s="18"/>
      <c r="EQ97" s="18"/>
      <c r="ER97" s="18"/>
      <c r="ES97" s="18"/>
      <c r="ET97" s="201"/>
      <c r="EV97" s="9"/>
      <c r="EX97" s="201"/>
      <c r="FA97" s="201"/>
      <c r="FH97" s="9"/>
    </row>
    <row r="98" spans="1:164" ht="12.75">
      <c r="A98" s="5"/>
      <c r="B98" s="1020"/>
      <c r="C98" s="1020"/>
      <c r="D98" s="1020"/>
      <c r="J98" s="6"/>
      <c r="N98" s="5"/>
      <c r="O98" s="6"/>
      <c r="P98" s="6"/>
      <c r="Q98" s="181"/>
      <c r="R98" s="201"/>
      <c r="W98" s="9"/>
      <c r="Y98" s="201"/>
      <c r="AA98" s="9"/>
      <c r="AC98" s="201"/>
      <c r="AD98" s="9"/>
      <c r="AE98" s="201"/>
      <c r="AF98" s="9"/>
      <c r="AP98" s="470"/>
      <c r="AQ98" s="470"/>
      <c r="AR98" s="470"/>
      <c r="AS98" s="470"/>
      <c r="AT98" s="470"/>
      <c r="AW98" s="470"/>
      <c r="BI98" s="470"/>
      <c r="BJ98" s="470"/>
      <c r="BK98" s="470"/>
      <c r="BL98" s="470"/>
      <c r="BM98" s="470"/>
      <c r="BS98" s="9"/>
      <c r="BT98" s="9"/>
      <c r="BV98" s="201"/>
      <c r="BX98" s="9"/>
      <c r="CA98" s="201"/>
      <c r="CD98" s="471"/>
      <c r="CE98" s="471"/>
      <c r="CF98" s="470"/>
      <c r="CG98" s="471"/>
      <c r="CH98" s="471"/>
      <c r="CI98" s="470"/>
      <c r="CJ98" s="470"/>
      <c r="CS98" s="9"/>
      <c r="CT98" s="9"/>
      <c r="CU98" s="9"/>
      <c r="CV98" s="9"/>
      <c r="CW98" s="9"/>
      <c r="CX98" s="9"/>
      <c r="CY98" s="9"/>
      <c r="CZ98" s="9"/>
      <c r="DA98" s="9"/>
      <c r="DB98" s="9"/>
      <c r="DC98" s="9"/>
      <c r="DG98" s="9"/>
      <c r="DH98" s="201"/>
      <c r="DJ98" s="9"/>
      <c r="DL98" s="396"/>
      <c r="DM98" s="9"/>
      <c r="DO98" s="201"/>
      <c r="DR98" s="201"/>
      <c r="EC98" s="18"/>
      <c r="ED98" s="18"/>
      <c r="EE98" s="18"/>
      <c r="EF98" s="18"/>
      <c r="EG98" s="18"/>
      <c r="EH98" s="18"/>
      <c r="EI98" s="18"/>
      <c r="EJ98" s="18"/>
      <c r="EK98" s="18"/>
      <c r="EL98" s="18"/>
      <c r="EM98" s="18"/>
      <c r="EN98" s="18"/>
      <c r="EO98" s="18"/>
      <c r="EP98" s="18"/>
      <c r="EQ98" s="18"/>
      <c r="ER98" s="18"/>
      <c r="ES98" s="18"/>
      <c r="ET98" s="201"/>
      <c r="EV98" s="9"/>
      <c r="EX98" s="201"/>
      <c r="FA98" s="201"/>
      <c r="FH98" s="9"/>
    </row>
    <row r="99" spans="1:165" ht="12.75">
      <c r="A99" s="5"/>
      <c r="B99" s="1020"/>
      <c r="C99" s="1020"/>
      <c r="D99" s="1020"/>
      <c r="K99" s="6"/>
      <c r="L99" s="6"/>
      <c r="N99" s="5"/>
      <c r="Q99" s="469"/>
      <c r="AP99" s="470"/>
      <c r="AQ99" s="470"/>
      <c r="AR99" s="470"/>
      <c r="AS99" s="470"/>
      <c r="AT99" s="470"/>
      <c r="AW99" s="470"/>
      <c r="BI99" s="470"/>
      <c r="BJ99" s="470"/>
      <c r="BK99" s="470"/>
      <c r="BL99" s="470"/>
      <c r="BM99" s="470"/>
      <c r="BT99" s="9"/>
      <c r="BV99" s="201"/>
      <c r="BX99" s="9"/>
      <c r="CA99" s="201"/>
      <c r="CD99" s="471"/>
      <c r="CE99" s="471"/>
      <c r="CF99" s="470"/>
      <c r="CG99" s="471"/>
      <c r="CH99" s="471"/>
      <c r="CI99" s="470"/>
      <c r="CJ99" s="470"/>
      <c r="DK99" s="9"/>
      <c r="DL99" s="396"/>
      <c r="DN99" s="9"/>
      <c r="DO99" s="201"/>
      <c r="DR99" s="201"/>
      <c r="EC99" s="18"/>
      <c r="ED99" s="18"/>
      <c r="EE99" s="18"/>
      <c r="EF99" s="18"/>
      <c r="EG99" s="18"/>
      <c r="EH99" s="18"/>
      <c r="EI99" s="18"/>
      <c r="EJ99" s="18"/>
      <c r="EK99" s="18"/>
      <c r="EL99" s="18"/>
      <c r="EM99" s="18"/>
      <c r="EN99" s="18"/>
      <c r="EO99" s="18"/>
      <c r="EP99" s="18"/>
      <c r="EQ99" s="18"/>
      <c r="ER99" s="18"/>
      <c r="ES99" s="18"/>
      <c r="EW99" s="9"/>
      <c r="EX99" s="201"/>
      <c r="FA99" s="201"/>
      <c r="FI99" s="9"/>
    </row>
    <row r="100" spans="1:165" ht="12.75">
      <c r="A100" s="5"/>
      <c r="B100" s="1020"/>
      <c r="C100" s="1020"/>
      <c r="D100" s="1020"/>
      <c r="K100" s="6"/>
      <c r="L100" s="6"/>
      <c r="N100" s="5"/>
      <c r="Q100" s="469"/>
      <c r="AP100" s="470"/>
      <c r="AQ100" s="470"/>
      <c r="AR100" s="470"/>
      <c r="AS100" s="470"/>
      <c r="AT100" s="470"/>
      <c r="BI100" s="470"/>
      <c r="BJ100" s="470"/>
      <c r="BK100" s="470"/>
      <c r="BL100" s="470"/>
      <c r="BM100" s="470"/>
      <c r="BT100" s="9"/>
      <c r="BV100" s="201"/>
      <c r="BX100" s="9"/>
      <c r="CA100" s="201"/>
      <c r="CD100" s="471"/>
      <c r="CE100" s="471"/>
      <c r="CF100" s="470"/>
      <c r="CG100" s="471"/>
      <c r="CH100" s="471"/>
      <c r="CI100" s="470"/>
      <c r="CJ100" s="470"/>
      <c r="DK100" s="9"/>
      <c r="DL100" s="396"/>
      <c r="DN100" s="9"/>
      <c r="DO100" s="201"/>
      <c r="DR100" s="201"/>
      <c r="EC100" s="18"/>
      <c r="ED100" s="18"/>
      <c r="EE100" s="18"/>
      <c r="EF100" s="18"/>
      <c r="EG100" s="18"/>
      <c r="EH100" s="18"/>
      <c r="EI100" s="18"/>
      <c r="EJ100" s="18"/>
      <c r="EK100" s="18"/>
      <c r="EL100" s="18"/>
      <c r="EM100" s="18"/>
      <c r="EN100" s="18"/>
      <c r="EO100" s="18"/>
      <c r="EP100" s="18"/>
      <c r="EQ100" s="18"/>
      <c r="ER100" s="18"/>
      <c r="ES100" s="18"/>
      <c r="EW100" s="9"/>
      <c r="EX100" s="201"/>
      <c r="FA100" s="201"/>
      <c r="FI100" s="9"/>
    </row>
    <row r="101" spans="1:165" ht="12.75">
      <c r="A101" s="5"/>
      <c r="B101" s="1020"/>
      <c r="C101" s="1020"/>
      <c r="D101" s="1020"/>
      <c r="K101" s="6"/>
      <c r="L101" s="6"/>
      <c r="N101" s="5"/>
      <c r="Q101" s="469"/>
      <c r="AP101" s="470"/>
      <c r="AQ101" s="470"/>
      <c r="AR101" s="470"/>
      <c r="AS101" s="470"/>
      <c r="AT101" s="470"/>
      <c r="BI101" s="470"/>
      <c r="BJ101" s="470"/>
      <c r="BK101" s="470"/>
      <c r="BL101" s="470"/>
      <c r="BM101" s="470"/>
      <c r="BT101" s="9"/>
      <c r="BV101" s="201"/>
      <c r="BX101" s="9"/>
      <c r="CA101" s="201"/>
      <c r="CD101" s="471"/>
      <c r="CE101" s="471"/>
      <c r="CF101" s="470"/>
      <c r="CG101" s="471"/>
      <c r="CH101" s="471"/>
      <c r="CI101" s="470"/>
      <c r="CJ101" s="470"/>
      <c r="DK101" s="9"/>
      <c r="DL101" s="396"/>
      <c r="DN101" s="9"/>
      <c r="DO101" s="201"/>
      <c r="DR101" s="201"/>
      <c r="EC101" s="18"/>
      <c r="ED101" s="18"/>
      <c r="EE101" s="18"/>
      <c r="EF101" s="18"/>
      <c r="EG101" s="18"/>
      <c r="EH101" s="18"/>
      <c r="EI101" s="18"/>
      <c r="EJ101" s="18"/>
      <c r="EK101" s="18"/>
      <c r="EL101" s="18"/>
      <c r="EM101" s="18"/>
      <c r="EN101" s="18"/>
      <c r="EO101" s="18"/>
      <c r="EP101" s="18"/>
      <c r="EQ101" s="18"/>
      <c r="ER101" s="18"/>
      <c r="ES101" s="18"/>
      <c r="EW101" s="9"/>
      <c r="EX101" s="201"/>
      <c r="FA101" s="201"/>
      <c r="FI101" s="9"/>
    </row>
    <row r="102" spans="1:165" ht="12.75">
      <c r="A102" s="5"/>
      <c r="B102" s="1020"/>
      <c r="C102" s="1020"/>
      <c r="D102" s="1020"/>
      <c r="K102" s="6"/>
      <c r="L102" s="6"/>
      <c r="N102" s="5"/>
      <c r="Q102" s="469"/>
      <c r="AP102" s="470"/>
      <c r="AQ102" s="470"/>
      <c r="AR102" s="470"/>
      <c r="AS102" s="470"/>
      <c r="AT102" s="470"/>
      <c r="BI102" s="470"/>
      <c r="BJ102" s="470"/>
      <c r="BK102" s="470"/>
      <c r="BL102" s="470"/>
      <c r="BM102" s="470"/>
      <c r="BT102" s="9"/>
      <c r="BV102" s="201"/>
      <c r="BX102" s="9"/>
      <c r="CA102" s="201"/>
      <c r="CD102" s="471"/>
      <c r="CE102" s="471"/>
      <c r="CF102" s="470"/>
      <c r="CG102" s="471"/>
      <c r="CH102" s="471"/>
      <c r="CI102" s="470"/>
      <c r="CJ102" s="470"/>
      <c r="DK102" s="9"/>
      <c r="DL102" s="396"/>
      <c r="DN102" s="9"/>
      <c r="DO102" s="201"/>
      <c r="DR102" s="201"/>
      <c r="EC102" s="18"/>
      <c r="ED102" s="18"/>
      <c r="EE102" s="18"/>
      <c r="EF102" s="18"/>
      <c r="EG102" s="18"/>
      <c r="EH102" s="18"/>
      <c r="EI102" s="18"/>
      <c r="EJ102" s="18"/>
      <c r="EK102" s="18"/>
      <c r="EL102" s="18"/>
      <c r="EM102" s="18"/>
      <c r="EN102" s="18"/>
      <c r="EO102" s="18"/>
      <c r="EP102" s="18"/>
      <c r="EQ102" s="18"/>
      <c r="ER102" s="18"/>
      <c r="ES102" s="18"/>
      <c r="EW102" s="9"/>
      <c r="EX102" s="201"/>
      <c r="FA102" s="201"/>
      <c r="FI102" s="9"/>
    </row>
    <row r="103" spans="1:165" ht="12.75">
      <c r="A103" s="5"/>
      <c r="B103" s="1020"/>
      <c r="C103" s="1020"/>
      <c r="D103" s="1020"/>
      <c r="K103" s="6"/>
      <c r="L103" s="6"/>
      <c r="N103" s="5"/>
      <c r="Q103" s="469"/>
      <c r="AP103" s="470"/>
      <c r="AQ103" s="470"/>
      <c r="AR103" s="470"/>
      <c r="AS103" s="470"/>
      <c r="AT103" s="470"/>
      <c r="BI103" s="470"/>
      <c r="BJ103" s="470"/>
      <c r="BK103" s="470"/>
      <c r="BL103" s="470"/>
      <c r="BM103" s="470"/>
      <c r="BT103" s="9"/>
      <c r="BV103" s="201"/>
      <c r="BX103" s="9"/>
      <c r="CA103" s="201"/>
      <c r="CD103" s="471"/>
      <c r="CE103" s="471"/>
      <c r="CF103" s="470"/>
      <c r="CG103" s="471"/>
      <c r="CH103" s="471"/>
      <c r="CI103" s="470"/>
      <c r="CJ103" s="470"/>
      <c r="DK103" s="9"/>
      <c r="DL103" s="396"/>
      <c r="DN103" s="9"/>
      <c r="DO103" s="201"/>
      <c r="DR103" s="201"/>
      <c r="EC103" s="18"/>
      <c r="ED103" s="18"/>
      <c r="EE103" s="18"/>
      <c r="EF103" s="18"/>
      <c r="EG103" s="18"/>
      <c r="EH103" s="18"/>
      <c r="EI103" s="18"/>
      <c r="EJ103" s="18"/>
      <c r="EK103" s="18"/>
      <c r="EL103" s="18"/>
      <c r="EM103" s="18"/>
      <c r="EN103" s="18"/>
      <c r="EO103" s="18"/>
      <c r="EP103" s="18"/>
      <c r="EQ103" s="18"/>
      <c r="ER103" s="18"/>
      <c r="ES103" s="18"/>
      <c r="EW103" s="9"/>
      <c r="EX103" s="201"/>
      <c r="FA103" s="201"/>
      <c r="FI103" s="9"/>
    </row>
    <row r="104" spans="1:165" ht="12.75">
      <c r="A104" s="5"/>
      <c r="B104" s="1020"/>
      <c r="C104" s="1020"/>
      <c r="D104" s="1020"/>
      <c r="K104" s="6"/>
      <c r="L104" s="6"/>
      <c r="N104" s="5"/>
      <c r="Q104" s="181"/>
      <c r="AP104" s="470"/>
      <c r="AQ104" s="470"/>
      <c r="AR104" s="470"/>
      <c r="AS104" s="470"/>
      <c r="AT104" s="470"/>
      <c r="BI104" s="470"/>
      <c r="BJ104" s="470"/>
      <c r="BK104" s="470"/>
      <c r="BL104" s="470"/>
      <c r="BM104" s="470"/>
      <c r="BT104" s="9"/>
      <c r="BV104" s="201"/>
      <c r="BX104" s="9"/>
      <c r="CA104" s="201"/>
      <c r="CD104" s="471"/>
      <c r="CE104" s="471"/>
      <c r="CF104" s="470"/>
      <c r="CG104" s="471"/>
      <c r="CH104" s="471"/>
      <c r="CI104" s="470"/>
      <c r="CJ104" s="470"/>
      <c r="DK104" s="9"/>
      <c r="DL104" s="396"/>
      <c r="DN104" s="9"/>
      <c r="DO104" s="201"/>
      <c r="DR104" s="201"/>
      <c r="EC104" s="18"/>
      <c r="ED104" s="18"/>
      <c r="EE104" s="18"/>
      <c r="EF104" s="18"/>
      <c r="EG104" s="18"/>
      <c r="EH104" s="18"/>
      <c r="EI104" s="18"/>
      <c r="EJ104" s="18"/>
      <c r="EK104" s="18"/>
      <c r="EL104" s="18"/>
      <c r="EM104" s="18"/>
      <c r="EN104" s="18"/>
      <c r="EO104" s="18"/>
      <c r="EP104" s="18"/>
      <c r="EQ104" s="18"/>
      <c r="ER104" s="18"/>
      <c r="ES104" s="18"/>
      <c r="EW104" s="9"/>
      <c r="EX104" s="201"/>
      <c r="FA104" s="201"/>
      <c r="FI104" s="9"/>
    </row>
    <row r="105" spans="1:165" ht="12.75">
      <c r="A105" s="5"/>
      <c r="B105" s="1020"/>
      <c r="C105" s="1020"/>
      <c r="D105" s="1020"/>
      <c r="K105" s="6"/>
      <c r="L105" s="6"/>
      <c r="N105" s="5"/>
      <c r="Q105" s="9"/>
      <c r="AP105" s="470"/>
      <c r="AQ105" s="470"/>
      <c r="AR105" s="470"/>
      <c r="AS105" s="470"/>
      <c r="AT105" s="470"/>
      <c r="BI105" s="470"/>
      <c r="BJ105" s="470"/>
      <c r="BK105" s="470"/>
      <c r="BL105" s="470"/>
      <c r="BM105" s="470"/>
      <c r="BT105" s="9"/>
      <c r="BV105" s="201"/>
      <c r="BX105" s="9"/>
      <c r="CA105" s="201"/>
      <c r="CD105" s="471"/>
      <c r="CE105" s="471"/>
      <c r="CF105" s="470"/>
      <c r="CG105" s="471"/>
      <c r="CH105" s="471"/>
      <c r="CI105" s="470"/>
      <c r="CJ105" s="470"/>
      <c r="DK105" s="9"/>
      <c r="DL105" s="396"/>
      <c r="DN105" s="9"/>
      <c r="DO105" s="201"/>
      <c r="DR105" s="201"/>
      <c r="EC105" s="18"/>
      <c r="ED105" s="18"/>
      <c r="EE105" s="18"/>
      <c r="EF105" s="18"/>
      <c r="EG105" s="18"/>
      <c r="EH105" s="18"/>
      <c r="EI105" s="18"/>
      <c r="EJ105" s="18"/>
      <c r="EK105" s="18"/>
      <c r="EL105" s="18"/>
      <c r="EM105" s="18"/>
      <c r="EN105" s="18"/>
      <c r="EO105" s="18"/>
      <c r="EP105" s="18"/>
      <c r="EQ105" s="18"/>
      <c r="ER105" s="18"/>
      <c r="ES105" s="18"/>
      <c r="EW105" s="9"/>
      <c r="EX105" s="201"/>
      <c r="FA105" s="201"/>
      <c r="FI105" s="9"/>
    </row>
    <row r="106" spans="1:165" ht="12.75">
      <c r="A106" s="5"/>
      <c r="B106" s="1020"/>
      <c r="C106" s="1020"/>
      <c r="D106" s="1020"/>
      <c r="K106" s="6"/>
      <c r="L106" s="6"/>
      <c r="N106" s="5"/>
      <c r="Q106" s="209"/>
      <c r="AP106" s="470"/>
      <c r="AQ106" s="470"/>
      <c r="AR106" s="470"/>
      <c r="AS106" s="470"/>
      <c r="AT106" s="470"/>
      <c r="BI106" s="470"/>
      <c r="BJ106" s="470"/>
      <c r="BK106" s="470"/>
      <c r="BL106" s="470"/>
      <c r="BM106" s="470"/>
      <c r="BT106" s="9"/>
      <c r="BV106" s="201"/>
      <c r="BX106" s="9"/>
      <c r="CA106" s="201"/>
      <c r="CD106" s="471"/>
      <c r="CE106" s="471"/>
      <c r="CF106" s="470"/>
      <c r="CG106" s="471"/>
      <c r="CH106" s="471"/>
      <c r="CI106" s="470"/>
      <c r="CJ106" s="470"/>
      <c r="DK106" s="9"/>
      <c r="DL106" s="396"/>
      <c r="DN106" s="9"/>
      <c r="DO106" s="201"/>
      <c r="DR106" s="201"/>
      <c r="EC106" s="18"/>
      <c r="ED106" s="18"/>
      <c r="EE106" s="18"/>
      <c r="EF106" s="18"/>
      <c r="EG106" s="18"/>
      <c r="EH106" s="18"/>
      <c r="EI106" s="18"/>
      <c r="EJ106" s="18"/>
      <c r="EK106" s="18"/>
      <c r="EL106" s="18"/>
      <c r="EM106" s="18"/>
      <c r="EN106" s="18"/>
      <c r="EO106" s="18"/>
      <c r="EP106" s="18"/>
      <c r="EQ106" s="18"/>
      <c r="ER106" s="18"/>
      <c r="ES106" s="18"/>
      <c r="EW106" s="9"/>
      <c r="EX106" s="201"/>
      <c r="FA106" s="201"/>
      <c r="FI106" s="9"/>
    </row>
    <row r="107" spans="1:165" ht="12.75">
      <c r="A107" s="5"/>
      <c r="B107" s="1020"/>
      <c r="C107" s="1020"/>
      <c r="D107" s="1020"/>
      <c r="K107" s="6"/>
      <c r="L107" s="6"/>
      <c r="N107" s="5"/>
      <c r="Q107" s="209"/>
      <c r="AP107" s="470"/>
      <c r="AQ107" s="470"/>
      <c r="AR107" s="470"/>
      <c r="AS107" s="470"/>
      <c r="AT107" s="470"/>
      <c r="BI107" s="470"/>
      <c r="BJ107" s="470"/>
      <c r="BK107" s="470"/>
      <c r="BL107" s="470"/>
      <c r="BM107" s="470"/>
      <c r="BT107" s="9"/>
      <c r="BV107" s="201"/>
      <c r="BX107" s="9"/>
      <c r="CA107" s="201"/>
      <c r="CD107" s="471"/>
      <c r="CE107" s="471"/>
      <c r="CF107" s="470"/>
      <c r="CG107" s="471"/>
      <c r="CH107" s="471"/>
      <c r="CI107" s="470"/>
      <c r="CJ107" s="470"/>
      <c r="DK107" s="9"/>
      <c r="DL107" s="396"/>
      <c r="DN107" s="9"/>
      <c r="DO107" s="201"/>
      <c r="DR107" s="201"/>
      <c r="EC107" s="18"/>
      <c r="ED107" s="18"/>
      <c r="EE107" s="18"/>
      <c r="EF107" s="18"/>
      <c r="EG107" s="18"/>
      <c r="EH107" s="18"/>
      <c r="EI107" s="18"/>
      <c r="EJ107" s="18"/>
      <c r="EK107" s="18"/>
      <c r="EL107" s="18"/>
      <c r="EM107" s="18"/>
      <c r="EN107" s="18"/>
      <c r="EO107" s="18"/>
      <c r="EP107" s="18"/>
      <c r="EQ107" s="18"/>
      <c r="ER107" s="18"/>
      <c r="ES107" s="18"/>
      <c r="EW107" s="9"/>
      <c r="EX107" s="201"/>
      <c r="FA107" s="201"/>
      <c r="FI107" s="9"/>
    </row>
    <row r="108" spans="1:165" ht="12.75">
      <c r="A108" s="5"/>
      <c r="B108" s="1020"/>
      <c r="C108" s="1020"/>
      <c r="D108" s="1020"/>
      <c r="K108" s="6"/>
      <c r="L108" s="6"/>
      <c r="N108" s="5"/>
      <c r="Q108" s="209"/>
      <c r="AP108" s="470"/>
      <c r="AQ108" s="470"/>
      <c r="AR108" s="470"/>
      <c r="AS108" s="470"/>
      <c r="AT108" s="470"/>
      <c r="BI108" s="470"/>
      <c r="BJ108" s="470"/>
      <c r="BK108" s="470"/>
      <c r="BL108" s="470"/>
      <c r="BM108" s="470"/>
      <c r="BT108" s="9"/>
      <c r="BV108" s="201"/>
      <c r="BX108" s="9"/>
      <c r="CA108" s="201"/>
      <c r="CD108" s="471"/>
      <c r="CE108" s="471"/>
      <c r="CF108" s="470"/>
      <c r="CG108" s="471"/>
      <c r="CH108" s="471"/>
      <c r="CI108" s="470"/>
      <c r="CJ108" s="470"/>
      <c r="DK108" s="9"/>
      <c r="DL108" s="396"/>
      <c r="DN108" s="9"/>
      <c r="DO108" s="201"/>
      <c r="DR108" s="201"/>
      <c r="EC108" s="18"/>
      <c r="ED108" s="18"/>
      <c r="EE108" s="18"/>
      <c r="EF108" s="18"/>
      <c r="EG108" s="18"/>
      <c r="EH108" s="18"/>
      <c r="EI108" s="18"/>
      <c r="EJ108" s="18"/>
      <c r="EK108" s="18"/>
      <c r="EL108" s="18"/>
      <c r="EM108" s="18"/>
      <c r="EN108" s="18"/>
      <c r="EO108" s="18"/>
      <c r="EP108" s="18"/>
      <c r="EQ108" s="18"/>
      <c r="ER108" s="18"/>
      <c r="ES108" s="18"/>
      <c r="EW108" s="9"/>
      <c r="EX108" s="201"/>
      <c r="FA108" s="201"/>
      <c r="FI108" s="9"/>
    </row>
    <row r="109" spans="1:165" ht="12.75">
      <c r="A109" s="5"/>
      <c r="B109" s="1020"/>
      <c r="C109" s="1020"/>
      <c r="D109" s="1020"/>
      <c r="K109" s="6"/>
      <c r="L109" s="6"/>
      <c r="N109" s="5"/>
      <c r="Q109" s="209"/>
      <c r="AP109" s="470"/>
      <c r="AQ109" s="470"/>
      <c r="AR109" s="470"/>
      <c r="AS109" s="470"/>
      <c r="AT109" s="470"/>
      <c r="BI109" s="470"/>
      <c r="BJ109" s="470"/>
      <c r="BK109" s="470"/>
      <c r="BL109" s="470"/>
      <c r="BM109" s="470"/>
      <c r="BT109" s="9"/>
      <c r="BV109" s="201"/>
      <c r="BX109" s="9"/>
      <c r="CA109" s="201"/>
      <c r="CD109" s="471"/>
      <c r="CE109" s="471"/>
      <c r="CF109" s="470"/>
      <c r="CG109" s="471"/>
      <c r="CH109" s="471"/>
      <c r="CI109" s="470"/>
      <c r="CJ109" s="470"/>
      <c r="DK109" s="9"/>
      <c r="DL109" s="396"/>
      <c r="DN109" s="9"/>
      <c r="DO109" s="201"/>
      <c r="DR109" s="201"/>
      <c r="EC109" s="18"/>
      <c r="ED109" s="18"/>
      <c r="EE109" s="18"/>
      <c r="EF109" s="18"/>
      <c r="EG109" s="18"/>
      <c r="EH109" s="18"/>
      <c r="EI109" s="18"/>
      <c r="EJ109" s="18"/>
      <c r="EK109" s="18"/>
      <c r="EL109" s="18"/>
      <c r="EM109" s="18"/>
      <c r="EN109" s="18"/>
      <c r="EO109" s="18"/>
      <c r="EP109" s="18"/>
      <c r="EQ109" s="18"/>
      <c r="ER109" s="18"/>
      <c r="ES109" s="18"/>
      <c r="EW109" s="9"/>
      <c r="EX109" s="201"/>
      <c r="FA109" s="201"/>
      <c r="FI109" s="9"/>
    </row>
    <row r="110" spans="1:165" ht="12.75">
      <c r="A110" s="5"/>
      <c r="B110" s="1020"/>
      <c r="C110" s="1020"/>
      <c r="D110" s="1020"/>
      <c r="K110" s="6"/>
      <c r="L110" s="6"/>
      <c r="N110" s="5"/>
      <c r="Q110" s="209"/>
      <c r="AO110" s="9"/>
      <c r="AP110" s="470"/>
      <c r="AQ110" s="470"/>
      <c r="AR110" s="470"/>
      <c r="AS110" s="470"/>
      <c r="AT110" s="470"/>
      <c r="BI110" s="470"/>
      <c r="BJ110" s="470"/>
      <c r="BK110" s="470"/>
      <c r="BL110" s="470"/>
      <c r="BM110" s="470"/>
      <c r="BT110" s="9"/>
      <c r="BV110" s="201"/>
      <c r="BX110" s="9"/>
      <c r="CA110" s="201"/>
      <c r="CD110" s="471"/>
      <c r="CE110" s="471"/>
      <c r="CF110" s="470"/>
      <c r="CG110" s="471"/>
      <c r="CH110" s="471"/>
      <c r="CI110" s="470"/>
      <c r="CJ110" s="470"/>
      <c r="DK110" s="9"/>
      <c r="DL110" s="396"/>
      <c r="DN110" s="9"/>
      <c r="DO110" s="201"/>
      <c r="DR110" s="201"/>
      <c r="EC110" s="18"/>
      <c r="ED110" s="18"/>
      <c r="EE110" s="18"/>
      <c r="EF110" s="18"/>
      <c r="EG110" s="18"/>
      <c r="EH110" s="18"/>
      <c r="EI110" s="18"/>
      <c r="EJ110" s="18"/>
      <c r="EK110" s="18"/>
      <c r="EL110" s="18"/>
      <c r="EM110" s="18"/>
      <c r="EN110" s="18"/>
      <c r="EO110" s="18"/>
      <c r="EP110" s="18"/>
      <c r="EQ110" s="18"/>
      <c r="ER110" s="18"/>
      <c r="ES110" s="18"/>
      <c r="EW110" s="9"/>
      <c r="EX110" s="201"/>
      <c r="FA110" s="201"/>
      <c r="FI110" s="9"/>
    </row>
    <row r="111" spans="1:165" ht="12.75">
      <c r="A111" s="5"/>
      <c r="B111" s="1020"/>
      <c r="C111" s="1020"/>
      <c r="D111" s="1020"/>
      <c r="K111" s="6"/>
      <c r="L111" s="6"/>
      <c r="N111" s="5"/>
      <c r="Q111" s="209"/>
      <c r="BI111" s="470"/>
      <c r="BJ111" s="470"/>
      <c r="BK111" s="470"/>
      <c r="BL111" s="470"/>
      <c r="BM111" s="470"/>
      <c r="BP111" s="9"/>
      <c r="BQ111" s="9"/>
      <c r="BT111" s="9"/>
      <c r="BV111" s="201"/>
      <c r="BY111" s="201"/>
      <c r="BZ111" s="470"/>
      <c r="CA111" s="470"/>
      <c r="CD111" s="471"/>
      <c r="CE111" s="472"/>
      <c r="CF111" s="470"/>
      <c r="CG111" s="471"/>
      <c r="CH111" s="472"/>
      <c r="CI111" s="470"/>
      <c r="CJ111" s="470"/>
      <c r="DK111" s="9"/>
      <c r="DL111" s="396"/>
      <c r="DN111" s="9"/>
      <c r="DO111" s="201"/>
      <c r="DR111" s="201"/>
      <c r="EC111" s="18"/>
      <c r="ED111" s="18"/>
      <c r="EE111" s="18"/>
      <c r="EF111" s="18"/>
      <c r="EG111" s="18"/>
      <c r="EH111" s="18"/>
      <c r="EI111" s="18"/>
      <c r="EJ111" s="18"/>
      <c r="EK111" s="18"/>
      <c r="EL111" s="18"/>
      <c r="EM111" s="18"/>
      <c r="EN111" s="18"/>
      <c r="EO111" s="18"/>
      <c r="EP111" s="18"/>
      <c r="EQ111" s="18"/>
      <c r="ER111" s="18"/>
      <c r="ES111" s="18"/>
      <c r="EW111" s="9"/>
      <c r="EX111" s="201"/>
      <c r="FA111" s="201"/>
      <c r="FI111" s="9"/>
    </row>
    <row r="112" spans="1:168" ht="12.75">
      <c r="A112" s="5"/>
      <c r="B112" s="1020"/>
      <c r="C112" s="1020"/>
      <c r="D112" s="1020"/>
      <c r="I112" s="6"/>
      <c r="N112" s="5"/>
      <c r="Q112" s="209"/>
      <c r="BS112" s="9"/>
      <c r="BT112" s="9"/>
      <c r="BV112" s="201"/>
      <c r="BX112" s="9"/>
      <c r="CA112" s="201"/>
      <c r="CD112" s="471"/>
      <c r="CJ112" s="470"/>
      <c r="CK112" s="471"/>
      <c r="CL112" s="471"/>
      <c r="DF112" s="9"/>
      <c r="DH112" s="201"/>
      <c r="DI112" s="9"/>
      <c r="DO112" s="201"/>
      <c r="DR112" s="201"/>
      <c r="EC112" s="18"/>
      <c r="ED112" s="18"/>
      <c r="EE112" s="18"/>
      <c r="EF112" s="18"/>
      <c r="EG112" s="18"/>
      <c r="EH112" s="18"/>
      <c r="EI112" s="18"/>
      <c r="EJ112" s="18"/>
      <c r="EK112" s="18"/>
      <c r="EL112" s="18"/>
      <c r="EM112" s="18"/>
      <c r="EN112" s="18"/>
      <c r="EO112" s="18"/>
      <c r="EP112" s="18"/>
      <c r="EQ112" s="18"/>
      <c r="ER112" s="18"/>
      <c r="ES112" s="18"/>
      <c r="ET112" s="201"/>
      <c r="EU112" s="9"/>
      <c r="EX112" s="201"/>
      <c r="FA112" s="201"/>
      <c r="FG112" s="9"/>
      <c r="FL112" s="9"/>
    </row>
    <row r="113" spans="1:157" ht="12.75">
      <c r="A113" s="5"/>
      <c r="B113" s="1020"/>
      <c r="C113" s="1020"/>
      <c r="D113" s="1020"/>
      <c r="M113" s="6"/>
      <c r="N113" s="5"/>
      <c r="Q113" s="209"/>
      <c r="BP113" s="9"/>
      <c r="BQ113" s="9"/>
      <c r="BT113" s="9"/>
      <c r="BV113" s="201"/>
      <c r="BY113" s="201"/>
      <c r="BZ113" s="201"/>
      <c r="CA113" s="201"/>
      <c r="CK113" s="471"/>
      <c r="CL113" s="471"/>
      <c r="DH113" s="201"/>
      <c r="DK113" s="9"/>
      <c r="DL113" s="396"/>
      <c r="DN113" s="9"/>
      <c r="DO113" s="201"/>
      <c r="DQ113" s="9"/>
      <c r="DR113" s="201"/>
      <c r="EC113" s="18"/>
      <c r="ED113" s="18"/>
      <c r="EE113" s="18"/>
      <c r="EF113" s="18"/>
      <c r="EG113" s="18"/>
      <c r="EH113" s="18"/>
      <c r="EI113" s="18"/>
      <c r="EJ113" s="18"/>
      <c r="EK113" s="18"/>
      <c r="EL113" s="18"/>
      <c r="EM113" s="18"/>
      <c r="EN113" s="18"/>
      <c r="EO113" s="18"/>
      <c r="EP113" s="18"/>
      <c r="EQ113" s="18"/>
      <c r="ER113" s="18"/>
      <c r="ES113" s="18"/>
      <c r="ET113" s="201"/>
      <c r="EW113" s="9"/>
      <c r="EX113" s="201"/>
      <c r="EZ113" s="9"/>
      <c r="FA113" s="201"/>
    </row>
    <row r="114" spans="1:163" ht="12.75">
      <c r="A114" s="5"/>
      <c r="B114" s="1020"/>
      <c r="C114" s="1020"/>
      <c r="D114" s="1020"/>
      <c r="I114" s="6"/>
      <c r="N114" s="5"/>
      <c r="Q114" s="209"/>
      <c r="BP114" s="9"/>
      <c r="BQ114" s="9"/>
      <c r="BS114" s="9"/>
      <c r="BT114" s="9"/>
      <c r="BV114" s="201"/>
      <c r="BY114" s="201"/>
      <c r="BZ114" s="201"/>
      <c r="CA114" s="201"/>
      <c r="CK114" s="471"/>
      <c r="CL114" s="471"/>
      <c r="DF114" s="9"/>
      <c r="DH114" s="201"/>
      <c r="DI114" s="9"/>
      <c r="DO114" s="201"/>
      <c r="DR114" s="201"/>
      <c r="EC114" s="18"/>
      <c r="ED114" s="18"/>
      <c r="EE114" s="18"/>
      <c r="EF114" s="18"/>
      <c r="EG114" s="18"/>
      <c r="EH114" s="18"/>
      <c r="EI114" s="18"/>
      <c r="EJ114" s="18"/>
      <c r="EK114" s="18"/>
      <c r="EL114" s="18"/>
      <c r="EM114" s="18"/>
      <c r="EN114" s="18"/>
      <c r="EO114" s="18"/>
      <c r="EP114" s="18"/>
      <c r="EQ114" s="18"/>
      <c r="ER114" s="18"/>
      <c r="ES114" s="18"/>
      <c r="ET114" s="201"/>
      <c r="EU114" s="9"/>
      <c r="EX114" s="201"/>
      <c r="FA114" s="201"/>
      <c r="FG114" s="9"/>
    </row>
    <row r="115" spans="1:163" ht="12.75">
      <c r="A115" s="5"/>
      <c r="I115" s="6"/>
      <c r="N115" s="5"/>
      <c r="Q115" s="209"/>
      <c r="BP115" s="9"/>
      <c r="BQ115" s="9"/>
      <c r="BS115" s="9"/>
      <c r="BT115" s="9"/>
      <c r="BV115" s="201"/>
      <c r="BY115" s="201"/>
      <c r="BZ115" s="201"/>
      <c r="CA115" s="201"/>
      <c r="CE115" s="471"/>
      <c r="CF115" s="471"/>
      <c r="CG115" s="471"/>
      <c r="CH115" s="471"/>
      <c r="CI115" s="471"/>
      <c r="CK115" s="471"/>
      <c r="CL115" s="471"/>
      <c r="DF115" s="9"/>
      <c r="DH115" s="201"/>
      <c r="DI115" s="9"/>
      <c r="DO115" s="201"/>
      <c r="DR115" s="201"/>
      <c r="EC115" s="18"/>
      <c r="ED115" s="18"/>
      <c r="EE115" s="18"/>
      <c r="EF115" s="18"/>
      <c r="EG115" s="18"/>
      <c r="EH115" s="18"/>
      <c r="EI115" s="18"/>
      <c r="EJ115" s="18"/>
      <c r="EK115" s="18"/>
      <c r="EL115" s="18"/>
      <c r="EM115" s="18"/>
      <c r="EN115" s="18"/>
      <c r="EO115" s="18"/>
      <c r="EP115" s="18"/>
      <c r="EQ115" s="18"/>
      <c r="ER115" s="18"/>
      <c r="ES115" s="18"/>
      <c r="ET115" s="201"/>
      <c r="EU115" s="9"/>
      <c r="EX115" s="201"/>
      <c r="FA115" s="201"/>
      <c r="FG115" s="9"/>
    </row>
    <row r="116" spans="1:163" ht="12.75">
      <c r="A116" s="5"/>
      <c r="I116" s="6"/>
      <c r="N116" s="5"/>
      <c r="Q116" s="209"/>
      <c r="BP116" s="9"/>
      <c r="BQ116" s="9"/>
      <c r="BS116" s="9"/>
      <c r="BT116" s="9"/>
      <c r="BV116" s="201"/>
      <c r="BY116" s="201"/>
      <c r="BZ116" s="201"/>
      <c r="CA116" s="201"/>
      <c r="CD116" s="471"/>
      <c r="CE116" s="471"/>
      <c r="CF116" s="471"/>
      <c r="CG116" s="471"/>
      <c r="CH116" s="471"/>
      <c r="CI116" s="471"/>
      <c r="CJ116" s="471"/>
      <c r="CK116" s="471"/>
      <c r="CL116" s="471"/>
      <c r="DF116" s="9"/>
      <c r="DH116" s="201"/>
      <c r="DI116" s="9"/>
      <c r="DO116" s="201"/>
      <c r="DR116" s="201"/>
      <c r="EC116" s="18"/>
      <c r="ED116" s="18"/>
      <c r="EE116" s="18"/>
      <c r="EF116" s="18"/>
      <c r="EG116" s="18"/>
      <c r="EH116" s="18"/>
      <c r="EI116" s="18"/>
      <c r="EJ116" s="18"/>
      <c r="EK116" s="18"/>
      <c r="EL116" s="18"/>
      <c r="EM116" s="18"/>
      <c r="EN116" s="18"/>
      <c r="EO116" s="18"/>
      <c r="EP116" s="18"/>
      <c r="EQ116" s="18"/>
      <c r="ER116" s="18"/>
      <c r="ES116" s="18"/>
      <c r="ET116" s="201"/>
      <c r="EU116" s="9"/>
      <c r="EX116" s="201"/>
      <c r="FA116" s="201"/>
      <c r="FG116" s="9"/>
    </row>
    <row r="117" spans="1:163" ht="12.75">
      <c r="A117" s="5"/>
      <c r="I117" s="6"/>
      <c r="N117" s="5"/>
      <c r="Q117" s="209"/>
      <c r="BP117" s="9"/>
      <c r="BQ117" s="9"/>
      <c r="BS117" s="9"/>
      <c r="BT117" s="9"/>
      <c r="BV117" s="201"/>
      <c r="BY117" s="201"/>
      <c r="BZ117" s="201"/>
      <c r="CA117" s="201"/>
      <c r="CD117" s="471"/>
      <c r="CE117" s="471"/>
      <c r="CF117" s="471"/>
      <c r="CG117" s="471"/>
      <c r="CH117" s="471"/>
      <c r="CI117" s="471"/>
      <c r="CJ117" s="471"/>
      <c r="CK117" s="471"/>
      <c r="CL117" s="471"/>
      <c r="DF117" s="9"/>
      <c r="DH117" s="201"/>
      <c r="DI117" s="9"/>
      <c r="DO117" s="201"/>
      <c r="DR117" s="201"/>
      <c r="EC117" s="18"/>
      <c r="ED117" s="18"/>
      <c r="EE117" s="18"/>
      <c r="EF117" s="18"/>
      <c r="EG117" s="18"/>
      <c r="EH117" s="18"/>
      <c r="EI117" s="18"/>
      <c r="EJ117" s="18"/>
      <c r="EK117" s="18"/>
      <c r="EL117" s="18"/>
      <c r="EM117" s="18"/>
      <c r="EN117" s="18"/>
      <c r="EO117" s="18"/>
      <c r="EP117" s="18"/>
      <c r="EQ117" s="18"/>
      <c r="ER117" s="18"/>
      <c r="ES117" s="18"/>
      <c r="ET117" s="201"/>
      <c r="EU117" s="9"/>
      <c r="EX117" s="201"/>
      <c r="FA117" s="201"/>
      <c r="FG117" s="9"/>
    </row>
    <row r="118" spans="1:163" ht="12.75">
      <c r="A118" s="5"/>
      <c r="I118" s="6"/>
      <c r="N118" s="5"/>
      <c r="Q118" s="209"/>
      <c r="BP118" s="9"/>
      <c r="BQ118" s="9"/>
      <c r="BS118" s="9"/>
      <c r="BT118" s="9"/>
      <c r="BV118" s="201"/>
      <c r="BY118" s="201"/>
      <c r="BZ118" s="201"/>
      <c r="CA118" s="201"/>
      <c r="CD118" s="471"/>
      <c r="CJ118" s="471"/>
      <c r="CK118" s="471"/>
      <c r="CL118" s="471"/>
      <c r="DF118" s="9"/>
      <c r="DH118" s="201"/>
      <c r="DI118" s="9"/>
      <c r="DO118" s="201"/>
      <c r="DR118" s="201"/>
      <c r="EC118" s="18"/>
      <c r="ED118" s="18"/>
      <c r="EE118" s="18"/>
      <c r="EF118" s="18"/>
      <c r="EG118" s="18"/>
      <c r="EH118" s="18"/>
      <c r="EI118" s="18"/>
      <c r="EJ118" s="18"/>
      <c r="EK118" s="18"/>
      <c r="EL118" s="18"/>
      <c r="EM118" s="18"/>
      <c r="EN118" s="18"/>
      <c r="EO118" s="18"/>
      <c r="EP118" s="18"/>
      <c r="EQ118" s="18"/>
      <c r="ER118" s="18"/>
      <c r="ES118" s="18"/>
      <c r="ET118" s="201"/>
      <c r="EU118" s="9"/>
      <c r="EX118" s="201"/>
      <c r="FA118" s="201"/>
      <c r="FG118" s="9"/>
    </row>
    <row r="119" spans="1:163" ht="12.75">
      <c r="A119" s="5"/>
      <c r="I119" s="6"/>
      <c r="N119" s="5"/>
      <c r="Q119" s="209"/>
      <c r="BP119" s="9"/>
      <c r="BQ119" s="9"/>
      <c r="BS119" s="9"/>
      <c r="BT119" s="9"/>
      <c r="BV119" s="201"/>
      <c r="BY119" s="201"/>
      <c r="BZ119" s="201"/>
      <c r="CA119" s="201"/>
      <c r="DF119" s="9"/>
      <c r="DH119" s="201"/>
      <c r="DI119" s="9"/>
      <c r="DO119" s="201"/>
      <c r="DR119" s="201"/>
      <c r="EC119" s="18"/>
      <c r="ED119" s="18"/>
      <c r="EE119" s="18"/>
      <c r="EF119" s="18"/>
      <c r="EG119" s="18"/>
      <c r="EH119" s="18"/>
      <c r="EI119" s="18"/>
      <c r="EJ119" s="18"/>
      <c r="EK119" s="18"/>
      <c r="EL119" s="18"/>
      <c r="EM119" s="18"/>
      <c r="EN119" s="18"/>
      <c r="EO119" s="18"/>
      <c r="EP119" s="18"/>
      <c r="EQ119" s="18"/>
      <c r="ER119" s="18"/>
      <c r="ES119" s="18"/>
      <c r="ET119" s="201"/>
      <c r="EU119" s="9"/>
      <c r="EX119" s="201"/>
      <c r="FA119" s="201"/>
      <c r="FG119" s="9"/>
    </row>
    <row r="120" spans="1:163" ht="12.75">
      <c r="A120" s="5"/>
      <c r="I120" s="6"/>
      <c r="N120" s="5"/>
      <c r="Q120" s="209"/>
      <c r="BS120" s="9"/>
      <c r="BT120" s="9"/>
      <c r="DF120" s="9"/>
      <c r="DH120" s="201"/>
      <c r="DI120" s="9"/>
      <c r="DO120" s="201"/>
      <c r="DR120" s="201"/>
      <c r="EC120" s="18"/>
      <c r="ED120" s="18"/>
      <c r="EE120" s="18"/>
      <c r="EF120" s="18"/>
      <c r="EG120" s="18"/>
      <c r="EH120" s="18"/>
      <c r="EI120" s="18"/>
      <c r="EJ120" s="18"/>
      <c r="EK120" s="18"/>
      <c r="EL120" s="18"/>
      <c r="EM120" s="18"/>
      <c r="EN120" s="18"/>
      <c r="EO120" s="18"/>
      <c r="EP120" s="18"/>
      <c r="EQ120" s="18"/>
      <c r="ER120" s="18"/>
      <c r="ES120" s="18"/>
      <c r="ET120" s="201"/>
      <c r="EU120" s="9"/>
      <c r="EX120" s="201"/>
      <c r="FA120" s="201"/>
      <c r="FG120" s="9"/>
    </row>
    <row r="121" spans="17:149" ht="12.75">
      <c r="Q121" s="209"/>
      <c r="EC121" s="18"/>
      <c r="ED121" s="18"/>
      <c r="EE121" s="18"/>
      <c r="EF121" s="18"/>
      <c r="EG121" s="18"/>
      <c r="EH121" s="18"/>
      <c r="EI121" s="18"/>
      <c r="EJ121" s="18"/>
      <c r="EK121" s="18"/>
      <c r="EL121" s="18"/>
      <c r="EM121" s="18"/>
      <c r="EN121" s="18"/>
      <c r="EO121" s="18"/>
      <c r="EP121" s="18"/>
      <c r="EQ121" s="18"/>
      <c r="ER121" s="18"/>
      <c r="ES121" s="18"/>
    </row>
    <row r="122" spans="17:149" ht="12.75">
      <c r="Q122" s="209"/>
      <c r="EC122" s="18"/>
      <c r="ED122" s="18"/>
      <c r="EE122" s="18"/>
      <c r="EF122" s="18"/>
      <c r="EG122" s="18"/>
      <c r="EH122" s="18"/>
      <c r="EI122" s="18"/>
      <c r="EJ122" s="18"/>
      <c r="EK122" s="18"/>
      <c r="EL122" s="18"/>
      <c r="EM122" s="18"/>
      <c r="EN122" s="18"/>
      <c r="EO122" s="18"/>
      <c r="EP122" s="18"/>
      <c r="EQ122" s="18"/>
      <c r="ER122" s="18"/>
      <c r="ES122" s="18"/>
    </row>
    <row r="123" spans="17:149" ht="12.75">
      <c r="Q123" s="209"/>
      <c r="EC123" s="18"/>
      <c r="ED123" s="18"/>
      <c r="EE123" s="18"/>
      <c r="EF123" s="18"/>
      <c r="EG123" s="18"/>
      <c r="EH123" s="18"/>
      <c r="EI123" s="18"/>
      <c r="EJ123" s="18"/>
      <c r="EK123" s="18"/>
      <c r="EL123" s="18"/>
      <c r="EM123" s="18"/>
      <c r="EN123" s="18"/>
      <c r="EO123" s="18"/>
      <c r="EP123" s="18"/>
      <c r="EQ123" s="18"/>
      <c r="ER123" s="18"/>
      <c r="ES123" s="18"/>
    </row>
    <row r="124" spans="17:149" ht="12.75">
      <c r="Q124" s="209"/>
      <c r="EC124" s="18"/>
      <c r="ED124" s="18"/>
      <c r="EE124" s="18"/>
      <c r="EF124" s="18"/>
      <c r="EG124" s="18"/>
      <c r="EH124" s="18"/>
      <c r="EI124" s="18"/>
      <c r="EJ124" s="18"/>
      <c r="EK124" s="18"/>
      <c r="EL124" s="18"/>
      <c r="EM124" s="18"/>
      <c r="EN124" s="18"/>
      <c r="EO124" s="18"/>
      <c r="EP124" s="18"/>
      <c r="EQ124" s="18"/>
      <c r="ER124" s="18"/>
      <c r="ES124" s="18"/>
    </row>
    <row r="125" spans="17:149" ht="12.75">
      <c r="Q125" s="209"/>
      <c r="EC125" s="18"/>
      <c r="ED125" s="18"/>
      <c r="EE125" s="18"/>
      <c r="EF125" s="18"/>
      <c r="EG125" s="18"/>
      <c r="EH125" s="18"/>
      <c r="EI125" s="18"/>
      <c r="EJ125" s="18"/>
      <c r="EK125" s="18"/>
      <c r="EL125" s="18"/>
      <c r="EM125" s="18"/>
      <c r="EN125" s="18"/>
      <c r="EO125" s="18"/>
      <c r="EP125" s="18"/>
      <c r="EQ125" s="18"/>
      <c r="ER125" s="18"/>
      <c r="ES125" s="18"/>
    </row>
    <row r="126" spans="17:149" ht="12.75">
      <c r="Q126" s="209"/>
      <c r="EC126" s="18"/>
      <c r="ED126" s="18"/>
      <c r="EE126" s="18"/>
      <c r="EF126" s="18"/>
      <c r="EG126" s="18"/>
      <c r="EH126" s="18"/>
      <c r="EI126" s="18"/>
      <c r="EJ126" s="18"/>
      <c r="EK126" s="18"/>
      <c r="EL126" s="18"/>
      <c r="EM126" s="18"/>
      <c r="EN126" s="18"/>
      <c r="EO126" s="18"/>
      <c r="EP126" s="18"/>
      <c r="EQ126" s="18"/>
      <c r="ER126" s="18"/>
      <c r="ES126" s="18"/>
    </row>
    <row r="127" spans="17:149" ht="12.75">
      <c r="Q127" s="209"/>
      <c r="EC127" s="18"/>
      <c r="ED127" s="18"/>
      <c r="EE127" s="18"/>
      <c r="EF127" s="18"/>
      <c r="EG127" s="18"/>
      <c r="EH127" s="18"/>
      <c r="EI127" s="18"/>
      <c r="EJ127" s="18"/>
      <c r="EK127" s="18"/>
      <c r="EL127" s="18"/>
      <c r="EM127" s="18"/>
      <c r="EN127" s="18"/>
      <c r="EO127" s="18"/>
      <c r="EP127" s="18"/>
      <c r="EQ127" s="18"/>
      <c r="ER127" s="18"/>
      <c r="ES127" s="18"/>
    </row>
    <row r="128" spans="17:149" ht="12.75">
      <c r="Q128" s="209"/>
      <c r="EC128" s="18"/>
      <c r="ED128" s="18"/>
      <c r="EE128" s="18"/>
      <c r="EF128" s="18"/>
      <c r="EG128" s="18"/>
      <c r="EH128" s="18"/>
      <c r="EI128" s="18"/>
      <c r="EJ128" s="18"/>
      <c r="EK128" s="18"/>
      <c r="EL128" s="18"/>
      <c r="EM128" s="18"/>
      <c r="EN128" s="18"/>
      <c r="EO128" s="18"/>
      <c r="EP128" s="18"/>
      <c r="EQ128" s="18"/>
      <c r="ER128" s="18"/>
      <c r="ES128" s="18"/>
    </row>
  </sheetData>
  <mergeCells count="12">
    <mergeCell ref="H66:N67"/>
    <mergeCell ref="H68:N69"/>
    <mergeCell ref="B5:F5"/>
    <mergeCell ref="B6:B7"/>
    <mergeCell ref="H73:N78"/>
    <mergeCell ref="H2:M2"/>
    <mergeCell ref="E6:F6"/>
    <mergeCell ref="B44:D44"/>
    <mergeCell ref="I6:L6"/>
    <mergeCell ref="M6:N6"/>
    <mergeCell ref="I5:N5"/>
    <mergeCell ref="B45:B46"/>
  </mergeCells>
  <hyperlinks>
    <hyperlink ref="F1" location="Sommaire!A19" display="Retour sommaire"/>
    <hyperlink ref="N1" location="Sommaire!A19" display="Retour sommaire"/>
  </hyperlinks>
  <printOptions/>
  <pageMargins left="0.75" right="0.75" top="1" bottom="1" header="0.36" footer="0.24"/>
  <pageSetup firstPageNumber="16" useFirstPageNumber="1" horizontalDpi="600" verticalDpi="600" orientation="portrait" paperSize="9" scale="73" r:id="rId2"/>
  <headerFooter alignWithMargins="0">
    <oddHeader>&amp;L&amp;8Ministère de l'intérieur, de l'outre-mer, des collectivités territoriales et de l'Immigration / DGCL&amp;R&amp;8Publication  : "Les budgets primitifs 2011 des régions"</oddHeader>
    <oddFooter>&amp;L&amp;8Direction générale des collectivités locales/DESL
Mise en ligne : septembre 2011&amp;R&amp;P</oddFooter>
  </headerFooter>
  <rowBreaks count="1" manualBreakCount="1">
    <brk id="78" max="14" man="1"/>
  </rowBreaks>
  <colBreaks count="2" manualBreakCount="2">
    <brk id="6" max="76" man="1"/>
    <brk id="14" max="65535" man="1"/>
  </colBreaks>
  <drawing r:id="rId1"/>
</worksheet>
</file>

<file path=xl/worksheets/sheet11.xml><?xml version="1.0" encoding="utf-8"?>
<worksheet xmlns="http://schemas.openxmlformats.org/spreadsheetml/2006/main" xmlns:r="http://schemas.openxmlformats.org/officeDocument/2006/relationships">
  <sheetPr codeName="Feuil16">
    <tabColor indexed="45"/>
  </sheetPr>
  <dimension ref="A1:AE268"/>
  <sheetViews>
    <sheetView zoomScaleSheetLayoutView="100" workbookViewId="0" topLeftCell="A1">
      <selection activeCell="O38" sqref="O38"/>
    </sheetView>
  </sheetViews>
  <sheetFormatPr defaultColWidth="11.421875" defaultRowHeight="12.75"/>
  <cols>
    <col min="1" max="1" width="29.57421875" style="9" customWidth="1"/>
    <col min="2" max="2" width="11.140625" style="165" customWidth="1"/>
    <col min="3" max="3" width="12.57421875" style="165" customWidth="1"/>
    <col min="4" max="4" width="12.28125" style="9" customWidth="1"/>
    <col min="5" max="6" width="13.140625" style="165" customWidth="1"/>
    <col min="7" max="7" width="13.140625" style="9" customWidth="1"/>
    <col min="8" max="8" width="13.140625" style="165" customWidth="1"/>
    <col min="9" max="9" width="12.421875" style="9" customWidth="1"/>
    <col min="10" max="10" width="4.140625" style="165" customWidth="1"/>
    <col min="11" max="11" width="29.8515625" style="6" customWidth="1"/>
    <col min="12" max="12" width="12.00390625" style="6" customWidth="1"/>
    <col min="13" max="13" width="13.28125" style="6" customWidth="1"/>
    <col min="14" max="14" width="11.7109375" style="6" customWidth="1"/>
    <col min="15" max="15" width="0.85546875" style="6" customWidth="1"/>
    <col min="16" max="16" width="12.00390625" style="6" customWidth="1"/>
    <col min="17" max="18" width="13.57421875" style="6" customWidth="1"/>
    <col min="19" max="19" width="10.28125" style="6" customWidth="1"/>
    <col min="20" max="20" width="5.140625" style="6" customWidth="1"/>
  </cols>
  <sheetData>
    <row r="1" spans="1:18" ht="20.25">
      <c r="A1" s="753" t="s">
        <v>498</v>
      </c>
      <c r="D1" s="165"/>
      <c r="G1" s="165"/>
      <c r="I1" s="7" t="s">
        <v>187</v>
      </c>
      <c r="K1" s="753" t="s">
        <v>498</v>
      </c>
      <c r="R1" s="7" t="s">
        <v>187</v>
      </c>
    </row>
    <row r="2" spans="1:20" ht="18">
      <c r="A2" s="866" t="s">
        <v>497</v>
      </c>
      <c r="B2" s="881"/>
      <c r="C2" s="881"/>
      <c r="D2" s="881"/>
      <c r="E2" s="881"/>
      <c r="F2" s="881"/>
      <c r="G2" s="881"/>
      <c r="H2" s="881"/>
      <c r="I2" s="705"/>
      <c r="J2" s="705"/>
      <c r="K2" s="866" t="s">
        <v>450</v>
      </c>
      <c r="L2" s="872"/>
      <c r="M2" s="872"/>
      <c r="N2" s="872"/>
      <c r="O2" s="872"/>
      <c r="P2" s="872"/>
      <c r="Q2" s="872"/>
      <c r="R2" s="872"/>
      <c r="S2" s="624"/>
      <c r="T2" s="624"/>
    </row>
    <row r="3" spans="1:20" ht="18">
      <c r="A3" s="866"/>
      <c r="B3" s="881"/>
      <c r="C3" s="881"/>
      <c r="D3" s="881"/>
      <c r="E3" s="881"/>
      <c r="F3" s="881"/>
      <c r="G3" s="881"/>
      <c r="H3" s="881"/>
      <c r="I3" s="705"/>
      <c r="J3" s="705"/>
      <c r="K3" s="866"/>
      <c r="L3" s="872"/>
      <c r="M3" s="872"/>
      <c r="N3" s="872"/>
      <c r="O3" s="872"/>
      <c r="P3" s="872"/>
      <c r="Q3" s="872"/>
      <c r="R3" s="872"/>
      <c r="S3" s="624"/>
      <c r="T3" s="624"/>
    </row>
    <row r="4" spans="1:31" ht="12.75">
      <c r="A4" s="795" t="s">
        <v>220</v>
      </c>
      <c r="C4" s="5"/>
      <c r="D4" s="5"/>
      <c r="E4" s="6"/>
      <c r="F4" s="5"/>
      <c r="G4" s="5"/>
      <c r="H4" s="6"/>
      <c r="I4" s="5"/>
      <c r="J4" s="5"/>
      <c r="K4" s="795" t="s">
        <v>220</v>
      </c>
      <c r="S4" s="18"/>
      <c r="T4" s="18"/>
      <c r="U4" s="704"/>
      <c r="V4" s="704"/>
      <c r="W4" s="704"/>
      <c r="X4" s="704"/>
      <c r="Y4" s="704"/>
      <c r="Z4" s="704"/>
      <c r="AA4" s="704"/>
      <c r="AB4" s="704"/>
      <c r="AC4" s="704"/>
      <c r="AD4" s="704"/>
      <c r="AE4" s="704"/>
    </row>
    <row r="5" spans="1:31" ht="16.5" customHeight="1">
      <c r="A5" s="1311" t="s">
        <v>480</v>
      </c>
      <c r="B5" s="20"/>
      <c r="C5" s="706"/>
      <c r="D5" s="706"/>
      <c r="E5" s="706"/>
      <c r="F5" s="706"/>
      <c r="G5" s="706"/>
      <c r="H5" s="706"/>
      <c r="I5" s="706"/>
      <c r="J5" s="706"/>
      <c r="K5" s="1311" t="s">
        <v>346</v>
      </c>
      <c r="L5" s="16"/>
      <c r="M5" s="17"/>
      <c r="O5" s="9"/>
      <c r="S5" s="18"/>
      <c r="T5" s="24"/>
      <c r="U5" s="704"/>
      <c r="V5" s="704"/>
      <c r="W5" s="704"/>
      <c r="X5" s="704"/>
      <c r="Y5" s="704"/>
      <c r="Z5" s="704"/>
      <c r="AA5" s="704"/>
      <c r="AB5" s="704"/>
      <c r="AC5" s="704"/>
      <c r="AD5" s="704"/>
      <c r="AE5" s="704"/>
    </row>
    <row r="6" spans="1:31" ht="18" customHeight="1">
      <c r="A6" s="565"/>
      <c r="B6" s="566" t="s">
        <v>331</v>
      </c>
      <c r="C6" s="565" t="s">
        <v>332</v>
      </c>
      <c r="D6" s="507" t="s">
        <v>333</v>
      </c>
      <c r="E6" s="700" t="s">
        <v>275</v>
      </c>
      <c r="F6" s="507" t="s">
        <v>334</v>
      </c>
      <c r="G6" s="700" t="s">
        <v>11</v>
      </c>
      <c r="H6" s="507" t="s">
        <v>334</v>
      </c>
      <c r="I6" s="227"/>
      <c r="K6" s="27" t="s">
        <v>264</v>
      </c>
      <c r="L6" s="1373" t="s">
        <v>402</v>
      </c>
      <c r="M6" s="1358"/>
      <c r="N6" s="1375"/>
      <c r="O6" s="233"/>
      <c r="P6" s="1373" t="s">
        <v>182</v>
      </c>
      <c r="Q6" s="1358"/>
      <c r="R6" s="1375"/>
      <c r="S6"/>
      <c r="T6" s="704"/>
      <c r="U6" s="704"/>
      <c r="V6" s="19"/>
      <c r="W6" s="19"/>
      <c r="X6" s="19"/>
      <c r="Y6" s="43"/>
      <c r="Z6" s="19"/>
      <c r="AA6" s="43"/>
      <c r="AB6" s="19"/>
      <c r="AC6" s="43"/>
      <c r="AD6" s="19"/>
      <c r="AE6" s="43"/>
    </row>
    <row r="7" spans="1:31" ht="12.75">
      <c r="A7" s="36" t="s">
        <v>222</v>
      </c>
      <c r="B7" s="707" t="s">
        <v>399</v>
      </c>
      <c r="C7" s="1247" t="s">
        <v>499</v>
      </c>
      <c r="D7" s="709" t="s">
        <v>336</v>
      </c>
      <c r="E7" s="19" t="s">
        <v>293</v>
      </c>
      <c r="F7" s="413" t="s">
        <v>337</v>
      </c>
      <c r="G7" s="19" t="s">
        <v>293</v>
      </c>
      <c r="H7" s="413" t="s">
        <v>338</v>
      </c>
      <c r="I7" s="227"/>
      <c r="J7" s="147"/>
      <c r="K7" s="652" t="s">
        <v>222</v>
      </c>
      <c r="L7" s="1471" t="s">
        <v>414</v>
      </c>
      <c r="M7" s="1471" t="s">
        <v>491</v>
      </c>
      <c r="N7" s="1471" t="s">
        <v>296</v>
      </c>
      <c r="O7" s="1232"/>
      <c r="P7" s="1471" t="s">
        <v>401</v>
      </c>
      <c r="Q7" s="1471" t="s">
        <v>405</v>
      </c>
      <c r="R7" s="1471" t="s">
        <v>492</v>
      </c>
      <c r="S7"/>
      <c r="T7" s="43"/>
      <c r="U7" s="1467" t="s">
        <v>414</v>
      </c>
      <c r="V7" s="1469" t="s">
        <v>418</v>
      </c>
      <c r="W7" s="1463" t="s">
        <v>296</v>
      </c>
      <c r="X7" s="1250" t="s">
        <v>403</v>
      </c>
      <c r="Y7" s="1465" t="s">
        <v>401</v>
      </c>
      <c r="Z7" s="1467" t="s">
        <v>290</v>
      </c>
      <c r="AA7" s="1463" t="s">
        <v>186</v>
      </c>
      <c r="AB7" s="1250" t="s">
        <v>403</v>
      </c>
      <c r="AC7" s="43"/>
      <c r="AD7" s="19" t="s">
        <v>416</v>
      </c>
      <c r="AE7" s="43"/>
    </row>
    <row r="8" spans="1:31" ht="12.75" customHeight="1">
      <c r="A8" s="495"/>
      <c r="B8" s="710" t="s">
        <v>339</v>
      </c>
      <c r="C8" s="712" t="s">
        <v>340</v>
      </c>
      <c r="D8" s="712" t="s">
        <v>341</v>
      </c>
      <c r="E8" s="711" t="s">
        <v>342</v>
      </c>
      <c r="F8" s="712" t="s">
        <v>343</v>
      </c>
      <c r="G8" s="1231" t="s">
        <v>344</v>
      </c>
      <c r="H8" s="712" t="s">
        <v>345</v>
      </c>
      <c r="I8" s="708"/>
      <c r="J8" s="713"/>
      <c r="K8" s="526"/>
      <c r="L8" s="1468"/>
      <c r="M8" s="1468"/>
      <c r="N8" s="1468"/>
      <c r="O8" s="1232"/>
      <c r="P8" s="1468"/>
      <c r="Q8" s="1468"/>
      <c r="R8" s="1468"/>
      <c r="S8"/>
      <c r="T8" s="43"/>
      <c r="U8" s="1468"/>
      <c r="V8" s="1470"/>
      <c r="W8" s="1464"/>
      <c r="X8" s="1249" t="s">
        <v>404</v>
      </c>
      <c r="Y8" s="1466"/>
      <c r="Z8" s="1468"/>
      <c r="AA8" s="1464"/>
      <c r="AB8" s="1249" t="s">
        <v>415</v>
      </c>
      <c r="AC8" s="1070"/>
      <c r="AD8" s="1070" t="s">
        <v>417</v>
      </c>
      <c r="AE8" s="1071"/>
    </row>
    <row r="9" spans="1:31" ht="12.75">
      <c r="A9" s="638" t="s">
        <v>228</v>
      </c>
      <c r="B9" s="716">
        <v>483.057387</v>
      </c>
      <c r="C9" s="1248">
        <v>622.9485209999999</v>
      </c>
      <c r="D9" s="1221">
        <f aca="true" t="shared" si="0" ref="D9:D38">C9-B9</f>
        <v>139.8911339999999</v>
      </c>
      <c r="E9" s="1216">
        <v>20.65</v>
      </c>
      <c r="F9" s="1221">
        <f aca="true" t="shared" si="1" ref="F9:F38">D9-E9</f>
        <v>119.2411339999999</v>
      </c>
      <c r="G9" s="1216">
        <v>49.3</v>
      </c>
      <c r="H9" s="1221">
        <f aca="true" t="shared" si="2" ref="H9:H38">F9-G9</f>
        <v>69.9411339999999</v>
      </c>
      <c r="I9" s="1230"/>
      <c r="J9" s="74"/>
      <c r="K9" s="424" t="s">
        <v>228</v>
      </c>
      <c r="L9" s="1233">
        <f aca="true" t="shared" si="3" ref="L9:L38">U9/X9</f>
        <v>0.46411303624722183</v>
      </c>
      <c r="M9" s="678">
        <f aca="true" t="shared" si="4" ref="M9:M38">V9/X9</f>
        <v>0.1521138156881505</v>
      </c>
      <c r="N9" s="678">
        <f aca="true" t="shared" si="5" ref="N9:N38">W9/X9</f>
        <v>0.38377314806462764</v>
      </c>
      <c r="O9" s="308"/>
      <c r="P9" s="1233">
        <f aca="true" t="shared" si="6" ref="P9:P38">Y9/AB9</f>
        <v>0.19571549717109524</v>
      </c>
      <c r="Q9" s="678">
        <f aca="true" t="shared" si="7" ref="Q9:Q38">Z9/AB9</f>
        <v>0.5794399536339269</v>
      </c>
      <c r="R9" s="678">
        <f aca="true" t="shared" si="8" ref="R9:R38">AA9/AB9</f>
        <v>0.22484454919497787</v>
      </c>
      <c r="S9"/>
      <c r="T9"/>
      <c r="U9" s="1256">
        <f>F9</f>
        <v>119.2411339999999</v>
      </c>
      <c r="V9" s="1257">
        <f>'T6'!F8-W9</f>
        <v>39.081479</v>
      </c>
      <c r="W9" s="1258">
        <f>'T5'!J8</f>
        <v>98.6</v>
      </c>
      <c r="X9" s="1254">
        <f aca="true" t="shared" si="9" ref="X9:X38">W9+V9+U9</f>
        <v>256.9226129999999</v>
      </c>
      <c r="Y9" s="1069">
        <f>'T4'!D8</f>
        <v>49.3</v>
      </c>
      <c r="Z9" s="1069">
        <f>'T4'!B8</f>
        <v>145.958752</v>
      </c>
      <c r="AA9" s="1069">
        <f>'T4'!F8</f>
        <v>56.637499</v>
      </c>
      <c r="AB9" s="1254">
        <f aca="true" t="shared" si="10" ref="AB9:AB38">AA9+Z9+Y9</f>
        <v>251.896251</v>
      </c>
      <c r="AC9" s="1069"/>
      <c r="AD9" s="1069">
        <f>X9-AB9</f>
        <v>5.026361999999892</v>
      </c>
      <c r="AE9" s="1069"/>
    </row>
    <row r="10" spans="1:31" s="533" customFormat="1" ht="12.75">
      <c r="A10" s="635" t="s">
        <v>229</v>
      </c>
      <c r="B10" s="717">
        <v>703.7875</v>
      </c>
      <c r="C10" s="718">
        <v>1007.039</v>
      </c>
      <c r="D10" s="1222">
        <f t="shared" si="0"/>
        <v>303.25149999999996</v>
      </c>
      <c r="E10" s="1217">
        <v>10.963</v>
      </c>
      <c r="F10" s="1222">
        <f t="shared" si="1"/>
        <v>292.28849999999994</v>
      </c>
      <c r="G10" s="1217">
        <v>44.064</v>
      </c>
      <c r="H10" s="1222">
        <f t="shared" si="2"/>
        <v>248.22449999999995</v>
      </c>
      <c r="I10" s="1230"/>
      <c r="J10" s="74"/>
      <c r="K10" s="667" t="s">
        <v>229</v>
      </c>
      <c r="L10" s="1234">
        <f t="shared" si="3"/>
        <v>0.48393706153378485</v>
      </c>
      <c r="M10" s="681">
        <f t="shared" si="4"/>
        <v>0.12829058691308529</v>
      </c>
      <c r="N10" s="681">
        <f t="shared" si="5"/>
        <v>0.38777235155312995</v>
      </c>
      <c r="O10" s="308"/>
      <c r="P10" s="1234">
        <f t="shared" si="6"/>
        <v>0.07377818024182896</v>
      </c>
      <c r="Q10" s="681">
        <f t="shared" si="7"/>
        <v>0.6096910857831849</v>
      </c>
      <c r="R10" s="681">
        <f t="shared" si="8"/>
        <v>0.3165307339749863</v>
      </c>
      <c r="U10" s="1251">
        <f aca="true" t="shared" si="11" ref="U10:U38">F10</f>
        <v>292.28849999999994</v>
      </c>
      <c r="V10" s="1069">
        <f>'T6'!F9-W10</f>
        <v>77.48500000000001</v>
      </c>
      <c r="W10" s="1259">
        <f>'T5'!J9</f>
        <v>234.20690000000002</v>
      </c>
      <c r="X10" s="1254">
        <f t="shared" si="9"/>
        <v>603.9803999999999</v>
      </c>
      <c r="Y10" s="1069">
        <f>'T4'!D9</f>
        <v>44.064</v>
      </c>
      <c r="Z10" s="1069">
        <f>'T4'!B9</f>
        <v>364.137851</v>
      </c>
      <c r="AA10" s="1069">
        <f>'T4'!F9</f>
        <v>189.047903</v>
      </c>
      <c r="AB10" s="1254">
        <f t="shared" si="10"/>
        <v>597.2497539999999</v>
      </c>
      <c r="AC10" s="1069"/>
      <c r="AD10" s="1069">
        <f aca="true" t="shared" si="12" ref="AD10:AD38">X10-AB10</f>
        <v>6.730645999999979</v>
      </c>
      <c r="AE10" s="1069"/>
    </row>
    <row r="11" spans="1:31" ht="12.75">
      <c r="A11" s="638" t="s">
        <v>230</v>
      </c>
      <c r="B11" s="716">
        <v>377.257178</v>
      </c>
      <c r="C11" s="719">
        <v>500.591098</v>
      </c>
      <c r="D11" s="1223">
        <f t="shared" si="0"/>
        <v>123.33391999999998</v>
      </c>
      <c r="E11" s="1218">
        <v>20.2</v>
      </c>
      <c r="F11" s="1223">
        <f t="shared" si="1"/>
        <v>103.13391999999997</v>
      </c>
      <c r="G11" s="1218">
        <v>50.3</v>
      </c>
      <c r="H11" s="1223">
        <f t="shared" si="2"/>
        <v>52.83391999999998</v>
      </c>
      <c r="I11" s="1230"/>
      <c r="J11" s="74"/>
      <c r="K11" s="424" t="s">
        <v>230</v>
      </c>
      <c r="L11" s="1235">
        <f t="shared" si="3"/>
        <v>0.41584577745751644</v>
      </c>
      <c r="M11" s="683">
        <f t="shared" si="4"/>
        <v>0.2442486023578862</v>
      </c>
      <c r="N11" s="683">
        <f t="shared" si="5"/>
        <v>0.3399056201845973</v>
      </c>
      <c r="O11" s="308"/>
      <c r="P11" s="1235">
        <f t="shared" si="6"/>
        <v>0.21479477271170852</v>
      </c>
      <c r="Q11" s="683">
        <f t="shared" si="7"/>
        <v>0.4243243874897528</v>
      </c>
      <c r="R11" s="683">
        <f t="shared" si="8"/>
        <v>0.3608808397985385</v>
      </c>
      <c r="S11"/>
      <c r="T11"/>
      <c r="U11" s="1251">
        <f t="shared" si="11"/>
        <v>103.13391999999997</v>
      </c>
      <c r="V11" s="1069">
        <f>'T6'!F10-W11</f>
        <v>60.57610100000001</v>
      </c>
      <c r="W11" s="1259">
        <f>'T5'!J10</f>
        <v>84.3</v>
      </c>
      <c r="X11" s="1254">
        <f t="shared" si="9"/>
        <v>248.010021</v>
      </c>
      <c r="Y11" s="1069">
        <f>'T4'!D10</f>
        <v>50.3</v>
      </c>
      <c r="Z11" s="1069">
        <f>'T4'!B10</f>
        <v>99.367021</v>
      </c>
      <c r="AA11" s="1069">
        <f>'T4'!F10</f>
        <v>84.51</v>
      </c>
      <c r="AB11" s="1254">
        <f t="shared" si="10"/>
        <v>234.17702100000002</v>
      </c>
      <c r="AC11" s="1069"/>
      <c r="AD11" s="1069">
        <f t="shared" si="12"/>
        <v>13.83299999999997</v>
      </c>
      <c r="AE11" s="1069"/>
    </row>
    <row r="12" spans="1:31" s="533" customFormat="1" ht="12.75">
      <c r="A12" s="635" t="s">
        <v>231</v>
      </c>
      <c r="B12" s="717">
        <v>515.312175</v>
      </c>
      <c r="C12" s="718">
        <v>585.6934769999999</v>
      </c>
      <c r="D12" s="1222">
        <f t="shared" si="0"/>
        <v>70.38130199999989</v>
      </c>
      <c r="E12" s="1217">
        <v>16.3</v>
      </c>
      <c r="F12" s="1222">
        <f t="shared" si="1"/>
        <v>54.081301999999894</v>
      </c>
      <c r="G12" s="1217">
        <v>28</v>
      </c>
      <c r="H12" s="1222">
        <f t="shared" si="2"/>
        <v>26.081301999999894</v>
      </c>
      <c r="I12" s="1230"/>
      <c r="J12" s="74"/>
      <c r="K12" s="667" t="s">
        <v>231</v>
      </c>
      <c r="L12" s="1234">
        <f t="shared" si="3"/>
        <v>0.18800993490385703</v>
      </c>
      <c r="M12" s="681">
        <f t="shared" si="4"/>
        <v>0.25049900435179345</v>
      </c>
      <c r="N12" s="681">
        <f t="shared" si="5"/>
        <v>0.5614910607443496</v>
      </c>
      <c r="O12" s="308"/>
      <c r="P12" s="1234">
        <f t="shared" si="6"/>
        <v>0.10025192341639563</v>
      </c>
      <c r="Q12" s="681">
        <f t="shared" si="7"/>
        <v>0.6378257517523849</v>
      </c>
      <c r="R12" s="681">
        <f t="shared" si="8"/>
        <v>0.2619223248312195</v>
      </c>
      <c r="U12" s="1251">
        <f t="shared" si="11"/>
        <v>54.081301999999894</v>
      </c>
      <c r="V12" s="1069">
        <f>'T6'!F11-W12</f>
        <v>72.056364</v>
      </c>
      <c r="W12" s="1259">
        <f>'T5'!J11</f>
        <v>161.513633</v>
      </c>
      <c r="X12" s="1254">
        <f t="shared" si="9"/>
        <v>287.6512989999999</v>
      </c>
      <c r="Y12" s="1069">
        <f>'T4'!D11</f>
        <v>28</v>
      </c>
      <c r="Z12" s="1069">
        <f>'T4'!B11</f>
        <v>178.14242800000002</v>
      </c>
      <c r="AA12" s="1069">
        <f>'T4'!F11</f>
        <v>73.153959</v>
      </c>
      <c r="AB12" s="1254">
        <f t="shared" si="10"/>
        <v>279.29638700000004</v>
      </c>
      <c r="AC12" s="1069"/>
      <c r="AD12" s="1069">
        <f t="shared" si="12"/>
        <v>8.354911999999842</v>
      </c>
      <c r="AE12" s="1069"/>
    </row>
    <row r="13" spans="1:31" ht="12.75">
      <c r="A13" s="638" t="s">
        <v>232</v>
      </c>
      <c r="B13" s="716">
        <v>706.083375</v>
      </c>
      <c r="C13" s="719">
        <v>925.896</v>
      </c>
      <c r="D13" s="1223">
        <f t="shared" si="0"/>
        <v>219.8126249999999</v>
      </c>
      <c r="E13" s="1218">
        <v>12.177625</v>
      </c>
      <c r="F13" s="1223">
        <f t="shared" si="1"/>
        <v>207.6349999999999</v>
      </c>
      <c r="G13" s="1218">
        <v>32.587</v>
      </c>
      <c r="H13" s="1223">
        <f t="shared" si="2"/>
        <v>175.0479999999999</v>
      </c>
      <c r="I13" s="1230"/>
      <c r="J13" s="74"/>
      <c r="K13" s="424" t="s">
        <v>232</v>
      </c>
      <c r="L13" s="1235">
        <f t="shared" si="3"/>
        <v>0.45361002667458955</v>
      </c>
      <c r="M13" s="683">
        <f t="shared" si="4"/>
        <v>0.19040108009149329</v>
      </c>
      <c r="N13" s="683">
        <f t="shared" si="5"/>
        <v>0.3559888932339172</v>
      </c>
      <c r="O13" s="308"/>
      <c r="P13" s="1235">
        <f t="shared" si="6"/>
        <v>0.07403494746232535</v>
      </c>
      <c r="Q13" s="683">
        <f t="shared" si="7"/>
        <v>0.6604607703667189</v>
      </c>
      <c r="R13" s="683">
        <f t="shared" si="8"/>
        <v>0.26550428217095584</v>
      </c>
      <c r="S13"/>
      <c r="T13"/>
      <c r="U13" s="1251">
        <f t="shared" si="11"/>
        <v>207.6349999999999</v>
      </c>
      <c r="V13" s="1069">
        <f>'T6'!F12-W13</f>
        <v>87.15400000000002</v>
      </c>
      <c r="W13" s="1259">
        <f>'T5'!J12</f>
        <v>162.95</v>
      </c>
      <c r="X13" s="1254">
        <f t="shared" si="9"/>
        <v>457.7389999999999</v>
      </c>
      <c r="Y13" s="1069">
        <f>'T4'!D12</f>
        <v>32.587</v>
      </c>
      <c r="Z13" s="1069">
        <f>'T4'!B12</f>
        <v>290.706428</v>
      </c>
      <c r="AA13" s="1069">
        <f>'T4'!F12</f>
        <v>116.86356699999999</v>
      </c>
      <c r="AB13" s="1254">
        <f t="shared" si="10"/>
        <v>440.156995</v>
      </c>
      <c r="AC13" s="1069"/>
      <c r="AD13" s="1069">
        <f t="shared" si="12"/>
        <v>17.582004999999924</v>
      </c>
      <c r="AE13" s="1069"/>
    </row>
    <row r="14" spans="1:31" s="533" customFormat="1" ht="12.75">
      <c r="A14" s="635" t="s">
        <v>233</v>
      </c>
      <c r="B14" s="717">
        <v>635.535</v>
      </c>
      <c r="C14" s="718">
        <v>867.27</v>
      </c>
      <c r="D14" s="1222">
        <f t="shared" si="0"/>
        <v>231.735</v>
      </c>
      <c r="E14" s="1217">
        <v>19.9</v>
      </c>
      <c r="F14" s="1222">
        <f t="shared" si="1"/>
        <v>211.835</v>
      </c>
      <c r="G14" s="1217">
        <v>43.3</v>
      </c>
      <c r="H14" s="1222">
        <f t="shared" si="2"/>
        <v>168.53500000000003</v>
      </c>
      <c r="I14" s="1230"/>
      <c r="J14" s="74"/>
      <c r="K14" s="667" t="s">
        <v>233</v>
      </c>
      <c r="L14" s="1234">
        <f t="shared" si="3"/>
        <v>0.5737102656857969</v>
      </c>
      <c r="M14" s="681">
        <f t="shared" si="4"/>
        <v>0.20150180006386148</v>
      </c>
      <c r="N14" s="681">
        <f t="shared" si="5"/>
        <v>0.22478793425034171</v>
      </c>
      <c r="O14" s="308"/>
      <c r="P14" s="1234">
        <f t="shared" si="6"/>
        <v>0.11843062194675325</v>
      </c>
      <c r="Q14" s="681">
        <f t="shared" si="7"/>
        <v>0.6613058767572109</v>
      </c>
      <c r="R14" s="681">
        <f t="shared" si="8"/>
        <v>0.2202635012960358</v>
      </c>
      <c r="U14" s="1251">
        <f t="shared" si="11"/>
        <v>211.835</v>
      </c>
      <c r="V14" s="1069">
        <f>'T6'!F13-W14</f>
        <v>74.40190000000001</v>
      </c>
      <c r="W14" s="1259">
        <f>'T5'!J13</f>
        <v>83</v>
      </c>
      <c r="X14" s="1254">
        <f t="shared" si="9"/>
        <v>369.2369</v>
      </c>
      <c r="Y14" s="1069">
        <f>'T4'!D13</f>
        <v>43.3</v>
      </c>
      <c r="Z14" s="1069">
        <f>'T4'!B13</f>
        <v>241.783282</v>
      </c>
      <c r="AA14" s="1069">
        <f>'T4'!F13</f>
        <v>80.53161800000001</v>
      </c>
      <c r="AB14" s="1254">
        <f t="shared" si="10"/>
        <v>365.61490000000003</v>
      </c>
      <c r="AC14" s="1069"/>
      <c r="AD14" s="1069">
        <f t="shared" si="12"/>
        <v>3.6219999999999573</v>
      </c>
      <c r="AE14" s="1069"/>
    </row>
    <row r="15" spans="1:31" ht="12.75">
      <c r="A15" s="638" t="s">
        <v>234</v>
      </c>
      <c r="B15" s="716">
        <v>425.01822100000004</v>
      </c>
      <c r="C15" s="719">
        <v>482.554071</v>
      </c>
      <c r="D15" s="1223">
        <f t="shared" si="0"/>
        <v>57.53584999999998</v>
      </c>
      <c r="E15" s="1218">
        <v>6.7</v>
      </c>
      <c r="F15" s="1223">
        <f t="shared" si="1"/>
        <v>50.83584999999998</v>
      </c>
      <c r="G15" s="1218">
        <v>23.9</v>
      </c>
      <c r="H15" s="1223">
        <f t="shared" si="2"/>
        <v>26.93584999999998</v>
      </c>
      <c r="I15" s="1230"/>
      <c r="J15" s="74"/>
      <c r="K15" s="424" t="s">
        <v>234</v>
      </c>
      <c r="L15" s="1235">
        <f t="shared" si="3"/>
        <v>0.2767987678291212</v>
      </c>
      <c r="M15" s="683">
        <f t="shared" si="4"/>
        <v>0.3110533643691973</v>
      </c>
      <c r="N15" s="683">
        <f t="shared" si="5"/>
        <v>0.41214786780168144</v>
      </c>
      <c r="O15" s="308"/>
      <c r="P15" s="1235">
        <f t="shared" si="6"/>
        <v>0.13795384831928198</v>
      </c>
      <c r="Q15" s="683">
        <f t="shared" si="7"/>
        <v>0.5174097323669368</v>
      </c>
      <c r="R15" s="683">
        <f t="shared" si="8"/>
        <v>0.34463641931378114</v>
      </c>
      <c r="S15"/>
      <c r="T15"/>
      <c r="U15" s="1251">
        <f t="shared" si="11"/>
        <v>50.83584999999998</v>
      </c>
      <c r="V15" s="1069">
        <f>'T6'!F14-W15</f>
        <v>57.126924</v>
      </c>
      <c r="W15" s="1259">
        <f>'T5'!J14</f>
        <v>75.69357099999999</v>
      </c>
      <c r="X15" s="1254">
        <f t="shared" si="9"/>
        <v>183.656345</v>
      </c>
      <c r="Y15" s="1069">
        <f>'T4'!D14</f>
        <v>23.9</v>
      </c>
      <c r="Z15" s="1069">
        <f>'T4'!B14</f>
        <v>89.639345</v>
      </c>
      <c r="AA15" s="1069">
        <f>'T4'!F14</f>
        <v>59.707</v>
      </c>
      <c r="AB15" s="1254">
        <f t="shared" si="10"/>
        <v>173.24634500000002</v>
      </c>
      <c r="AC15" s="1069"/>
      <c r="AD15" s="1069">
        <f t="shared" si="12"/>
        <v>10.409999999999968</v>
      </c>
      <c r="AE15" s="1069"/>
    </row>
    <row r="16" spans="1:31" s="533" customFormat="1" ht="12.75">
      <c r="A16" s="635" t="s">
        <v>235</v>
      </c>
      <c r="B16" s="717">
        <v>384.987728</v>
      </c>
      <c r="C16" s="718">
        <v>513.392054</v>
      </c>
      <c r="D16" s="1222">
        <f t="shared" si="0"/>
        <v>128.40432600000003</v>
      </c>
      <c r="E16" s="1217">
        <v>17.343915000000003</v>
      </c>
      <c r="F16" s="1222">
        <f t="shared" si="1"/>
        <v>111.06041100000002</v>
      </c>
      <c r="G16" s="1217">
        <v>7.482</v>
      </c>
      <c r="H16" s="1222">
        <f t="shared" si="2"/>
        <v>103.57841100000002</v>
      </c>
      <c r="I16" s="1230"/>
      <c r="J16" s="74"/>
      <c r="K16" s="667" t="s">
        <v>235</v>
      </c>
      <c r="L16" s="1234">
        <f t="shared" si="3"/>
        <v>0.4811604502130533</v>
      </c>
      <c r="M16" s="681">
        <f t="shared" si="4"/>
        <v>0.45385323568807484</v>
      </c>
      <c r="N16" s="681">
        <f t="shared" si="5"/>
        <v>0.06498631409887182</v>
      </c>
      <c r="O16" s="308"/>
      <c r="P16" s="1234">
        <f t="shared" si="6"/>
        <v>0.03375320631775933</v>
      </c>
      <c r="Q16" s="681">
        <f t="shared" si="7"/>
        <v>0.38914984190534097</v>
      </c>
      <c r="R16" s="681">
        <f t="shared" si="8"/>
        <v>0.5770969517768997</v>
      </c>
      <c r="U16" s="1251">
        <f t="shared" si="11"/>
        <v>111.06041100000002</v>
      </c>
      <c r="V16" s="1069">
        <f>'T6'!F15-W16</f>
        <v>104.757419</v>
      </c>
      <c r="W16" s="1259">
        <f>'T5'!J15</f>
        <v>15</v>
      </c>
      <c r="X16" s="1254">
        <f t="shared" si="9"/>
        <v>230.81783000000001</v>
      </c>
      <c r="Y16" s="1069">
        <f>'T4'!D15</f>
        <v>7.482</v>
      </c>
      <c r="Z16" s="1069">
        <f>'T4'!B15</f>
        <v>86.262001</v>
      </c>
      <c r="AA16" s="1069">
        <f>'T4'!F15</f>
        <v>127.923829</v>
      </c>
      <c r="AB16" s="1254">
        <f t="shared" si="10"/>
        <v>221.66783</v>
      </c>
      <c r="AC16" s="1069"/>
      <c r="AD16" s="1069">
        <f t="shared" si="12"/>
        <v>9.150000000000006</v>
      </c>
      <c r="AE16" s="1069"/>
    </row>
    <row r="17" spans="1:31" ht="12.75">
      <c r="A17" s="638" t="s">
        <v>236</v>
      </c>
      <c r="B17" s="716">
        <v>320.271413</v>
      </c>
      <c r="C17" s="719">
        <v>415.74536</v>
      </c>
      <c r="D17" s="1223">
        <f t="shared" si="0"/>
        <v>95.47394700000001</v>
      </c>
      <c r="E17" s="1218">
        <v>6.155</v>
      </c>
      <c r="F17" s="1223">
        <f t="shared" si="1"/>
        <v>89.31894700000001</v>
      </c>
      <c r="G17" s="1218">
        <v>15.1</v>
      </c>
      <c r="H17" s="1223">
        <f t="shared" si="2"/>
        <v>74.21894700000001</v>
      </c>
      <c r="I17" s="1230"/>
      <c r="J17" s="74"/>
      <c r="K17" s="424" t="s">
        <v>236</v>
      </c>
      <c r="L17" s="1235">
        <f t="shared" si="3"/>
        <v>0.536765289116509</v>
      </c>
      <c r="M17" s="683">
        <f t="shared" si="4"/>
        <v>0.2225119612421566</v>
      </c>
      <c r="N17" s="683">
        <f t="shared" si="5"/>
        <v>0.2407227496413344</v>
      </c>
      <c r="O17" s="308"/>
      <c r="P17" s="1235">
        <f t="shared" si="6"/>
        <v>0.09128841046775789</v>
      </c>
      <c r="Q17" s="683">
        <f t="shared" si="7"/>
        <v>0.5581942850129974</v>
      </c>
      <c r="R17" s="683">
        <f t="shared" si="8"/>
        <v>0.3505173045192449</v>
      </c>
      <c r="S17"/>
      <c r="T17"/>
      <c r="U17" s="1251">
        <f t="shared" si="11"/>
        <v>89.31894700000001</v>
      </c>
      <c r="V17" s="1069">
        <f>'T6'!F16-W17</f>
        <v>37.026489000000005</v>
      </c>
      <c r="W17" s="1259">
        <f>'T5'!J16</f>
        <v>40.05680499999999</v>
      </c>
      <c r="X17" s="1254">
        <f t="shared" si="9"/>
        <v>166.402241</v>
      </c>
      <c r="Y17" s="1069">
        <f>'T4'!D16</f>
        <v>15.1</v>
      </c>
      <c r="Z17" s="1069">
        <f>'T4'!B16</f>
        <v>92.330819</v>
      </c>
      <c r="AA17" s="1069">
        <f>'T4'!F16</f>
        <v>57.979006</v>
      </c>
      <c r="AB17" s="1254">
        <f t="shared" si="10"/>
        <v>165.40982499999998</v>
      </c>
      <c r="AC17" s="1069"/>
      <c r="AD17" s="1069">
        <f t="shared" si="12"/>
        <v>0.99241600000002</v>
      </c>
      <c r="AE17" s="1069"/>
    </row>
    <row r="18" spans="1:31" s="533" customFormat="1" ht="12.75">
      <c r="A18" s="635" t="s">
        <v>237</v>
      </c>
      <c r="B18" s="717">
        <v>624.997</v>
      </c>
      <c r="C18" s="718">
        <v>856.095</v>
      </c>
      <c r="D18" s="1222">
        <f t="shared" si="0"/>
        <v>231.09800000000007</v>
      </c>
      <c r="E18" s="1217">
        <v>16.899</v>
      </c>
      <c r="F18" s="1222">
        <f t="shared" si="1"/>
        <v>214.19900000000007</v>
      </c>
      <c r="G18" s="1217">
        <v>27.706</v>
      </c>
      <c r="H18" s="1222">
        <f t="shared" si="2"/>
        <v>186.49300000000008</v>
      </c>
      <c r="I18" s="1230"/>
      <c r="J18" s="74"/>
      <c r="K18" s="667" t="s">
        <v>237</v>
      </c>
      <c r="L18" s="1234">
        <f t="shared" si="3"/>
        <v>0.43794162386731667</v>
      </c>
      <c r="M18" s="681">
        <f t="shared" si="4"/>
        <v>0.17590737348294017</v>
      </c>
      <c r="N18" s="681">
        <f t="shared" si="5"/>
        <v>0.38615100264974317</v>
      </c>
      <c r="O18" s="308"/>
      <c r="P18" s="1234">
        <f t="shared" si="6"/>
        <v>0.06156601580815117</v>
      </c>
      <c r="Q18" s="681">
        <f t="shared" si="7"/>
        <v>0.42299803786934387</v>
      </c>
      <c r="R18" s="681">
        <f t="shared" si="8"/>
        <v>0.5154359463225049</v>
      </c>
      <c r="U18" s="1251">
        <f t="shared" si="11"/>
        <v>214.19900000000007</v>
      </c>
      <c r="V18" s="1069">
        <f>'T6'!F17-W18</f>
        <v>86.03699999999998</v>
      </c>
      <c r="W18" s="1259">
        <f>'T5'!J17</f>
        <v>188.868</v>
      </c>
      <c r="X18" s="1254">
        <f t="shared" si="9"/>
        <v>489.10400000000004</v>
      </c>
      <c r="Y18" s="1069">
        <f>'T4'!D17</f>
        <v>27.706</v>
      </c>
      <c r="Z18" s="1069">
        <f>'T4'!B17</f>
        <v>190.358</v>
      </c>
      <c r="AA18" s="1069">
        <f>'T4'!F17</f>
        <v>231.957</v>
      </c>
      <c r="AB18" s="1254">
        <f t="shared" si="10"/>
        <v>450.021</v>
      </c>
      <c r="AC18" s="1069"/>
      <c r="AD18" s="1069">
        <f t="shared" si="12"/>
        <v>39.08300000000003</v>
      </c>
      <c r="AE18" s="1069"/>
    </row>
    <row r="19" spans="1:31" ht="12.75">
      <c r="A19" s="638" t="s">
        <v>238</v>
      </c>
      <c r="B19" s="716">
        <v>296.92940000000004</v>
      </c>
      <c r="C19" s="719">
        <v>342.4018</v>
      </c>
      <c r="D19" s="1223">
        <f t="shared" si="0"/>
        <v>45.472399999999936</v>
      </c>
      <c r="E19" s="1218">
        <v>9.65</v>
      </c>
      <c r="F19" s="1223">
        <f t="shared" si="1"/>
        <v>35.82239999999994</v>
      </c>
      <c r="G19" s="1218">
        <v>19.5</v>
      </c>
      <c r="H19" s="1223">
        <f t="shared" si="2"/>
        <v>16.322399999999938</v>
      </c>
      <c r="I19" s="1230"/>
      <c r="J19" s="74"/>
      <c r="K19" s="424" t="s">
        <v>238</v>
      </c>
      <c r="L19" s="1235">
        <f t="shared" si="3"/>
        <v>0.26943048828183724</v>
      </c>
      <c r="M19" s="683">
        <f t="shared" si="4"/>
        <v>0.1987950901049972</v>
      </c>
      <c r="N19" s="683">
        <f t="shared" si="5"/>
        <v>0.5317744216131656</v>
      </c>
      <c r="O19" s="308"/>
      <c r="P19" s="1235">
        <f t="shared" si="6"/>
        <v>0.1537024556923113</v>
      </c>
      <c r="Q19" s="683">
        <f t="shared" si="7"/>
        <v>0.5872773777572841</v>
      </c>
      <c r="R19" s="683">
        <f t="shared" si="8"/>
        <v>0.25902016655040455</v>
      </c>
      <c r="S19"/>
      <c r="T19"/>
      <c r="U19" s="1251">
        <f t="shared" si="11"/>
        <v>35.82239999999994</v>
      </c>
      <c r="V19" s="1069">
        <f>'T6'!F18-W19</f>
        <v>26.430999999999997</v>
      </c>
      <c r="W19" s="1259">
        <f>'T5'!J18</f>
        <v>70.7026</v>
      </c>
      <c r="X19" s="1254">
        <f t="shared" si="9"/>
        <v>132.95599999999993</v>
      </c>
      <c r="Y19" s="1069">
        <f>'T4'!D18</f>
        <v>19.5</v>
      </c>
      <c r="Z19" s="1069">
        <f>'T4'!B18</f>
        <v>74.507</v>
      </c>
      <c r="AA19" s="1069">
        <f>'T4'!F18</f>
        <v>32.8615</v>
      </c>
      <c r="AB19" s="1254">
        <f t="shared" si="10"/>
        <v>126.86850000000001</v>
      </c>
      <c r="AC19" s="1069"/>
      <c r="AD19" s="1069">
        <f t="shared" si="12"/>
        <v>6.08749999999992</v>
      </c>
      <c r="AE19" s="1069"/>
    </row>
    <row r="20" spans="1:31" s="533" customFormat="1" ht="12.75">
      <c r="A20" s="635" t="s">
        <v>239</v>
      </c>
      <c r="B20" s="717">
        <v>675.799706</v>
      </c>
      <c r="C20" s="718">
        <v>816.8190010000001</v>
      </c>
      <c r="D20" s="1222">
        <f t="shared" si="0"/>
        <v>141.01929500000006</v>
      </c>
      <c r="E20" s="1217">
        <v>19.8</v>
      </c>
      <c r="F20" s="1222">
        <f t="shared" si="1"/>
        <v>121.21929500000006</v>
      </c>
      <c r="G20" s="1217">
        <v>38.439</v>
      </c>
      <c r="H20" s="1222">
        <f t="shared" si="2"/>
        <v>82.78029500000005</v>
      </c>
      <c r="I20" s="1230"/>
      <c r="J20" s="74"/>
      <c r="K20" s="667" t="s">
        <v>239</v>
      </c>
      <c r="L20" s="1234">
        <f t="shared" si="3"/>
        <v>0.38581120898840326</v>
      </c>
      <c r="M20" s="681">
        <f t="shared" si="4"/>
        <v>0.2920940754003041</v>
      </c>
      <c r="N20" s="681">
        <f t="shared" si="5"/>
        <v>0.3220947156112927</v>
      </c>
      <c r="O20" s="308"/>
      <c r="P20" s="1234">
        <f t="shared" si="6"/>
        <v>0.1304906263215002</v>
      </c>
      <c r="Q20" s="681">
        <f t="shared" si="7"/>
        <v>0.5709825910893502</v>
      </c>
      <c r="R20" s="681">
        <f t="shared" si="8"/>
        <v>0.2985267825891496</v>
      </c>
      <c r="U20" s="1251">
        <f t="shared" si="11"/>
        <v>121.21929500000006</v>
      </c>
      <c r="V20" s="1069">
        <f>'T6'!F19-W20</f>
        <v>91.77399999999999</v>
      </c>
      <c r="W20" s="1259">
        <f>'T5'!J19</f>
        <v>101.2</v>
      </c>
      <c r="X20" s="1254">
        <f t="shared" si="9"/>
        <v>314.19329500000003</v>
      </c>
      <c r="Y20" s="1069">
        <f>'T4'!D19</f>
        <v>38.439</v>
      </c>
      <c r="Z20" s="1069">
        <f>'T4'!B19</f>
        <v>168.195988</v>
      </c>
      <c r="AA20" s="1069">
        <f>'T4'!F19</f>
        <v>87.937895</v>
      </c>
      <c r="AB20" s="1254">
        <f t="shared" si="10"/>
        <v>294.572883</v>
      </c>
      <c r="AC20" s="1069"/>
      <c r="AD20" s="1069">
        <f t="shared" si="12"/>
        <v>19.620412000000044</v>
      </c>
      <c r="AE20" s="1069"/>
    </row>
    <row r="21" spans="1:31" ht="12.75">
      <c r="A21" s="638" t="s">
        <v>240</v>
      </c>
      <c r="B21" s="716">
        <v>682.5578</v>
      </c>
      <c r="C21" s="719">
        <v>938.5435</v>
      </c>
      <c r="D21" s="1223">
        <f t="shared" si="0"/>
        <v>255.98569999999995</v>
      </c>
      <c r="E21" s="1218">
        <v>6.7187</v>
      </c>
      <c r="F21" s="1223">
        <f t="shared" si="1"/>
        <v>249.26699999999994</v>
      </c>
      <c r="G21" s="1218">
        <v>13</v>
      </c>
      <c r="H21" s="1223">
        <f t="shared" si="2"/>
        <v>236.26699999999994</v>
      </c>
      <c r="I21" s="1230"/>
      <c r="J21" s="74"/>
      <c r="K21" s="424" t="s">
        <v>240</v>
      </c>
      <c r="L21" s="1235">
        <f t="shared" si="3"/>
        <v>0.5398620603023238</v>
      </c>
      <c r="M21" s="683">
        <f t="shared" si="4"/>
        <v>0.24766012559464706</v>
      </c>
      <c r="N21" s="683">
        <f t="shared" si="5"/>
        <v>0.2124778141030292</v>
      </c>
      <c r="O21" s="308"/>
      <c r="P21" s="1235">
        <f t="shared" si="6"/>
        <v>0.028279558664856777</v>
      </c>
      <c r="Q21" s="683">
        <f t="shared" si="7"/>
        <v>0.713297483554349</v>
      </c>
      <c r="R21" s="683">
        <f t="shared" si="8"/>
        <v>0.25842295778079427</v>
      </c>
      <c r="S21"/>
      <c r="T21"/>
      <c r="U21" s="1251">
        <f t="shared" si="11"/>
        <v>249.26699999999994</v>
      </c>
      <c r="V21" s="1069">
        <f>'T6'!F20-W21</f>
        <v>114.35050000000001</v>
      </c>
      <c r="W21" s="1259">
        <f>'T5'!J20</f>
        <v>98.106</v>
      </c>
      <c r="X21" s="1254">
        <f t="shared" si="9"/>
        <v>461.72349999999994</v>
      </c>
      <c r="Y21" s="1069">
        <f>'T4'!D20</f>
        <v>13</v>
      </c>
      <c r="Z21" s="1069">
        <f>'T4'!B20</f>
        <v>327.9</v>
      </c>
      <c r="AA21" s="1069">
        <f>'T4'!F20</f>
        <v>118.796</v>
      </c>
      <c r="AB21" s="1254">
        <f t="shared" si="10"/>
        <v>459.69599999999997</v>
      </c>
      <c r="AC21" s="1069"/>
      <c r="AD21" s="1069">
        <f t="shared" si="12"/>
        <v>2.027499999999975</v>
      </c>
      <c r="AE21" s="1069"/>
    </row>
    <row r="22" spans="1:31" s="533" customFormat="1" ht="12.75">
      <c r="A22" s="635" t="s">
        <v>241</v>
      </c>
      <c r="B22" s="717">
        <v>1222.495261</v>
      </c>
      <c r="C22" s="718">
        <v>1485.3605109999999</v>
      </c>
      <c r="D22" s="1222">
        <f t="shared" si="0"/>
        <v>262.86524999999983</v>
      </c>
      <c r="E22" s="1217">
        <v>44.021009</v>
      </c>
      <c r="F22" s="1222">
        <f t="shared" si="1"/>
        <v>218.84424099999984</v>
      </c>
      <c r="G22" s="1217">
        <v>106.971019</v>
      </c>
      <c r="H22" s="1222">
        <f t="shared" si="2"/>
        <v>111.87322199999984</v>
      </c>
      <c r="I22" s="1230"/>
      <c r="J22" s="74"/>
      <c r="K22" s="667" t="s">
        <v>241</v>
      </c>
      <c r="L22" s="1234">
        <f t="shared" si="3"/>
        <v>0.2795451426261328</v>
      </c>
      <c r="M22" s="681">
        <f t="shared" si="4"/>
        <v>0.21691292593414235</v>
      </c>
      <c r="N22" s="681">
        <f t="shared" si="5"/>
        <v>0.5035419314397248</v>
      </c>
      <c r="O22" s="308"/>
      <c r="P22" s="1234">
        <f t="shared" si="6"/>
        <v>0.13797846011522946</v>
      </c>
      <c r="Q22" s="681">
        <f t="shared" si="7"/>
        <v>0.4864448263401547</v>
      </c>
      <c r="R22" s="681">
        <f t="shared" si="8"/>
        <v>0.3755767135446158</v>
      </c>
      <c r="U22" s="1251">
        <f t="shared" si="11"/>
        <v>218.84424099999984</v>
      </c>
      <c r="V22" s="1069">
        <f>'T6'!F21-W22</f>
        <v>169.81208900000001</v>
      </c>
      <c r="W22" s="1259">
        <f>'T5'!J21</f>
        <v>394.201991</v>
      </c>
      <c r="X22" s="1254">
        <f t="shared" si="9"/>
        <v>782.8583209999999</v>
      </c>
      <c r="Y22" s="1069">
        <f>'T4'!D21</f>
        <v>106.971019</v>
      </c>
      <c r="Z22" s="1069">
        <f>'T4'!B21</f>
        <v>377.127696</v>
      </c>
      <c r="AA22" s="1069">
        <f>'T4'!F21</f>
        <v>291.174606</v>
      </c>
      <c r="AB22" s="1254">
        <f t="shared" si="10"/>
        <v>775.273321</v>
      </c>
      <c r="AC22" s="1069"/>
      <c r="AD22" s="1069">
        <f t="shared" si="12"/>
        <v>7.584999999999923</v>
      </c>
      <c r="AE22" s="1069"/>
    </row>
    <row r="23" spans="1:31" ht="12.75">
      <c r="A23" s="638" t="s">
        <v>242</v>
      </c>
      <c r="B23" s="716">
        <v>405.06365</v>
      </c>
      <c r="C23" s="719">
        <v>510.08293699999996</v>
      </c>
      <c r="D23" s="1223">
        <f t="shared" si="0"/>
        <v>105.01928699999996</v>
      </c>
      <c r="E23" s="1218">
        <v>9.771084</v>
      </c>
      <c r="F23" s="1223">
        <f t="shared" si="1"/>
        <v>95.24820299999996</v>
      </c>
      <c r="G23" s="1218">
        <v>26.817788999999998</v>
      </c>
      <c r="H23" s="1223">
        <f t="shared" si="2"/>
        <v>68.43041399999996</v>
      </c>
      <c r="I23" s="1230"/>
      <c r="J23" s="74"/>
      <c r="K23" s="424" t="s">
        <v>242</v>
      </c>
      <c r="L23" s="1235">
        <f t="shared" si="3"/>
        <v>0.4107256739799121</v>
      </c>
      <c r="M23" s="683">
        <f t="shared" si="4"/>
        <v>0.16268695086935733</v>
      </c>
      <c r="N23" s="683">
        <f t="shared" si="5"/>
        <v>0.4265873751507306</v>
      </c>
      <c r="O23" s="308"/>
      <c r="P23" s="1235">
        <f t="shared" si="6"/>
        <v>0.11914307475207188</v>
      </c>
      <c r="Q23" s="683">
        <f t="shared" si="7"/>
        <v>0.6442109407016857</v>
      </c>
      <c r="R23" s="683">
        <f t="shared" si="8"/>
        <v>0.23664598454624236</v>
      </c>
      <c r="S23"/>
      <c r="T23"/>
      <c r="U23" s="1251">
        <f t="shared" si="11"/>
        <v>95.24820299999996</v>
      </c>
      <c r="V23" s="1069">
        <f>'T6'!F22-W23</f>
        <v>37.727468</v>
      </c>
      <c r="W23" s="1259">
        <f>'T5'!J22</f>
        <v>98.92656699999999</v>
      </c>
      <c r="X23" s="1254">
        <f t="shared" si="9"/>
        <v>231.90223799999995</v>
      </c>
      <c r="Y23" s="1069">
        <f>'T4'!D22</f>
        <v>26.817788999999998</v>
      </c>
      <c r="Z23" s="1069">
        <f>'T4'!B22</f>
        <v>145.004761</v>
      </c>
      <c r="AA23" s="1069">
        <f>'T4'!F22</f>
        <v>53.266395</v>
      </c>
      <c r="AB23" s="1254">
        <f t="shared" si="10"/>
        <v>225.08894500000002</v>
      </c>
      <c r="AC23" s="1069"/>
      <c r="AD23" s="1069">
        <f t="shared" si="12"/>
        <v>6.8132929999999305</v>
      </c>
      <c r="AE23" s="1069"/>
    </row>
    <row r="24" spans="1:31" s="533" customFormat="1" ht="12.75">
      <c r="A24" s="635" t="s">
        <v>243</v>
      </c>
      <c r="B24" s="717">
        <v>493.581819</v>
      </c>
      <c r="C24" s="718">
        <v>647.1350259999999</v>
      </c>
      <c r="D24" s="1222">
        <f t="shared" si="0"/>
        <v>153.55320699999993</v>
      </c>
      <c r="E24" s="1217">
        <v>10.9</v>
      </c>
      <c r="F24" s="1222">
        <f t="shared" si="1"/>
        <v>142.65320699999992</v>
      </c>
      <c r="G24" s="1217">
        <v>16.995600000000007</v>
      </c>
      <c r="H24" s="1222">
        <f t="shared" si="2"/>
        <v>125.65760699999991</v>
      </c>
      <c r="I24" s="1230"/>
      <c r="J24" s="74"/>
      <c r="K24" s="667" t="s">
        <v>243</v>
      </c>
      <c r="L24" s="1234">
        <f t="shared" si="3"/>
        <v>0.3969788581633077</v>
      </c>
      <c r="M24" s="681">
        <f t="shared" si="4"/>
        <v>0.12720941457178367</v>
      </c>
      <c r="N24" s="681">
        <f t="shared" si="5"/>
        <v>0.47581172726490867</v>
      </c>
      <c r="O24" s="308"/>
      <c r="P24" s="1234">
        <f t="shared" si="6"/>
        <v>0.048535471643237245</v>
      </c>
      <c r="Q24" s="681">
        <f t="shared" si="7"/>
        <v>0.5365911895285151</v>
      </c>
      <c r="R24" s="681">
        <f t="shared" si="8"/>
        <v>0.4148733388282476</v>
      </c>
      <c r="U24" s="1251">
        <f t="shared" si="11"/>
        <v>142.65320699999992</v>
      </c>
      <c r="V24" s="1069">
        <f>'T6'!F23-W24</f>
        <v>45.71233599999999</v>
      </c>
      <c r="W24" s="1259">
        <f>'T5'!J23</f>
        <v>170.981571</v>
      </c>
      <c r="X24" s="1254">
        <f t="shared" si="9"/>
        <v>359.3471139999999</v>
      </c>
      <c r="Y24" s="1069">
        <f>'T4'!D23</f>
        <v>16.995600000000007</v>
      </c>
      <c r="Z24" s="1069">
        <f>'T4'!B23</f>
        <v>187.897406</v>
      </c>
      <c r="AA24" s="1069">
        <f>'T4'!F23</f>
        <v>145.27563199999997</v>
      </c>
      <c r="AB24" s="1254">
        <f t="shared" si="10"/>
        <v>350.168638</v>
      </c>
      <c r="AC24" s="1069"/>
      <c r="AD24" s="1069">
        <f t="shared" si="12"/>
        <v>9.178475999999932</v>
      </c>
      <c r="AE24" s="1069"/>
    </row>
    <row r="25" spans="1:31" ht="12.75">
      <c r="A25" s="638" t="s">
        <v>244</v>
      </c>
      <c r="B25" s="716">
        <v>732.219</v>
      </c>
      <c r="C25" s="719">
        <v>1037.53</v>
      </c>
      <c r="D25" s="1223">
        <f t="shared" si="0"/>
        <v>305.3109999999999</v>
      </c>
      <c r="E25" s="1218">
        <v>39.2</v>
      </c>
      <c r="F25" s="1223">
        <f t="shared" si="1"/>
        <v>266.11099999999993</v>
      </c>
      <c r="G25" s="1218">
        <v>95</v>
      </c>
      <c r="H25" s="1223">
        <f t="shared" si="2"/>
        <v>171.11099999999993</v>
      </c>
      <c r="I25" s="1230"/>
      <c r="J25" s="74"/>
      <c r="K25" s="424" t="s">
        <v>244</v>
      </c>
      <c r="L25" s="1235">
        <f t="shared" si="3"/>
        <v>0.41873217983496874</v>
      </c>
      <c r="M25" s="683">
        <f t="shared" si="4"/>
        <v>0.18392927951459917</v>
      </c>
      <c r="N25" s="683">
        <f t="shared" si="5"/>
        <v>0.39733854065043217</v>
      </c>
      <c r="O25" s="308"/>
      <c r="P25" s="1235">
        <f t="shared" si="6"/>
        <v>0.1515136056897359</v>
      </c>
      <c r="Q25" s="683">
        <f t="shared" si="7"/>
        <v>0.6905634281750398</v>
      </c>
      <c r="R25" s="683">
        <f t="shared" si="8"/>
        <v>0.1579229661352243</v>
      </c>
      <c r="S25"/>
      <c r="T25"/>
      <c r="U25" s="1251">
        <f t="shared" si="11"/>
        <v>266.11099999999993</v>
      </c>
      <c r="V25" s="1069">
        <f>'T6'!F24-W25</f>
        <v>116.88999999999999</v>
      </c>
      <c r="W25" s="1259">
        <f>'T5'!J24</f>
        <v>252.515</v>
      </c>
      <c r="X25" s="1254">
        <f t="shared" si="9"/>
        <v>635.5159999999998</v>
      </c>
      <c r="Y25" s="1069">
        <f>'T4'!D24</f>
        <v>95</v>
      </c>
      <c r="Z25" s="1069">
        <f>'T4'!B24</f>
        <v>432.987687</v>
      </c>
      <c r="AA25" s="1069">
        <f>'T4'!F24</f>
        <v>99.01871</v>
      </c>
      <c r="AB25" s="1254">
        <f t="shared" si="10"/>
        <v>627.006397</v>
      </c>
      <c r="AC25" s="1069"/>
      <c r="AD25" s="1069">
        <f t="shared" si="12"/>
        <v>8.509602999999856</v>
      </c>
      <c r="AE25" s="1069"/>
    </row>
    <row r="26" spans="1:31" s="533" customFormat="1" ht="12.75">
      <c r="A26" s="635" t="s">
        <v>245</v>
      </c>
      <c r="B26" s="717">
        <v>622.8934810000001</v>
      </c>
      <c r="C26" s="718">
        <v>719.8107650000001</v>
      </c>
      <c r="D26" s="1222">
        <f t="shared" si="0"/>
        <v>96.917284</v>
      </c>
      <c r="E26" s="1217">
        <v>20</v>
      </c>
      <c r="F26" s="1222">
        <f t="shared" si="1"/>
        <v>76.917284</v>
      </c>
      <c r="G26" s="1217">
        <v>34</v>
      </c>
      <c r="H26" s="1222">
        <f t="shared" si="2"/>
        <v>42.917283999999995</v>
      </c>
      <c r="I26" s="1230"/>
      <c r="J26" s="74"/>
      <c r="K26" s="667" t="s">
        <v>245</v>
      </c>
      <c r="L26" s="1234">
        <f t="shared" si="3"/>
        <v>0.23040296523151005</v>
      </c>
      <c r="M26" s="681">
        <f t="shared" si="4"/>
        <v>0.24738740860606778</v>
      </c>
      <c r="N26" s="681">
        <f t="shared" si="5"/>
        <v>0.5222096261624222</v>
      </c>
      <c r="O26" s="308"/>
      <c r="P26" s="1234">
        <f t="shared" si="6"/>
        <v>0.10562686356077378</v>
      </c>
      <c r="Q26" s="681">
        <f t="shared" si="7"/>
        <v>0.5830025182811209</v>
      </c>
      <c r="R26" s="681">
        <f t="shared" si="8"/>
        <v>0.31137061815810535</v>
      </c>
      <c r="U26" s="1251">
        <f t="shared" si="11"/>
        <v>76.917284</v>
      </c>
      <c r="V26" s="1069">
        <f>'T6'!F25-W26</f>
        <v>82.58733799999996</v>
      </c>
      <c r="W26" s="1259">
        <f>'T5'!J25</f>
        <v>174.33346000000003</v>
      </c>
      <c r="X26" s="1254">
        <f t="shared" si="9"/>
        <v>333.838082</v>
      </c>
      <c r="Y26" s="1069">
        <f>'T4'!D25</f>
        <v>34</v>
      </c>
      <c r="Z26" s="1069">
        <f>'T4'!B25</f>
        <v>187.661405</v>
      </c>
      <c r="AA26" s="1069">
        <f>'T4'!F25</f>
        <v>100.22640700000001</v>
      </c>
      <c r="AB26" s="1254">
        <f t="shared" si="10"/>
        <v>321.887812</v>
      </c>
      <c r="AC26" s="1069"/>
      <c r="AD26" s="1069">
        <f t="shared" si="12"/>
        <v>11.950269999999989</v>
      </c>
      <c r="AE26" s="1069"/>
    </row>
    <row r="27" spans="1:31" ht="12.75">
      <c r="A27" s="638" t="s">
        <v>246</v>
      </c>
      <c r="B27" s="716">
        <v>427.0493</v>
      </c>
      <c r="C27" s="719">
        <v>537.377583</v>
      </c>
      <c r="D27" s="1223">
        <f t="shared" si="0"/>
        <v>110.32828299999994</v>
      </c>
      <c r="E27" s="1218">
        <v>10.15</v>
      </c>
      <c r="F27" s="1223">
        <f t="shared" si="1"/>
        <v>100.17828299999994</v>
      </c>
      <c r="G27" s="1218">
        <v>22.515</v>
      </c>
      <c r="H27" s="1223">
        <f t="shared" si="2"/>
        <v>77.66328299999994</v>
      </c>
      <c r="I27" s="1230"/>
      <c r="J27" s="74"/>
      <c r="K27" s="424" t="s">
        <v>246</v>
      </c>
      <c r="L27" s="1235">
        <f t="shared" si="3"/>
        <v>0.40426957228127264</v>
      </c>
      <c r="M27" s="683">
        <f t="shared" si="4"/>
        <v>0.27492826695001277</v>
      </c>
      <c r="N27" s="683">
        <f t="shared" si="5"/>
        <v>0.3208021607687146</v>
      </c>
      <c r="O27" s="308"/>
      <c r="P27" s="1235">
        <f t="shared" si="6"/>
        <v>0.09478176199358691</v>
      </c>
      <c r="Q27" s="683">
        <f t="shared" si="7"/>
        <v>0.6389789417362639</v>
      </c>
      <c r="R27" s="683">
        <f t="shared" si="8"/>
        <v>0.26623929627014925</v>
      </c>
      <c r="S27"/>
      <c r="T27"/>
      <c r="U27" s="1251">
        <f t="shared" si="11"/>
        <v>100.17828299999994</v>
      </c>
      <c r="V27" s="1069">
        <f>'T6'!F26-W27</f>
        <v>68.12741700000001</v>
      </c>
      <c r="W27" s="1259">
        <f>'T5'!J26</f>
        <v>79.495</v>
      </c>
      <c r="X27" s="1254">
        <f t="shared" si="9"/>
        <v>247.80069999999995</v>
      </c>
      <c r="Y27" s="1069">
        <f>'T4'!D26</f>
        <v>22.515</v>
      </c>
      <c r="Z27" s="1069">
        <f>'T4'!B26</f>
        <v>151.78670000000002</v>
      </c>
      <c r="AA27" s="1069">
        <f>'T4'!F26</f>
        <v>63.244</v>
      </c>
      <c r="AB27" s="1254">
        <f t="shared" si="10"/>
        <v>237.5457</v>
      </c>
      <c r="AC27" s="1069"/>
      <c r="AD27" s="1069">
        <f t="shared" si="12"/>
        <v>10.254999999999939</v>
      </c>
      <c r="AE27" s="1069"/>
    </row>
    <row r="28" spans="1:31" s="533" customFormat="1" ht="12.75">
      <c r="A28" s="635" t="s">
        <v>247</v>
      </c>
      <c r="B28" s="717">
        <v>1242.440983</v>
      </c>
      <c r="C28" s="718">
        <v>1575.536956</v>
      </c>
      <c r="D28" s="1222">
        <f t="shared" si="0"/>
        <v>333.09597299999996</v>
      </c>
      <c r="E28" s="1217">
        <v>54.602</v>
      </c>
      <c r="F28" s="1222">
        <f t="shared" si="1"/>
        <v>278.493973</v>
      </c>
      <c r="G28" s="1217">
        <v>96.49580000000005</v>
      </c>
      <c r="H28" s="1222">
        <f t="shared" si="2"/>
        <v>181.99817299999995</v>
      </c>
      <c r="I28" s="1230"/>
      <c r="J28" s="74"/>
      <c r="K28" s="667" t="s">
        <v>247</v>
      </c>
      <c r="L28" s="1234">
        <f t="shared" si="3"/>
        <v>0.42521973915494804</v>
      </c>
      <c r="M28" s="681">
        <f t="shared" si="4"/>
        <v>0.13304060176017923</v>
      </c>
      <c r="N28" s="681">
        <f t="shared" si="5"/>
        <v>0.4417396590848727</v>
      </c>
      <c r="O28" s="308"/>
      <c r="P28" s="1234">
        <f t="shared" si="6"/>
        <v>0.14928918776974082</v>
      </c>
      <c r="Q28" s="681">
        <f t="shared" si="7"/>
        <v>0.48245379789736287</v>
      </c>
      <c r="R28" s="681">
        <f t="shared" si="8"/>
        <v>0.3682570143328963</v>
      </c>
      <c r="U28" s="1251">
        <f t="shared" si="11"/>
        <v>278.493973</v>
      </c>
      <c r="V28" s="1069">
        <f>'T6'!F27-W28</f>
        <v>87.1337860000001</v>
      </c>
      <c r="W28" s="1259">
        <f>'T5'!J27</f>
        <v>289.31355099999996</v>
      </c>
      <c r="X28" s="1254">
        <f t="shared" si="9"/>
        <v>654.94131</v>
      </c>
      <c r="Y28" s="1069">
        <f>'T4'!D27</f>
        <v>96.49580000000005</v>
      </c>
      <c r="Z28" s="1069">
        <f>'T4'!B27</f>
        <v>311.842846</v>
      </c>
      <c r="AA28" s="1069">
        <f>'T4'!F27</f>
        <v>238.029664</v>
      </c>
      <c r="AB28" s="1254">
        <f t="shared" si="10"/>
        <v>646.3683100000001</v>
      </c>
      <c r="AC28" s="1069"/>
      <c r="AD28" s="1069">
        <f t="shared" si="12"/>
        <v>8.572999999999979</v>
      </c>
      <c r="AE28" s="1069"/>
    </row>
    <row r="29" spans="1:31" ht="12.75">
      <c r="A29" s="638" t="s">
        <v>248</v>
      </c>
      <c r="B29" s="716">
        <v>1593.63</v>
      </c>
      <c r="C29" s="719">
        <v>1901</v>
      </c>
      <c r="D29" s="1223">
        <f t="shared" si="0"/>
        <v>307.3699999999999</v>
      </c>
      <c r="E29" s="1218">
        <v>49</v>
      </c>
      <c r="F29" s="1223">
        <f t="shared" si="1"/>
        <v>258.3699999999999</v>
      </c>
      <c r="G29" s="1218">
        <v>83.7</v>
      </c>
      <c r="H29" s="1223">
        <f t="shared" si="2"/>
        <v>174.6699999999999</v>
      </c>
      <c r="I29" s="1230"/>
      <c r="J29" s="74"/>
      <c r="K29" s="424" t="s">
        <v>248</v>
      </c>
      <c r="L29" s="1235">
        <f t="shared" si="3"/>
        <v>0.3325738852847286</v>
      </c>
      <c r="M29" s="683">
        <f t="shared" si="4"/>
        <v>0.1516321697044589</v>
      </c>
      <c r="N29" s="683">
        <f t="shared" si="5"/>
        <v>0.5157939450108125</v>
      </c>
      <c r="O29" s="308"/>
      <c r="P29" s="1235">
        <f t="shared" si="6"/>
        <v>0.10786916514163467</v>
      </c>
      <c r="Q29" s="683">
        <f t="shared" si="7"/>
        <v>0.6139778848880068</v>
      </c>
      <c r="R29" s="683">
        <f t="shared" si="8"/>
        <v>0.27815294997035855</v>
      </c>
      <c r="S29"/>
      <c r="T29"/>
      <c r="U29" s="1251">
        <f t="shared" si="11"/>
        <v>258.3699999999999</v>
      </c>
      <c r="V29" s="1069">
        <f>'T6'!F28-W29</f>
        <v>117.80000000000001</v>
      </c>
      <c r="W29" s="1259">
        <f>'T5'!J28</f>
        <v>400.71</v>
      </c>
      <c r="X29" s="1254">
        <f t="shared" si="9"/>
        <v>776.8799999999999</v>
      </c>
      <c r="Y29" s="1069">
        <f>'T4'!D28</f>
        <v>83.7</v>
      </c>
      <c r="Z29" s="1069">
        <f>'T4'!B28</f>
        <v>476.41</v>
      </c>
      <c r="AA29" s="1069">
        <f>'T4'!F28</f>
        <v>215.83</v>
      </c>
      <c r="AB29" s="1254">
        <f t="shared" si="10"/>
        <v>775.94</v>
      </c>
      <c r="AC29" s="1069"/>
      <c r="AD29" s="1069">
        <f t="shared" si="12"/>
        <v>0.9399999999998272</v>
      </c>
      <c r="AE29" s="1069"/>
    </row>
    <row r="30" spans="1:31" s="533" customFormat="1" ht="12.75">
      <c r="A30" s="639" t="s">
        <v>249</v>
      </c>
      <c r="B30" s="720">
        <v>13570.967377</v>
      </c>
      <c r="C30" s="721">
        <v>17288.822660000005</v>
      </c>
      <c r="D30" s="1224">
        <f t="shared" si="0"/>
        <v>3717.8552830000044</v>
      </c>
      <c r="E30" s="1219">
        <v>421.101333</v>
      </c>
      <c r="F30" s="1224">
        <f t="shared" si="1"/>
        <v>3296.7539500000044</v>
      </c>
      <c r="G30" s="1219">
        <v>875.1732080000006</v>
      </c>
      <c r="H30" s="1224">
        <f t="shared" si="2"/>
        <v>2421.5807420000037</v>
      </c>
      <c r="I30" s="1230"/>
      <c r="J30" s="86"/>
      <c r="K30" s="722" t="s">
        <v>249</v>
      </c>
      <c r="L30" s="1236">
        <f t="shared" si="3"/>
        <v>0.4007978949103186</v>
      </c>
      <c r="M30" s="685">
        <f t="shared" si="4"/>
        <v>0.20108846793596402</v>
      </c>
      <c r="N30" s="685">
        <f t="shared" si="5"/>
        <v>0.39811363715371745</v>
      </c>
      <c r="O30" s="344"/>
      <c r="P30" s="1236">
        <f t="shared" si="6"/>
        <v>0.10913536982012682</v>
      </c>
      <c r="Q30" s="685">
        <f t="shared" si="7"/>
        <v>0.5761216331897675</v>
      </c>
      <c r="R30" s="685">
        <f t="shared" si="8"/>
        <v>0.3147429969901058</v>
      </c>
      <c r="U30" s="1251">
        <f t="shared" si="11"/>
        <v>3296.7539500000044</v>
      </c>
      <c r="V30" s="1069">
        <f>'T6'!F29-W30</f>
        <v>1654.0486100000003</v>
      </c>
      <c r="W30" s="1259">
        <f>'T5'!J29</f>
        <v>3274.674649</v>
      </c>
      <c r="X30" s="1254">
        <f t="shared" si="9"/>
        <v>8225.477209000004</v>
      </c>
      <c r="Y30" s="1069">
        <f>'T4'!D29</f>
        <v>875.1732080000006</v>
      </c>
      <c r="Z30" s="1069">
        <f>'T4'!B29</f>
        <v>4620.0074159999995</v>
      </c>
      <c r="AA30" s="1069">
        <f>'T4'!F29</f>
        <v>2523.97219</v>
      </c>
      <c r="AB30" s="1254">
        <f t="shared" si="10"/>
        <v>8019.152813999999</v>
      </c>
      <c r="AC30" s="1069"/>
      <c r="AD30" s="1069">
        <f t="shared" si="12"/>
        <v>206.3243950000051</v>
      </c>
      <c r="AE30" s="1069"/>
    </row>
    <row r="31" spans="1:31" ht="12.75">
      <c r="A31" s="638" t="s">
        <v>250</v>
      </c>
      <c r="B31" s="716">
        <v>3257.801</v>
      </c>
      <c r="C31" s="719">
        <v>4061.081</v>
      </c>
      <c r="D31" s="1223">
        <f t="shared" si="0"/>
        <v>803.2800000000002</v>
      </c>
      <c r="E31" s="1218">
        <v>123.643</v>
      </c>
      <c r="F31" s="1223">
        <f t="shared" si="1"/>
        <v>679.6370000000002</v>
      </c>
      <c r="G31" s="1218">
        <v>268</v>
      </c>
      <c r="H31" s="1223">
        <f t="shared" si="2"/>
        <v>411.63700000000017</v>
      </c>
      <c r="I31" s="1230"/>
      <c r="J31" s="74"/>
      <c r="K31" s="654" t="s">
        <v>250</v>
      </c>
      <c r="L31" s="1235">
        <f t="shared" si="3"/>
        <v>0.3400725341830348</v>
      </c>
      <c r="M31" s="683">
        <f t="shared" si="4"/>
        <v>0.2060218983580734</v>
      </c>
      <c r="N31" s="683">
        <f t="shared" si="5"/>
        <v>0.45390556745889177</v>
      </c>
      <c r="O31" s="308"/>
      <c r="P31" s="1235">
        <f t="shared" si="6"/>
        <v>0.13665583788130423</v>
      </c>
      <c r="Q31" s="683">
        <f t="shared" si="7"/>
        <v>0.5726012183785785</v>
      </c>
      <c r="R31" s="683">
        <f t="shared" si="8"/>
        <v>0.2907429437401173</v>
      </c>
      <c r="S31"/>
      <c r="T31"/>
      <c r="U31" s="1251">
        <f t="shared" si="11"/>
        <v>679.6370000000002</v>
      </c>
      <c r="V31" s="1069">
        <f>'T6'!F30-W31</f>
        <v>411.7359999999999</v>
      </c>
      <c r="W31" s="1259">
        <f>'T5'!J30</f>
        <v>907.133</v>
      </c>
      <c r="X31" s="1254">
        <f t="shared" si="9"/>
        <v>1998.506</v>
      </c>
      <c r="Y31" s="1069">
        <f>'T4'!D30</f>
        <v>268</v>
      </c>
      <c r="Z31" s="1069">
        <f>'T4'!B30</f>
        <v>1122.946</v>
      </c>
      <c r="AA31" s="1069">
        <f>'T4'!F30</f>
        <v>570.185</v>
      </c>
      <c r="AB31" s="1254">
        <f t="shared" si="10"/>
        <v>1961.1309999999999</v>
      </c>
      <c r="AC31" s="1069"/>
      <c r="AD31" s="1069">
        <f t="shared" si="12"/>
        <v>37.37500000000023</v>
      </c>
      <c r="AE31" s="1069"/>
    </row>
    <row r="32" spans="1:31" s="533" customFormat="1" ht="12.75">
      <c r="A32" s="642" t="s">
        <v>251</v>
      </c>
      <c r="B32" s="723">
        <v>16342.129326000002</v>
      </c>
      <c r="C32" s="724">
        <v>20863.264609000005</v>
      </c>
      <c r="D32" s="1225">
        <f t="shared" si="0"/>
        <v>4521.135283000003</v>
      </c>
      <c r="E32" s="1220">
        <v>544.744333</v>
      </c>
      <c r="F32" s="1225">
        <f t="shared" si="1"/>
        <v>3976.390950000003</v>
      </c>
      <c r="G32" s="1220">
        <v>1143.1732080000006</v>
      </c>
      <c r="H32" s="1225">
        <f t="shared" si="2"/>
        <v>2833.2177420000025</v>
      </c>
      <c r="I32" s="1230"/>
      <c r="J32" s="352"/>
      <c r="K32" s="725" t="s">
        <v>251</v>
      </c>
      <c r="L32" s="1237">
        <f t="shared" si="3"/>
        <v>0.38892776608823576</v>
      </c>
      <c r="M32" s="687">
        <f t="shared" si="4"/>
        <v>0.20205281716244639</v>
      </c>
      <c r="N32" s="687">
        <f t="shared" si="5"/>
        <v>0.4090194167493179</v>
      </c>
      <c r="O32" s="344"/>
      <c r="P32" s="1237">
        <f t="shared" si="6"/>
        <v>0.11454315621730081</v>
      </c>
      <c r="Q32" s="687">
        <f t="shared" si="7"/>
        <v>0.5754298698343611</v>
      </c>
      <c r="R32" s="687">
        <f t="shared" si="8"/>
        <v>0.3100269739483383</v>
      </c>
      <c r="U32" s="1251">
        <f t="shared" si="11"/>
        <v>3976.390950000003</v>
      </c>
      <c r="V32" s="1069">
        <f>'T6'!F31-W32</f>
        <v>2065.7846099999997</v>
      </c>
      <c r="W32" s="1259">
        <f>'T5'!J31</f>
        <v>4181.807649000001</v>
      </c>
      <c r="X32" s="1254">
        <f t="shared" si="9"/>
        <v>10223.983209000004</v>
      </c>
      <c r="Y32" s="1069">
        <f>'T4'!D31</f>
        <v>1143.1732080000006</v>
      </c>
      <c r="Z32" s="1069">
        <f>'T4'!B31</f>
        <v>5742.953415999999</v>
      </c>
      <c r="AA32" s="1069">
        <f>'T4'!F31</f>
        <v>3094.15719</v>
      </c>
      <c r="AB32" s="1254">
        <f t="shared" si="10"/>
        <v>9980.283813999999</v>
      </c>
      <c r="AC32" s="1069"/>
      <c r="AD32" s="1069">
        <f t="shared" si="12"/>
        <v>243.6993950000051</v>
      </c>
      <c r="AE32" s="1069"/>
    </row>
    <row r="33" spans="1:31" ht="12.75">
      <c r="A33" s="638" t="s">
        <v>252</v>
      </c>
      <c r="B33" s="716">
        <v>225.16368699999998</v>
      </c>
      <c r="C33" s="719">
        <v>300.500538</v>
      </c>
      <c r="D33" s="1223">
        <f t="shared" si="0"/>
        <v>75.33685100000002</v>
      </c>
      <c r="E33" s="1218">
        <v>8.35345</v>
      </c>
      <c r="F33" s="1223">
        <f t="shared" si="1"/>
        <v>66.98340100000003</v>
      </c>
      <c r="G33" s="1218">
        <v>21.883247</v>
      </c>
      <c r="H33" s="1223">
        <f t="shared" si="2"/>
        <v>45.10015400000003</v>
      </c>
      <c r="I33" s="1230"/>
      <c r="J33" s="74"/>
      <c r="K33" s="424" t="s">
        <v>252</v>
      </c>
      <c r="L33" s="1235">
        <f t="shared" si="3"/>
        <v>0.3532354808933751</v>
      </c>
      <c r="M33" s="683">
        <f t="shared" si="4"/>
        <v>0.5412949622851146</v>
      </c>
      <c r="N33" s="683">
        <f t="shared" si="5"/>
        <v>0.10546955682151013</v>
      </c>
      <c r="O33" s="308"/>
      <c r="P33" s="1235">
        <f t="shared" si="6"/>
        <v>0.09511369481008983</v>
      </c>
      <c r="Q33" s="683">
        <f t="shared" si="7"/>
        <v>0.3718490320388145</v>
      </c>
      <c r="R33" s="683">
        <f t="shared" si="8"/>
        <v>0.5330372731510957</v>
      </c>
      <c r="S33"/>
      <c r="T33"/>
      <c r="U33" s="1251">
        <f t="shared" si="11"/>
        <v>66.98340100000003</v>
      </c>
      <c r="V33" s="1069">
        <f>'T6'!F32-W33</f>
        <v>102.644778</v>
      </c>
      <c r="W33" s="1259">
        <f>'T5'!J32</f>
        <v>20</v>
      </c>
      <c r="X33" s="1254">
        <f t="shared" si="9"/>
        <v>189.62817900000005</v>
      </c>
      <c r="Y33" s="1069">
        <f>'T4'!D32</f>
        <v>21.883247</v>
      </c>
      <c r="Z33" s="1069">
        <f>'T4'!B32</f>
        <v>85.55302400000001</v>
      </c>
      <c r="AA33" s="1069">
        <f>'T4'!F32</f>
        <v>122.63834700000001</v>
      </c>
      <c r="AB33" s="1254">
        <f t="shared" si="10"/>
        <v>230.07461800000002</v>
      </c>
      <c r="AC33" s="1069"/>
      <c r="AD33" s="1069">
        <f t="shared" si="12"/>
        <v>-40.44643899999997</v>
      </c>
      <c r="AE33" s="1069"/>
    </row>
    <row r="34" spans="1:31" s="533" customFormat="1" ht="12.75">
      <c r="A34" s="635" t="s">
        <v>253</v>
      </c>
      <c r="B34" s="717">
        <v>85.69721399999999</v>
      </c>
      <c r="C34" s="718">
        <v>100.529982</v>
      </c>
      <c r="D34" s="1222">
        <f t="shared" si="0"/>
        <v>14.832768000000016</v>
      </c>
      <c r="E34" s="1217">
        <v>4.830062</v>
      </c>
      <c r="F34" s="1222">
        <f t="shared" si="1"/>
        <v>10.002706000000016</v>
      </c>
      <c r="G34" s="1217">
        <v>8.111232</v>
      </c>
      <c r="H34" s="1222">
        <f t="shared" si="2"/>
        <v>1.8914740000000165</v>
      </c>
      <c r="I34" s="1230"/>
      <c r="J34" s="74"/>
      <c r="K34" s="667" t="s">
        <v>253</v>
      </c>
      <c r="L34" s="1234">
        <f t="shared" si="3"/>
        <v>0.15552337610857217</v>
      </c>
      <c r="M34" s="681">
        <f t="shared" si="4"/>
        <v>0.611254669589404</v>
      </c>
      <c r="N34" s="681">
        <f t="shared" si="5"/>
        <v>0.23322195430202375</v>
      </c>
      <c r="O34" s="308"/>
      <c r="P34" s="1234">
        <f t="shared" si="6"/>
        <v>0.12641403243836855</v>
      </c>
      <c r="Q34" s="681">
        <f t="shared" si="7"/>
        <v>0.34908435282479816</v>
      </c>
      <c r="R34" s="681">
        <f t="shared" si="8"/>
        <v>0.5245016147368332</v>
      </c>
      <c r="U34" s="1251">
        <f t="shared" si="11"/>
        <v>10.002706000000016</v>
      </c>
      <c r="V34" s="1069">
        <f>'T6'!F33-W34</f>
        <v>39.313709</v>
      </c>
      <c r="W34" s="1259">
        <f>'T5'!J33</f>
        <v>15</v>
      </c>
      <c r="X34" s="1254">
        <f t="shared" si="9"/>
        <v>64.31641500000002</v>
      </c>
      <c r="Y34" s="1069">
        <f>'T4'!D33</f>
        <v>8.111232</v>
      </c>
      <c r="Z34" s="1069">
        <f>'T4'!B33</f>
        <v>22.398653999999997</v>
      </c>
      <c r="AA34" s="1069">
        <f>'T4'!F33</f>
        <v>33.65413</v>
      </c>
      <c r="AB34" s="1254">
        <f t="shared" si="10"/>
        <v>64.164016</v>
      </c>
      <c r="AC34" s="1069"/>
      <c r="AD34" s="1069">
        <f t="shared" si="12"/>
        <v>0.15239900000001683</v>
      </c>
      <c r="AE34" s="1069"/>
    </row>
    <row r="35" spans="1:31" ht="12.75">
      <c r="A35" s="638" t="s">
        <v>254</v>
      </c>
      <c r="B35" s="716">
        <v>165.587109</v>
      </c>
      <c r="C35" s="719">
        <v>236.4093</v>
      </c>
      <c r="D35" s="1223">
        <f t="shared" si="0"/>
        <v>70.822191</v>
      </c>
      <c r="E35" s="1218">
        <v>0</v>
      </c>
      <c r="F35" s="1223">
        <f t="shared" si="1"/>
        <v>70.822191</v>
      </c>
      <c r="G35" s="1218">
        <v>0</v>
      </c>
      <c r="H35" s="1223">
        <f t="shared" si="2"/>
        <v>70.822191</v>
      </c>
      <c r="I35" s="1230"/>
      <c r="J35" s="74"/>
      <c r="K35" s="424" t="s">
        <v>254</v>
      </c>
      <c r="L35" s="1235">
        <f t="shared" si="3"/>
        <v>0.39474416027329945</v>
      </c>
      <c r="M35" s="683">
        <f t="shared" si="4"/>
        <v>0.27083170963451003</v>
      </c>
      <c r="N35" s="683">
        <f t="shared" si="5"/>
        <v>0.3344241300921905</v>
      </c>
      <c r="O35" s="308"/>
      <c r="P35" s="1235">
        <f t="shared" si="6"/>
        <v>0</v>
      </c>
      <c r="Q35" s="683">
        <f t="shared" si="7"/>
        <v>0.4135287636605778</v>
      </c>
      <c r="R35" s="683">
        <f t="shared" si="8"/>
        <v>0.5864712363394222</v>
      </c>
      <c r="S35"/>
      <c r="T35"/>
      <c r="U35" s="1251">
        <f t="shared" si="11"/>
        <v>70.822191</v>
      </c>
      <c r="V35" s="1069">
        <f>'T6'!F34-W35</f>
        <v>48.5907</v>
      </c>
      <c r="W35" s="1259">
        <f>'T5'!J34</f>
        <v>60</v>
      </c>
      <c r="X35" s="1254">
        <f t="shared" si="9"/>
        <v>179.412891</v>
      </c>
      <c r="Y35" s="1069">
        <f>'T4'!D34</f>
        <v>0</v>
      </c>
      <c r="Z35" s="1069">
        <f>'T4'!B34</f>
        <v>74.192391</v>
      </c>
      <c r="AA35" s="1069">
        <f>'T4'!F34</f>
        <v>105.2205</v>
      </c>
      <c r="AB35" s="1254">
        <f t="shared" si="10"/>
        <v>179.412891</v>
      </c>
      <c r="AC35" s="1069"/>
      <c r="AD35" s="1069">
        <f t="shared" si="12"/>
        <v>0</v>
      </c>
      <c r="AE35" s="1069"/>
    </row>
    <row r="36" spans="1:31" s="533" customFormat="1" ht="12.75">
      <c r="A36" s="635" t="s">
        <v>255</v>
      </c>
      <c r="B36" s="717">
        <v>266.159</v>
      </c>
      <c r="C36" s="718">
        <v>442.015</v>
      </c>
      <c r="D36" s="1222">
        <f t="shared" si="0"/>
        <v>175.856</v>
      </c>
      <c r="E36" s="1217">
        <v>14.844</v>
      </c>
      <c r="F36" s="1222">
        <f t="shared" si="1"/>
        <v>161.012</v>
      </c>
      <c r="G36" s="1217">
        <v>28.622</v>
      </c>
      <c r="H36" s="1222">
        <f t="shared" si="2"/>
        <v>132.39</v>
      </c>
      <c r="I36" s="1230"/>
      <c r="J36" s="74"/>
      <c r="K36" s="667" t="s">
        <v>255</v>
      </c>
      <c r="L36" s="1234">
        <f t="shared" si="3"/>
        <v>0.3817956336268119</v>
      </c>
      <c r="M36" s="681">
        <f t="shared" si="4"/>
        <v>0.273665415450426</v>
      </c>
      <c r="N36" s="681">
        <f t="shared" si="5"/>
        <v>0.3445389509227621</v>
      </c>
      <c r="O36" s="308"/>
      <c r="P36" s="1234">
        <f t="shared" si="6"/>
        <v>0.07023469312135815</v>
      </c>
      <c r="Q36" s="681">
        <f t="shared" si="7"/>
        <v>0.1659297692330721</v>
      </c>
      <c r="R36" s="681">
        <f t="shared" si="8"/>
        <v>0.7638355376455698</v>
      </c>
      <c r="U36" s="1251">
        <f t="shared" si="11"/>
        <v>161.012</v>
      </c>
      <c r="V36" s="1069">
        <f>'T6'!F35-W36</f>
        <v>115.411</v>
      </c>
      <c r="W36" s="1259">
        <f>'T5'!J35</f>
        <v>145.3</v>
      </c>
      <c r="X36" s="1254">
        <f t="shared" si="9"/>
        <v>421.723</v>
      </c>
      <c r="Y36" s="1069">
        <f>'T4'!D35</f>
        <v>28.622</v>
      </c>
      <c r="Z36" s="1069">
        <f>'T4'!B35</f>
        <v>67.6196</v>
      </c>
      <c r="AA36" s="1069">
        <f>'T4'!F35</f>
        <v>311.2778</v>
      </c>
      <c r="AB36" s="1254">
        <f t="shared" si="10"/>
        <v>407.5194</v>
      </c>
      <c r="AC36" s="1069"/>
      <c r="AD36" s="1069">
        <f t="shared" si="12"/>
        <v>14.203599999999994</v>
      </c>
      <c r="AE36" s="1069"/>
    </row>
    <row r="37" spans="1:31" ht="12.75">
      <c r="A37" s="619" t="s">
        <v>355</v>
      </c>
      <c r="B37" s="726">
        <v>742.6070100000001</v>
      </c>
      <c r="C37" s="719">
        <v>1079.4548200000002</v>
      </c>
      <c r="D37" s="1226">
        <f t="shared" si="0"/>
        <v>336.8478100000001</v>
      </c>
      <c r="E37" s="1218">
        <v>28.027512</v>
      </c>
      <c r="F37" s="1226">
        <f t="shared" si="1"/>
        <v>308.8202980000001</v>
      </c>
      <c r="G37" s="1218">
        <v>58.616479</v>
      </c>
      <c r="H37" s="1226">
        <f t="shared" si="2"/>
        <v>250.2038190000001</v>
      </c>
      <c r="I37" s="1230"/>
      <c r="J37" s="74"/>
      <c r="K37" s="655" t="s">
        <v>355</v>
      </c>
      <c r="L37" s="1235">
        <f t="shared" si="3"/>
        <v>0.36115933343982237</v>
      </c>
      <c r="M37" s="683">
        <f t="shared" si="4"/>
        <v>0.3578144892407409</v>
      </c>
      <c r="N37" s="683">
        <f t="shared" si="5"/>
        <v>0.28102617731943674</v>
      </c>
      <c r="O37" s="308"/>
      <c r="P37" s="1235">
        <f t="shared" si="6"/>
        <v>0.06652112244851927</v>
      </c>
      <c r="Q37" s="683">
        <f t="shared" si="7"/>
        <v>0.283445199919641</v>
      </c>
      <c r="R37" s="683">
        <f t="shared" si="8"/>
        <v>0.6500336776318396</v>
      </c>
      <c r="S37"/>
      <c r="T37"/>
      <c r="U37" s="1251">
        <f t="shared" si="11"/>
        <v>308.8202980000001</v>
      </c>
      <c r="V37" s="1069">
        <f>'T6'!F36-W37</f>
        <v>305.9601870000001</v>
      </c>
      <c r="W37" s="1259">
        <f>'T5'!J36</f>
        <v>240.3</v>
      </c>
      <c r="X37" s="1254">
        <f t="shared" si="9"/>
        <v>855.0804850000002</v>
      </c>
      <c r="Y37" s="1069">
        <f>'T4'!D36</f>
        <v>58.616479</v>
      </c>
      <c r="Z37" s="1069">
        <f>'T4'!B36</f>
        <v>249.76366900000002</v>
      </c>
      <c r="AA37" s="1069">
        <f>'T4'!F36</f>
        <v>572.790777</v>
      </c>
      <c r="AB37" s="1254">
        <f t="shared" si="10"/>
        <v>881.1709250000001</v>
      </c>
      <c r="AC37" s="1069"/>
      <c r="AD37" s="1069">
        <f t="shared" si="12"/>
        <v>-26.090439999999944</v>
      </c>
      <c r="AE37" s="1069"/>
    </row>
    <row r="38" spans="1:31" s="533" customFormat="1" ht="12.75">
      <c r="A38" s="645" t="s">
        <v>354</v>
      </c>
      <c r="B38" s="723">
        <v>17074.860038000003</v>
      </c>
      <c r="C38" s="724">
        <v>21932.843131000005</v>
      </c>
      <c r="D38" s="1225">
        <f t="shared" si="0"/>
        <v>4857.983093000003</v>
      </c>
      <c r="E38" s="1220">
        <v>572.771845</v>
      </c>
      <c r="F38" s="1225">
        <f t="shared" si="1"/>
        <v>4285.211248000002</v>
      </c>
      <c r="G38" s="1220">
        <v>1201.7896870000009</v>
      </c>
      <c r="H38" s="1225">
        <f t="shared" si="2"/>
        <v>3083.4215610000015</v>
      </c>
      <c r="I38" s="1230"/>
      <c r="J38" s="86"/>
      <c r="K38" s="725" t="s">
        <v>354</v>
      </c>
      <c r="L38" s="1237">
        <f t="shared" si="3"/>
        <v>0.3867846025942344</v>
      </c>
      <c r="M38" s="687">
        <f t="shared" si="4"/>
        <v>0.21407447980323882</v>
      </c>
      <c r="N38" s="687">
        <f t="shared" si="5"/>
        <v>0.3991409176025268</v>
      </c>
      <c r="O38" s="344"/>
      <c r="P38" s="1237">
        <f t="shared" si="6"/>
        <v>0.11064721217175078</v>
      </c>
      <c r="Q38" s="687">
        <f t="shared" si="7"/>
        <v>0.5517416615918008</v>
      </c>
      <c r="R38" s="687">
        <f t="shared" si="8"/>
        <v>0.3376111262364484</v>
      </c>
      <c r="U38" s="1252">
        <f t="shared" si="11"/>
        <v>4285.211248000002</v>
      </c>
      <c r="V38" s="1253">
        <f>'T6'!F37-W38</f>
        <v>2371.7447970000003</v>
      </c>
      <c r="W38" s="1260">
        <f>'T5'!J37</f>
        <v>4422.107649000001</v>
      </c>
      <c r="X38" s="1255">
        <f t="shared" si="9"/>
        <v>11079.063694000004</v>
      </c>
      <c r="Y38" s="1253">
        <f>'T4'!D37</f>
        <v>1201.7896870000009</v>
      </c>
      <c r="Z38" s="1253">
        <f>'T4'!B37</f>
        <v>5992.717084999999</v>
      </c>
      <c r="AA38" s="1253">
        <f>'T4'!F37</f>
        <v>3666.947966999999</v>
      </c>
      <c r="AB38" s="1255">
        <f t="shared" si="10"/>
        <v>10861.454738999999</v>
      </c>
      <c r="AC38" s="1069"/>
      <c r="AD38" s="1069">
        <f t="shared" si="12"/>
        <v>217.60895500000515</v>
      </c>
      <c r="AE38" s="1069"/>
    </row>
    <row r="39" spans="1:15" ht="15" customHeight="1">
      <c r="A39" s="367" t="s">
        <v>384</v>
      </c>
      <c r="B39" s="727"/>
      <c r="C39" s="727"/>
      <c r="D39" s="727"/>
      <c r="E39" s="727"/>
      <c r="F39" s="727"/>
      <c r="G39" s="727"/>
      <c r="H39" s="727"/>
      <c r="I39" s="728"/>
      <c r="J39" s="728"/>
      <c r="K39" s="367" t="s">
        <v>384</v>
      </c>
      <c r="L39" s="736"/>
      <c r="O39" s="9"/>
    </row>
    <row r="40" spans="1:19" ht="15" customHeight="1">
      <c r="A40" s="1030" t="s">
        <v>500</v>
      </c>
      <c r="B40" s="728"/>
      <c r="C40" s="728"/>
      <c r="D40" s="728"/>
      <c r="E40" s="728"/>
      <c r="F40" s="728"/>
      <c r="G40" s="729"/>
      <c r="H40" s="728"/>
      <c r="I40" s="728"/>
      <c r="J40" s="728"/>
      <c r="K40" s="1032" t="s">
        <v>438</v>
      </c>
      <c r="L40" s="9"/>
      <c r="M40" s="9"/>
      <c r="N40" s="9"/>
      <c r="O40" s="9"/>
      <c r="P40" s="9"/>
      <c r="Q40" s="9"/>
      <c r="R40" s="9"/>
      <c r="S40" s="9"/>
    </row>
    <row r="41" spans="1:19" ht="12.75" customHeight="1">
      <c r="A41" s="1032" t="s">
        <v>494</v>
      </c>
      <c r="B41" s="728"/>
      <c r="C41" s="728"/>
      <c r="D41" s="728"/>
      <c r="E41" s="728"/>
      <c r="F41" s="728"/>
      <c r="G41" s="729"/>
      <c r="H41" s="728"/>
      <c r="I41" s="728"/>
      <c r="J41" s="728"/>
      <c r="K41" s="1377" t="s">
        <v>357</v>
      </c>
      <c r="L41" s="1377"/>
      <c r="M41" s="1377"/>
      <c r="N41" s="1377"/>
      <c r="O41" s="1377"/>
      <c r="P41" s="1377"/>
      <c r="Q41" s="1377"/>
      <c r="R41" s="1377"/>
      <c r="S41" s="1060"/>
    </row>
    <row r="42" spans="2:19" ht="9" customHeight="1">
      <c r="B42" s="728"/>
      <c r="C42" s="728"/>
      <c r="D42" s="728"/>
      <c r="E42" s="728"/>
      <c r="F42" s="728"/>
      <c r="G42" s="729"/>
      <c r="H42" s="728"/>
      <c r="I42" s="728"/>
      <c r="J42" s="728"/>
      <c r="K42" s="1377"/>
      <c r="L42" s="1377"/>
      <c r="M42" s="1377"/>
      <c r="N42" s="1377"/>
      <c r="O42" s="1377"/>
      <c r="P42" s="1377"/>
      <c r="Q42" s="1377"/>
      <c r="R42" s="1377"/>
      <c r="S42" s="1060"/>
    </row>
    <row r="43" spans="1:19" ht="15.75" customHeight="1">
      <c r="A43" s="791" t="s">
        <v>490</v>
      </c>
      <c r="B43" s="933"/>
      <c r="C43" s="933"/>
      <c r="D43" s="933"/>
      <c r="E43" s="933"/>
      <c r="F43" s="933"/>
      <c r="G43" s="165"/>
      <c r="I43" s="165"/>
      <c r="J43" s="130"/>
      <c r="K43" s="1065"/>
      <c r="L43" s="1065"/>
      <c r="M43" s="1065"/>
      <c r="N43" s="1065"/>
      <c r="O43" s="1065"/>
      <c r="P43" s="1065"/>
      <c r="Q43" s="1065"/>
      <c r="R43" s="1065"/>
      <c r="S43" s="1060"/>
    </row>
    <row r="44" spans="1:25" ht="15.75">
      <c r="A44" s="1316" t="s">
        <v>256</v>
      </c>
      <c r="B44" s="933"/>
      <c r="C44" s="933"/>
      <c r="D44" s="931"/>
      <c r="E44" s="933"/>
      <c r="F44" s="933"/>
      <c r="K44" s="791" t="s">
        <v>419</v>
      </c>
      <c r="T44" s="9"/>
      <c r="U44" s="205"/>
      <c r="V44" s="205"/>
      <c r="W44" s="205"/>
      <c r="X44" s="205"/>
      <c r="Y44" s="557"/>
    </row>
    <row r="45" spans="1:25" ht="15.75" customHeight="1">
      <c r="A45" s="1311" t="s">
        <v>370</v>
      </c>
      <c r="B45" s="933"/>
      <c r="C45" s="933"/>
      <c r="D45" s="931"/>
      <c r="E45" s="933"/>
      <c r="F45" s="933"/>
      <c r="K45" s="1316" t="s">
        <v>256</v>
      </c>
      <c r="T45" s="730"/>
      <c r="U45" s="205"/>
      <c r="V45" s="205"/>
      <c r="W45" s="205"/>
      <c r="X45" s="205"/>
      <c r="Y45" s="557"/>
    </row>
    <row r="46" spans="1:25" ht="14.25">
      <c r="A46" s="565"/>
      <c r="B46" s="566" t="s">
        <v>331</v>
      </c>
      <c r="C46" s="565" t="s">
        <v>332</v>
      </c>
      <c r="D46" s="507" t="s">
        <v>333</v>
      </c>
      <c r="E46" s="700" t="s">
        <v>275</v>
      </c>
      <c r="F46" s="507" t="s">
        <v>334</v>
      </c>
      <c r="G46" s="700" t="s">
        <v>11</v>
      </c>
      <c r="H46" s="507" t="s">
        <v>334</v>
      </c>
      <c r="K46" s="1312" t="s">
        <v>346</v>
      </c>
      <c r="T46" s="9"/>
      <c r="U46" s="205"/>
      <c r="V46" s="205"/>
      <c r="W46" s="205"/>
      <c r="X46" s="205"/>
      <c r="Y46" s="557"/>
    </row>
    <row r="47" spans="1:25" ht="12.75">
      <c r="A47" s="36" t="s">
        <v>222</v>
      </c>
      <c r="B47" s="707" t="s">
        <v>399</v>
      </c>
      <c r="C47" s="1247" t="s">
        <v>499</v>
      </c>
      <c r="D47" s="709" t="s">
        <v>336</v>
      </c>
      <c r="E47" s="19" t="s">
        <v>293</v>
      </c>
      <c r="F47" s="413" t="s">
        <v>337</v>
      </c>
      <c r="G47" s="19" t="s">
        <v>293</v>
      </c>
      <c r="H47" s="413" t="s">
        <v>338</v>
      </c>
      <c r="K47" s="403"/>
      <c r="L47" s="103"/>
      <c r="M47" s="227"/>
      <c r="N47" s="147"/>
      <c r="O47" s="147"/>
      <c r="P47" s="277"/>
      <c r="Q47" s="412"/>
      <c r="R47" s="227"/>
      <c r="S47" s="247"/>
      <c r="T47" s="247"/>
      <c r="U47" s="205"/>
      <c r="V47" s="205"/>
      <c r="W47" s="205"/>
      <c r="X47" s="205"/>
      <c r="Y47" s="557"/>
    </row>
    <row r="48" spans="1:25" ht="12.75">
      <c r="A48" s="495"/>
      <c r="B48" s="710" t="s">
        <v>339</v>
      </c>
      <c r="C48" s="712" t="s">
        <v>340</v>
      </c>
      <c r="D48" s="712" t="s">
        <v>341</v>
      </c>
      <c r="E48" s="711" t="s">
        <v>342</v>
      </c>
      <c r="F48" s="712" t="s">
        <v>343</v>
      </c>
      <c r="G48" s="711" t="s">
        <v>344</v>
      </c>
      <c r="H48" s="712" t="s">
        <v>345</v>
      </c>
      <c r="K48" s="403"/>
      <c r="L48" s="227"/>
      <c r="M48" s="227"/>
      <c r="N48" s="227"/>
      <c r="O48" s="227"/>
      <c r="P48" s="277"/>
      <c r="Q48" s="412"/>
      <c r="R48" s="731"/>
      <c r="S48" s="412"/>
      <c r="T48" s="412"/>
      <c r="U48" s="205"/>
      <c r="V48" s="205"/>
      <c r="W48" s="205"/>
      <c r="X48" s="205"/>
      <c r="Y48" s="1066"/>
    </row>
    <row r="49" spans="1:25" ht="12.75">
      <c r="A49" s="638" t="s">
        <v>228</v>
      </c>
      <c r="B49" s="1336">
        <v>258.3709943213272</v>
      </c>
      <c r="C49" s="1336">
        <v>333.1940119606745</v>
      </c>
      <c r="D49" s="1336">
        <f aca="true" t="shared" si="13" ref="D49:D78">C49-B49</f>
        <v>74.82301763934731</v>
      </c>
      <c r="E49" s="1336">
        <v>11.044983839022436</v>
      </c>
      <c r="F49" s="1336">
        <f aca="true" t="shared" si="14" ref="F49:F78">D49-E49</f>
        <v>63.77803380032488</v>
      </c>
      <c r="G49" s="1337">
        <v>26.368896041830805</v>
      </c>
      <c r="H49" s="1337">
        <f aca="true" t="shared" si="15" ref="H49:H78">F49-G49</f>
        <v>37.40913775849407</v>
      </c>
      <c r="K49" s="403"/>
      <c r="L49" s="732"/>
      <c r="M49" s="733"/>
      <c r="N49" s="733"/>
      <c r="O49" s="733"/>
      <c r="P49" s="734"/>
      <c r="Q49" s="139"/>
      <c r="R49" s="735"/>
      <c r="S49" s="412"/>
      <c r="T49" s="412"/>
      <c r="U49" s="205"/>
      <c r="V49" s="205"/>
      <c r="W49" s="205"/>
      <c r="X49" s="205"/>
      <c r="Y49" s="557"/>
    </row>
    <row r="50" spans="1:25" ht="12.75">
      <c r="A50" s="635" t="s">
        <v>229</v>
      </c>
      <c r="B50" s="1338">
        <v>215.5888056021002</v>
      </c>
      <c r="C50" s="1338">
        <v>308.4827951686175</v>
      </c>
      <c r="D50" s="1338">
        <f t="shared" si="13"/>
        <v>92.89398956651729</v>
      </c>
      <c r="E50" s="1338">
        <v>3.3582581046350275</v>
      </c>
      <c r="F50" s="1338">
        <f t="shared" si="14"/>
        <v>89.53573146188226</v>
      </c>
      <c r="G50" s="1339">
        <v>13.497973649789095</v>
      </c>
      <c r="H50" s="1339">
        <f t="shared" si="15"/>
        <v>76.03775781209316</v>
      </c>
      <c r="K50" s="403"/>
      <c r="L50" s="736"/>
      <c r="M50" s="736"/>
      <c r="N50" s="736"/>
      <c r="O50" s="736"/>
      <c r="P50" s="737"/>
      <c r="Q50" s="736"/>
      <c r="R50" s="226"/>
      <c r="S50" s="738"/>
      <c r="T50" s="93"/>
      <c r="U50" s="205"/>
      <c r="V50" s="739"/>
      <c r="W50" s="205"/>
      <c r="X50" s="205"/>
      <c r="Y50" s="557"/>
    </row>
    <row r="51" spans="1:25" ht="12.75">
      <c r="A51" s="638" t="s">
        <v>230</v>
      </c>
      <c r="B51" s="1340">
        <v>272.6185465245681</v>
      </c>
      <c r="C51" s="1340">
        <v>361.74372682154143</v>
      </c>
      <c r="D51" s="1340">
        <f t="shared" si="13"/>
        <v>89.12518029697333</v>
      </c>
      <c r="E51" s="1340">
        <v>14.5971898241689</v>
      </c>
      <c r="F51" s="1340">
        <f t="shared" si="14"/>
        <v>74.52799047280442</v>
      </c>
      <c r="G51" s="1337">
        <v>36.34844792849979</v>
      </c>
      <c r="H51" s="1337">
        <f t="shared" si="15"/>
        <v>38.17954254430463</v>
      </c>
      <c r="K51" s="403"/>
      <c r="L51" s="736"/>
      <c r="M51" s="736"/>
      <c r="N51" s="736"/>
      <c r="O51" s="736"/>
      <c r="P51" s="737"/>
      <c r="Q51" s="736"/>
      <c r="R51" s="226"/>
      <c r="S51" s="738"/>
      <c r="T51" s="9"/>
      <c r="U51" s="205"/>
      <c r="V51" s="739"/>
      <c r="W51" s="205"/>
      <c r="X51" s="205"/>
      <c r="Y51" s="557"/>
    </row>
    <row r="52" spans="1:25" ht="12.75">
      <c r="A52" s="635" t="s">
        <v>231</v>
      </c>
      <c r="B52" s="1338">
        <v>304.84250668916206</v>
      </c>
      <c r="C52" s="1338">
        <v>346.4778756297987</v>
      </c>
      <c r="D52" s="1338">
        <f t="shared" si="13"/>
        <v>41.635368940636624</v>
      </c>
      <c r="E52" s="1338">
        <v>9.642568330611132</v>
      </c>
      <c r="F52" s="1338">
        <f t="shared" si="14"/>
        <v>31.99280061002549</v>
      </c>
      <c r="G52" s="1339">
        <v>16.56392105871851</v>
      </c>
      <c r="H52" s="1339">
        <f t="shared" si="15"/>
        <v>15.42887955130698</v>
      </c>
      <c r="K52" s="403"/>
      <c r="L52" s="736"/>
      <c r="M52" s="922"/>
      <c r="N52" s="736"/>
      <c r="O52" s="736"/>
      <c r="P52" s="737"/>
      <c r="Q52" s="736"/>
      <c r="R52" s="226"/>
      <c r="S52" s="738"/>
      <c r="T52" s="323"/>
      <c r="U52" s="205"/>
      <c r="V52" s="739"/>
      <c r="W52" s="205"/>
      <c r="X52" s="205"/>
      <c r="Y52" s="557"/>
    </row>
    <row r="53" spans="1:25" ht="12.75">
      <c r="A53" s="638" t="s">
        <v>232</v>
      </c>
      <c r="B53" s="1340">
        <v>217.27199980798625</v>
      </c>
      <c r="C53" s="1340">
        <v>284.91150288620696</v>
      </c>
      <c r="D53" s="1340">
        <f t="shared" si="13"/>
        <v>67.63950307822071</v>
      </c>
      <c r="E53" s="1340">
        <v>3.74723018604103</v>
      </c>
      <c r="F53" s="1340">
        <f t="shared" si="14"/>
        <v>63.89227289217968</v>
      </c>
      <c r="G53" s="1337">
        <v>10.027488124533237</v>
      </c>
      <c r="H53" s="1337">
        <f t="shared" si="15"/>
        <v>53.86478476764645</v>
      </c>
      <c r="K53" s="403"/>
      <c r="L53" s="736"/>
      <c r="M53" s="736"/>
      <c r="N53" s="736"/>
      <c r="O53" s="736"/>
      <c r="P53" s="737"/>
      <c r="Q53" s="736"/>
      <c r="R53" s="226"/>
      <c r="S53" s="738"/>
      <c r="T53" s="323"/>
      <c r="U53" s="205"/>
      <c r="V53" s="739"/>
      <c r="W53" s="205"/>
      <c r="X53" s="205"/>
      <c r="Y53" s="557"/>
    </row>
    <row r="54" spans="1:25" ht="12.75">
      <c r="A54" s="635" t="s">
        <v>233</v>
      </c>
      <c r="B54" s="1338">
        <v>244.20810995253672</v>
      </c>
      <c r="C54" s="1338">
        <v>333.25366426481077</v>
      </c>
      <c r="D54" s="1338">
        <f t="shared" si="13"/>
        <v>89.04555431227405</v>
      </c>
      <c r="E54" s="1338">
        <v>7.646693554336867</v>
      </c>
      <c r="F54" s="1338">
        <f t="shared" si="14"/>
        <v>81.39886075793719</v>
      </c>
      <c r="G54" s="1339">
        <v>16.638282959939012</v>
      </c>
      <c r="H54" s="1339">
        <f t="shared" si="15"/>
        <v>64.76057779799817</v>
      </c>
      <c r="K54" s="403"/>
      <c r="L54" s="736"/>
      <c r="M54" s="736"/>
      <c r="N54" s="736"/>
      <c r="O54" s="736"/>
      <c r="P54" s="737"/>
      <c r="Q54" s="736"/>
      <c r="R54" s="226"/>
      <c r="S54" s="738"/>
      <c r="T54" s="9"/>
      <c r="U54" s="205"/>
      <c r="V54" s="739"/>
      <c r="W54" s="205"/>
      <c r="X54" s="205"/>
      <c r="Y54" s="557"/>
    </row>
    <row r="55" spans="1:25" ht="12.75">
      <c r="A55" s="638" t="s">
        <v>234</v>
      </c>
      <c r="B55" s="1340">
        <v>308.8651552544068</v>
      </c>
      <c r="C55" s="1340">
        <v>350.67705499162827</v>
      </c>
      <c r="D55" s="1340">
        <f t="shared" si="13"/>
        <v>41.811899737221495</v>
      </c>
      <c r="E55" s="1340">
        <v>4.868959583275196</v>
      </c>
      <c r="F55" s="1340">
        <f t="shared" si="14"/>
        <v>36.942940153946296</v>
      </c>
      <c r="G55" s="1337">
        <v>17.368378214966746</v>
      </c>
      <c r="H55" s="1337">
        <f t="shared" si="15"/>
        <v>19.57456193897955</v>
      </c>
      <c r="K55" s="403"/>
      <c r="L55" s="736"/>
      <c r="M55" s="736"/>
      <c r="N55" s="736"/>
      <c r="O55" s="736"/>
      <c r="P55" s="737"/>
      <c r="Q55" s="736"/>
      <c r="R55" s="226"/>
      <c r="S55" s="738"/>
      <c r="T55" s="9"/>
      <c r="U55" s="205"/>
      <c r="V55" s="739"/>
      <c r="W55" s="205"/>
      <c r="X55" s="205"/>
      <c r="Y55" s="557"/>
    </row>
    <row r="56" spans="1:28" ht="12.75">
      <c r="A56" s="635" t="s">
        <v>235</v>
      </c>
      <c r="B56" s="1338">
        <v>1249.5057901023004</v>
      </c>
      <c r="C56" s="1338">
        <v>1666.2514085786986</v>
      </c>
      <c r="D56" s="1338">
        <f t="shared" si="13"/>
        <v>416.74561847639825</v>
      </c>
      <c r="E56" s="1338">
        <v>56.290942903879106</v>
      </c>
      <c r="F56" s="1338">
        <f t="shared" si="14"/>
        <v>360.45467557251914</v>
      </c>
      <c r="G56" s="1339">
        <v>24.283377473126652</v>
      </c>
      <c r="H56" s="1339">
        <f t="shared" si="15"/>
        <v>336.17129809939246</v>
      </c>
      <c r="K56" s="403"/>
      <c r="L56" s="736"/>
      <c r="M56" s="736"/>
      <c r="N56" s="736"/>
      <c r="O56" s="736"/>
      <c r="P56" s="737"/>
      <c r="Q56" s="736"/>
      <c r="R56" s="226"/>
      <c r="S56" s="738"/>
      <c r="T56" s="9"/>
      <c r="U56" s="1238"/>
      <c r="V56" s="1238" t="s">
        <v>414</v>
      </c>
      <c r="W56" s="1238" t="s">
        <v>188</v>
      </c>
      <c r="X56" s="1238" t="s">
        <v>296</v>
      </c>
      <c r="Y56" s="1238" t="s">
        <v>400</v>
      </c>
      <c r="Z56" s="1238" t="s">
        <v>405</v>
      </c>
      <c r="AA56" s="1238" t="s">
        <v>208</v>
      </c>
      <c r="AB56" s="1238"/>
    </row>
    <row r="57" spans="1:28" ht="12.75">
      <c r="A57" s="638" t="s">
        <v>236</v>
      </c>
      <c r="B57" s="1340">
        <v>266.8330290959777</v>
      </c>
      <c r="C57" s="1340">
        <v>346.376820529398</v>
      </c>
      <c r="D57" s="1340">
        <f t="shared" si="13"/>
        <v>79.54379143342032</v>
      </c>
      <c r="E57" s="1340">
        <v>5.128017136158644</v>
      </c>
      <c r="F57" s="1340">
        <f t="shared" si="14"/>
        <v>74.41577429726168</v>
      </c>
      <c r="G57" s="1337">
        <v>12.580513201623969</v>
      </c>
      <c r="H57" s="1337">
        <f t="shared" si="15"/>
        <v>61.835261095637705</v>
      </c>
      <c r="K57" s="403"/>
      <c r="L57" s="736"/>
      <c r="M57" s="736"/>
      <c r="N57" s="736"/>
      <c r="O57" s="736"/>
      <c r="P57" s="737"/>
      <c r="Q57" s="736"/>
      <c r="R57" s="226"/>
      <c r="S57" s="738"/>
      <c r="T57" s="9"/>
      <c r="U57" s="1238"/>
      <c r="V57" s="1239">
        <f>L37</f>
        <v>0.36115933343982237</v>
      </c>
      <c r="W57" s="1239">
        <f>M37</f>
        <v>0.3578144892407409</v>
      </c>
      <c r="X57" s="1239">
        <f>N37</f>
        <v>0.28102617731943674</v>
      </c>
      <c r="Y57" s="1239">
        <v>0</v>
      </c>
      <c r="Z57" s="1239">
        <v>0</v>
      </c>
      <c r="AA57" s="1239">
        <v>0</v>
      </c>
      <c r="AB57" s="1238"/>
    </row>
    <row r="58" spans="1:28" ht="12.75">
      <c r="A58" s="635" t="s">
        <v>237</v>
      </c>
      <c r="B58" s="1338">
        <v>237.00369765463805</v>
      </c>
      <c r="C58" s="1338">
        <v>324.637847131502</v>
      </c>
      <c r="D58" s="1338">
        <f t="shared" si="13"/>
        <v>87.63414947686394</v>
      </c>
      <c r="E58" s="1338">
        <v>6.4082315381765484</v>
      </c>
      <c r="F58" s="1338">
        <f t="shared" si="14"/>
        <v>81.22591793868739</v>
      </c>
      <c r="G58" s="1339">
        <v>10.506329545932864</v>
      </c>
      <c r="H58" s="1339">
        <f t="shared" si="15"/>
        <v>70.71958839275453</v>
      </c>
      <c r="K58" s="403"/>
      <c r="L58" s="736"/>
      <c r="M58" s="736"/>
      <c r="N58" s="736"/>
      <c r="O58" s="736"/>
      <c r="P58" s="737"/>
      <c r="Q58" s="736"/>
      <c r="R58" s="226"/>
      <c r="S58" s="738"/>
      <c r="T58" s="9"/>
      <c r="U58" s="1241" t="s">
        <v>255</v>
      </c>
      <c r="V58" s="1239">
        <v>0</v>
      </c>
      <c r="W58" s="1239">
        <v>0</v>
      </c>
      <c r="X58" s="1239">
        <v>0</v>
      </c>
      <c r="Y58" s="1239">
        <f>P37</f>
        <v>0.06652112244851927</v>
      </c>
      <c r="Z58" s="1239">
        <f>Q37</f>
        <v>0.283445199919641</v>
      </c>
      <c r="AA58" s="1239">
        <f>R37</f>
        <v>0.6500336776318396</v>
      </c>
      <c r="AB58" s="1238"/>
    </row>
    <row r="59" spans="1:28" ht="12.75">
      <c r="A59" s="638" t="s">
        <v>238</v>
      </c>
      <c r="B59" s="1340">
        <v>389.2864400402227</v>
      </c>
      <c r="C59" s="1340">
        <v>448.9025936312279</v>
      </c>
      <c r="D59" s="1340">
        <f t="shared" si="13"/>
        <v>59.61615359100517</v>
      </c>
      <c r="E59" s="1340">
        <v>12.651539882504558</v>
      </c>
      <c r="F59" s="1340">
        <f t="shared" si="14"/>
        <v>46.964613708500615</v>
      </c>
      <c r="G59" s="1337">
        <v>25.56528784547553</v>
      </c>
      <c r="H59" s="1337">
        <f t="shared" si="15"/>
        <v>21.399325863025084</v>
      </c>
      <c r="K59" s="403"/>
      <c r="L59" s="736"/>
      <c r="M59" s="736"/>
      <c r="N59" s="736"/>
      <c r="O59" s="736"/>
      <c r="P59" s="737"/>
      <c r="Q59" s="736"/>
      <c r="R59" s="226"/>
      <c r="S59" s="738"/>
      <c r="T59" s="9"/>
      <c r="U59" s="1238"/>
      <c r="V59" s="1238"/>
      <c r="W59" s="1238"/>
      <c r="X59" s="1238"/>
      <c r="Y59" s="1238"/>
      <c r="Z59" s="1238"/>
      <c r="AA59" s="1238"/>
      <c r="AB59" s="1238"/>
    </row>
    <row r="60" spans="1:28" ht="12.75">
      <c r="A60" s="635" t="s">
        <v>239</v>
      </c>
      <c r="B60" s="1338">
        <v>281.48269805323685</v>
      </c>
      <c r="C60" s="1338">
        <v>340.2197636094112</v>
      </c>
      <c r="D60" s="1338">
        <f t="shared" si="13"/>
        <v>58.73706555617434</v>
      </c>
      <c r="E60" s="1338">
        <v>8.247055114069685</v>
      </c>
      <c r="F60" s="1338">
        <f t="shared" si="14"/>
        <v>50.49001044210466</v>
      </c>
      <c r="G60" s="1339">
        <v>16.010532905541645</v>
      </c>
      <c r="H60" s="1339">
        <f t="shared" si="15"/>
        <v>34.47947753656302</v>
      </c>
      <c r="K60" s="403"/>
      <c r="L60" s="736"/>
      <c r="M60" s="736"/>
      <c r="N60" s="736"/>
      <c r="O60" s="736"/>
      <c r="P60" s="737"/>
      <c r="Q60" s="736"/>
      <c r="R60" s="226"/>
      <c r="S60" s="738"/>
      <c r="T60" s="9"/>
      <c r="U60" s="1238"/>
      <c r="V60" s="1239">
        <f>L35</f>
        <v>0.39474416027329945</v>
      </c>
      <c r="W60" s="1239">
        <f>M35</f>
        <v>0.27083170963451003</v>
      </c>
      <c r="X60" s="1239">
        <f>N35</f>
        <v>0.3344241300921905</v>
      </c>
      <c r="Y60" s="1239">
        <v>0</v>
      </c>
      <c r="Z60" s="1239">
        <v>0</v>
      </c>
      <c r="AA60" s="1239">
        <v>0</v>
      </c>
      <c r="AB60" s="1238"/>
    </row>
    <row r="61" spans="1:28" ht="12.75">
      <c r="A61" s="638" t="s">
        <v>240</v>
      </c>
      <c r="B61" s="1340">
        <v>233.88218749903632</v>
      </c>
      <c r="C61" s="1340">
        <v>321.5970967484391</v>
      </c>
      <c r="D61" s="1340">
        <f t="shared" si="13"/>
        <v>87.71490924940281</v>
      </c>
      <c r="E61" s="1340">
        <v>2.3021995399507196</v>
      </c>
      <c r="F61" s="1340">
        <f t="shared" si="14"/>
        <v>85.41270970945209</v>
      </c>
      <c r="G61" s="1337">
        <v>4.454521562111622</v>
      </c>
      <c r="H61" s="1337">
        <f t="shared" si="15"/>
        <v>80.95818814734046</v>
      </c>
      <c r="K61" s="403"/>
      <c r="L61" s="736"/>
      <c r="M61" s="736"/>
      <c r="N61" s="736"/>
      <c r="O61" s="736"/>
      <c r="P61" s="737"/>
      <c r="Q61" s="736"/>
      <c r="R61" s="226"/>
      <c r="S61" s="738"/>
      <c r="T61" s="9"/>
      <c r="U61" s="1241" t="s">
        <v>254</v>
      </c>
      <c r="V61" s="1239">
        <v>0</v>
      </c>
      <c r="W61" s="1239">
        <v>0</v>
      </c>
      <c r="X61" s="1239">
        <v>0</v>
      </c>
      <c r="Y61" s="1239">
        <f>P36</f>
        <v>0.07023469312135815</v>
      </c>
      <c r="Z61" s="1239">
        <f>Q36</f>
        <v>0.1659297692330721</v>
      </c>
      <c r="AA61" s="1239">
        <f>R36</f>
        <v>0.7638355376455698</v>
      </c>
      <c r="AB61" s="1238"/>
    </row>
    <row r="62" spans="1:28" ht="12.75">
      <c r="A62" s="635" t="s">
        <v>241</v>
      </c>
      <c r="B62" s="1338">
        <v>298.63807343618083</v>
      </c>
      <c r="C62" s="1338">
        <v>362.85228705129606</v>
      </c>
      <c r="D62" s="1338">
        <f t="shared" si="13"/>
        <v>64.21421361511523</v>
      </c>
      <c r="E62" s="1338">
        <v>10.753701660751695</v>
      </c>
      <c r="F62" s="1338">
        <f t="shared" si="14"/>
        <v>53.46051195436353</v>
      </c>
      <c r="G62" s="1339">
        <v>26.13148700595666</v>
      </c>
      <c r="H62" s="1339">
        <f t="shared" si="15"/>
        <v>27.32902494840687</v>
      </c>
      <c r="K62" s="156"/>
      <c r="L62" s="736"/>
      <c r="M62" s="736"/>
      <c r="N62" s="736"/>
      <c r="O62" s="736"/>
      <c r="P62" s="737"/>
      <c r="Q62" s="736"/>
      <c r="R62" s="226"/>
      <c r="S62" s="738"/>
      <c r="T62" s="9"/>
      <c r="U62" s="1238"/>
      <c r="V62" s="1238"/>
      <c r="W62" s="1238"/>
      <c r="X62" s="1238"/>
      <c r="Y62" s="1238"/>
      <c r="Z62" s="1238"/>
      <c r="AA62" s="1238"/>
      <c r="AB62" s="1238"/>
    </row>
    <row r="63" spans="1:28" ht="12.75">
      <c r="A63" s="638" t="s">
        <v>242</v>
      </c>
      <c r="B63" s="1340">
        <v>267.9905192575514</v>
      </c>
      <c r="C63" s="1340">
        <v>337.4713854255914</v>
      </c>
      <c r="D63" s="1340">
        <f t="shared" si="13"/>
        <v>69.48086616804</v>
      </c>
      <c r="E63" s="1340">
        <v>6.464559026387957</v>
      </c>
      <c r="F63" s="1340">
        <f t="shared" si="14"/>
        <v>63.016307141652035</v>
      </c>
      <c r="G63" s="1337">
        <v>17.74267624223859</v>
      </c>
      <c r="H63" s="1337">
        <f t="shared" si="15"/>
        <v>45.27363089941345</v>
      </c>
      <c r="K63" s="156"/>
      <c r="L63" s="736"/>
      <c r="M63" s="736"/>
      <c r="N63" s="736"/>
      <c r="O63" s="736"/>
      <c r="P63" s="737"/>
      <c r="Q63" s="736"/>
      <c r="R63" s="226"/>
      <c r="S63" s="738"/>
      <c r="T63" s="9"/>
      <c r="U63" s="1238"/>
      <c r="V63" s="1239">
        <f>L34</f>
        <v>0.15552337610857217</v>
      </c>
      <c r="W63" s="1239">
        <f>M34</f>
        <v>0.611254669589404</v>
      </c>
      <c r="X63" s="1239">
        <f>N34</f>
        <v>0.23322195430202375</v>
      </c>
      <c r="Y63" s="1239">
        <v>0</v>
      </c>
      <c r="Z63" s="1239">
        <v>0</v>
      </c>
      <c r="AA63" s="1239">
        <v>0</v>
      </c>
      <c r="AB63" s="1238"/>
    </row>
    <row r="64" spans="1:28" ht="12.75">
      <c r="A64" s="635" t="s">
        <v>243</v>
      </c>
      <c r="B64" s="1338">
        <v>264.39598024027924</v>
      </c>
      <c r="C64" s="1338">
        <v>346.64951779167654</v>
      </c>
      <c r="D64" s="1338">
        <f t="shared" si="13"/>
        <v>82.2535375513973</v>
      </c>
      <c r="E64" s="1338">
        <v>5.838781076778364</v>
      </c>
      <c r="F64" s="1338">
        <f t="shared" si="14"/>
        <v>76.41475647461894</v>
      </c>
      <c r="G64" s="1339">
        <v>9.103998868669212</v>
      </c>
      <c r="H64" s="1339">
        <f t="shared" si="15"/>
        <v>67.31075760594973</v>
      </c>
      <c r="K64" s="156"/>
      <c r="L64" s="736"/>
      <c r="M64" s="736"/>
      <c r="N64" s="736"/>
      <c r="O64" s="736"/>
      <c r="P64" s="737"/>
      <c r="Q64" s="736"/>
      <c r="R64" s="226"/>
      <c r="S64" s="738"/>
      <c r="T64" s="9"/>
      <c r="U64" s="1241" t="s">
        <v>253</v>
      </c>
      <c r="V64" s="1239">
        <v>0</v>
      </c>
      <c r="W64" s="1239">
        <v>0</v>
      </c>
      <c r="X64" s="1239">
        <v>0</v>
      </c>
      <c r="Y64" s="1239">
        <f>P34</f>
        <v>0.12641403243836855</v>
      </c>
      <c r="Z64" s="1239">
        <f>Q34</f>
        <v>0.34908435282479816</v>
      </c>
      <c r="AA64" s="1239">
        <f>R34</f>
        <v>0.5245016147368332</v>
      </c>
      <c r="AB64" s="1238"/>
    </row>
    <row r="65" spans="1:28" ht="12.75">
      <c r="A65" s="638" t="s">
        <v>244</v>
      </c>
      <c r="B65" s="1340">
        <v>202.6704081203347</v>
      </c>
      <c r="C65" s="1340">
        <v>287.1772359595843</v>
      </c>
      <c r="D65" s="1340">
        <f t="shared" si="13"/>
        <v>84.50682783924961</v>
      </c>
      <c r="E65" s="1340">
        <v>10.850141826853879</v>
      </c>
      <c r="F65" s="1340">
        <f t="shared" si="14"/>
        <v>73.65668601239574</v>
      </c>
      <c r="G65" s="1337">
        <v>26.294986570181596</v>
      </c>
      <c r="H65" s="1337">
        <f t="shared" si="15"/>
        <v>47.361699442214146</v>
      </c>
      <c r="K65" s="156"/>
      <c r="L65" s="736"/>
      <c r="M65" s="736"/>
      <c r="N65" s="736"/>
      <c r="O65" s="736"/>
      <c r="P65" s="737"/>
      <c r="Q65" s="736"/>
      <c r="R65" s="226"/>
      <c r="S65" s="738"/>
      <c r="T65" s="9"/>
      <c r="U65" s="1238"/>
      <c r="V65" s="1239"/>
      <c r="W65" s="1239"/>
      <c r="X65" s="1239"/>
      <c r="Y65" s="1239"/>
      <c r="Z65" s="1239"/>
      <c r="AA65" s="1239"/>
      <c r="AB65" s="1238"/>
    </row>
    <row r="66" spans="1:28" ht="12.75">
      <c r="A66" s="635" t="s">
        <v>245</v>
      </c>
      <c r="B66" s="1338">
        <v>318.8351064210961</v>
      </c>
      <c r="C66" s="1338">
        <v>368.4433195437882</v>
      </c>
      <c r="D66" s="1338">
        <f t="shared" si="13"/>
        <v>49.60821312269212</v>
      </c>
      <c r="E66" s="1338">
        <v>10.237227267469061</v>
      </c>
      <c r="F66" s="1338">
        <f t="shared" si="14"/>
        <v>39.37098585522306</v>
      </c>
      <c r="G66" s="1339">
        <v>17.403286354697403</v>
      </c>
      <c r="H66" s="1339">
        <f t="shared" si="15"/>
        <v>21.967699500525658</v>
      </c>
      <c r="K66" s="156"/>
      <c r="L66" s="736"/>
      <c r="M66" s="736"/>
      <c r="N66" s="736"/>
      <c r="O66" s="736"/>
      <c r="P66" s="737"/>
      <c r="Q66" s="736"/>
      <c r="R66" s="226"/>
      <c r="S66" s="738"/>
      <c r="T66" s="9"/>
      <c r="U66" s="1238"/>
      <c r="V66" s="1239">
        <f>L33</f>
        <v>0.3532354808933751</v>
      </c>
      <c r="W66" s="1239">
        <f>M33</f>
        <v>0.5412949622851146</v>
      </c>
      <c r="X66" s="1239">
        <f>N33</f>
        <v>0.10546955682151013</v>
      </c>
      <c r="Y66" s="1239">
        <v>0</v>
      </c>
      <c r="Z66" s="1239">
        <v>0</v>
      </c>
      <c r="AA66" s="1239">
        <v>0</v>
      </c>
      <c r="AB66" s="1238"/>
    </row>
    <row r="67" spans="1:28" ht="12.75">
      <c r="A67" s="638" t="s">
        <v>246</v>
      </c>
      <c r="B67" s="1340">
        <v>236.4048577527413</v>
      </c>
      <c r="C67" s="1340">
        <v>297.4801060875804</v>
      </c>
      <c r="D67" s="1340">
        <f t="shared" si="13"/>
        <v>61.0752483348391</v>
      </c>
      <c r="E67" s="1340">
        <v>5.61881100423376</v>
      </c>
      <c r="F67" s="1340">
        <f t="shared" si="14"/>
        <v>55.45643733060534</v>
      </c>
      <c r="G67" s="1337">
        <v>12.463796035499813</v>
      </c>
      <c r="H67" s="1337">
        <f t="shared" si="15"/>
        <v>42.99264129510553</v>
      </c>
      <c r="K67" s="156"/>
      <c r="L67" s="736"/>
      <c r="M67" s="736"/>
      <c r="N67" s="736"/>
      <c r="O67" s="736"/>
      <c r="P67" s="737"/>
      <c r="Q67" s="736"/>
      <c r="R67" s="226"/>
      <c r="S67" s="738"/>
      <c r="T67" s="9"/>
      <c r="U67" s="1241" t="s">
        <v>252</v>
      </c>
      <c r="V67" s="1239">
        <v>0</v>
      </c>
      <c r="W67" s="1239">
        <v>0</v>
      </c>
      <c r="X67" s="1239">
        <v>0</v>
      </c>
      <c r="Y67" s="1239">
        <f>P33</f>
        <v>0.09511369481008983</v>
      </c>
      <c r="Z67" s="1239">
        <f>Q33</f>
        <v>0.3718490320388145</v>
      </c>
      <c r="AA67" s="1239">
        <f>R33</f>
        <v>0.5330372731510957</v>
      </c>
      <c r="AB67" s="1238"/>
    </row>
    <row r="68" spans="1:28" ht="12.75">
      <c r="A68" s="635" t="s">
        <v>247</v>
      </c>
      <c r="B68" s="1338">
        <v>250.2482425394283</v>
      </c>
      <c r="C68" s="1338">
        <v>317.3393019786764</v>
      </c>
      <c r="D68" s="1338">
        <f t="shared" si="13"/>
        <v>67.09105943924811</v>
      </c>
      <c r="E68" s="1338">
        <v>10.99774937087524</v>
      </c>
      <c r="F68" s="1338">
        <f t="shared" si="14"/>
        <v>56.09331006837287</v>
      </c>
      <c r="G68" s="1339">
        <v>19.43585626427793</v>
      </c>
      <c r="H68" s="1339">
        <f t="shared" si="15"/>
        <v>36.65745380409494</v>
      </c>
      <c r="K68" s="156"/>
      <c r="L68" s="736"/>
      <c r="M68" s="736"/>
      <c r="N68" s="736"/>
      <c r="O68" s="736"/>
      <c r="P68" s="737"/>
      <c r="Q68" s="736"/>
      <c r="R68" s="226"/>
      <c r="S68" s="738"/>
      <c r="T68" s="9"/>
      <c r="U68" s="1238"/>
      <c r="V68" s="1239"/>
      <c r="W68" s="1239"/>
      <c r="X68" s="1239"/>
      <c r="Y68" s="1239"/>
      <c r="Z68" s="1239"/>
      <c r="AA68" s="1239"/>
      <c r="AB68" s="1238"/>
    </row>
    <row r="69" spans="1:28" ht="12.75">
      <c r="A69" s="638" t="s">
        <v>248</v>
      </c>
      <c r="B69" s="1340">
        <v>254.26945577053635</v>
      </c>
      <c r="C69" s="1340">
        <v>303.31145587105516</v>
      </c>
      <c r="D69" s="1340">
        <f t="shared" si="13"/>
        <v>49.042000100518806</v>
      </c>
      <c r="E69" s="1340">
        <v>7.8181280050929525</v>
      </c>
      <c r="F69" s="1340">
        <f t="shared" si="14"/>
        <v>41.223872095425854</v>
      </c>
      <c r="G69" s="1337">
        <v>13.35463906176082</v>
      </c>
      <c r="H69" s="1337">
        <f t="shared" si="15"/>
        <v>27.869233033665033</v>
      </c>
      <c r="K69" s="156"/>
      <c r="L69" s="736"/>
      <c r="M69" s="736"/>
      <c r="N69" s="736"/>
      <c r="O69" s="736"/>
      <c r="P69" s="737"/>
      <c r="Q69" s="736"/>
      <c r="R69" s="226"/>
      <c r="S69" s="738"/>
      <c r="T69" s="9"/>
      <c r="U69" s="1238"/>
      <c r="V69" s="1239">
        <f>L31</f>
        <v>0.3400725341830348</v>
      </c>
      <c r="W69" s="1239">
        <f>M31</f>
        <v>0.2060218983580734</v>
      </c>
      <c r="X69" s="1239">
        <f>N31</f>
        <v>0.45390556745889177</v>
      </c>
      <c r="Y69" s="1239">
        <v>0</v>
      </c>
      <c r="Z69" s="1239">
        <v>0</v>
      </c>
      <c r="AA69" s="1239">
        <v>0</v>
      </c>
      <c r="AB69" s="1238"/>
    </row>
    <row r="70" spans="1:28" ht="12.75">
      <c r="A70" s="639" t="s">
        <v>249</v>
      </c>
      <c r="B70" s="1341">
        <v>262.28540518428423</v>
      </c>
      <c r="C70" s="1341">
        <v>334.1402075892217</v>
      </c>
      <c r="D70" s="1341">
        <f t="shared" si="13"/>
        <v>71.85480240493746</v>
      </c>
      <c r="E70" s="1341">
        <v>8.138604322101244</v>
      </c>
      <c r="F70" s="1341">
        <f t="shared" si="14"/>
        <v>63.716198082836215</v>
      </c>
      <c r="G70" s="1342">
        <v>16.914428654197625</v>
      </c>
      <c r="H70" s="1342">
        <f t="shared" si="15"/>
        <v>46.80176942863859</v>
      </c>
      <c r="K70" s="156"/>
      <c r="L70" s="736"/>
      <c r="M70" s="736"/>
      <c r="N70" s="736"/>
      <c r="O70" s="736"/>
      <c r="P70" s="737"/>
      <c r="Q70" s="736"/>
      <c r="R70" s="226"/>
      <c r="S70" s="738"/>
      <c r="T70" s="9"/>
      <c r="U70" s="1241" t="s">
        <v>250</v>
      </c>
      <c r="V70" s="1239">
        <v>0</v>
      </c>
      <c r="W70" s="1239">
        <v>0</v>
      </c>
      <c r="X70" s="1239">
        <v>0</v>
      </c>
      <c r="Y70" s="1239">
        <f>P31</f>
        <v>0.13665583788130423</v>
      </c>
      <c r="Z70" s="1239">
        <f>Q31</f>
        <v>0.5726012183785785</v>
      </c>
      <c r="AA70" s="1239">
        <f>R31</f>
        <v>0.2907429437401173</v>
      </c>
      <c r="AB70" s="1238"/>
    </row>
    <row r="71" spans="1:28" ht="12.75">
      <c r="A71" s="638" t="s">
        <v>250</v>
      </c>
      <c r="B71" s="1340">
        <v>276.0265140593602</v>
      </c>
      <c r="C71" s="1340">
        <v>344.08671117195325</v>
      </c>
      <c r="D71" s="1340">
        <f t="shared" si="13"/>
        <v>68.06019711259307</v>
      </c>
      <c r="E71" s="1340">
        <v>10.476007060542209</v>
      </c>
      <c r="F71" s="1340">
        <f t="shared" si="14"/>
        <v>57.584190052050864</v>
      </c>
      <c r="G71" s="1337">
        <v>22.707067057781774</v>
      </c>
      <c r="H71" s="1337">
        <f t="shared" si="15"/>
        <v>34.87712299426909</v>
      </c>
      <c r="I71" s="93"/>
      <c r="J71" s="452"/>
      <c r="K71" s="174"/>
      <c r="L71" s="736"/>
      <c r="M71" s="740"/>
      <c r="N71" s="740"/>
      <c r="O71" s="740"/>
      <c r="P71" s="741"/>
      <c r="Q71" s="740"/>
      <c r="R71" s="225"/>
      <c r="S71" s="738"/>
      <c r="T71" s="9"/>
      <c r="U71" s="1238"/>
      <c r="V71" s="1239"/>
      <c r="W71" s="1239"/>
      <c r="X71" s="1239"/>
      <c r="Y71" s="1239"/>
      <c r="Z71" s="1239"/>
      <c r="AA71" s="1239"/>
      <c r="AB71" s="1238"/>
    </row>
    <row r="72" spans="1:27" ht="12.75">
      <c r="A72" s="642" t="s">
        <v>251</v>
      </c>
      <c r="B72" s="1343">
        <v>257.17931861553893</v>
      </c>
      <c r="C72" s="1343">
        <v>328.329317997854</v>
      </c>
      <c r="D72" s="1343">
        <f t="shared" si="13"/>
        <v>71.14999938231506</v>
      </c>
      <c r="E72" s="1343">
        <v>8.57274921681869</v>
      </c>
      <c r="F72" s="1343">
        <f t="shared" si="14"/>
        <v>62.577250165496366</v>
      </c>
      <c r="G72" s="1344">
        <v>17.990342679838605</v>
      </c>
      <c r="H72" s="1344">
        <f t="shared" si="15"/>
        <v>44.58690748565776</v>
      </c>
      <c r="K72" s="156"/>
      <c r="L72" s="736"/>
      <c r="M72" s="736"/>
      <c r="N72" s="736"/>
      <c r="O72" s="736"/>
      <c r="P72" s="737"/>
      <c r="Q72" s="736"/>
      <c r="R72" s="226"/>
      <c r="S72" s="738"/>
      <c r="T72" s="9"/>
      <c r="U72" s="1238"/>
      <c r="V72" s="1239">
        <f>L29</f>
        <v>0.3325738852847286</v>
      </c>
      <c r="W72" s="1239">
        <f>M29</f>
        <v>0.1516321697044589</v>
      </c>
      <c r="X72" s="1239">
        <f>N29</f>
        <v>0.5157939450108125</v>
      </c>
      <c r="Y72" s="1239">
        <v>0</v>
      </c>
      <c r="Z72" s="1239">
        <v>0</v>
      </c>
      <c r="AA72" s="1239">
        <v>0</v>
      </c>
    </row>
    <row r="73" spans="1:27" ht="12.75">
      <c r="A73" s="638" t="s">
        <v>252</v>
      </c>
      <c r="B73" s="1340">
        <v>551.4676425854582</v>
      </c>
      <c r="C73" s="1340">
        <v>735.9815674297513</v>
      </c>
      <c r="D73" s="1340">
        <f t="shared" si="13"/>
        <v>184.51392484429311</v>
      </c>
      <c r="E73" s="1340">
        <v>20.459148810063216</v>
      </c>
      <c r="F73" s="1340">
        <f t="shared" si="14"/>
        <v>164.0547760342299</v>
      </c>
      <c r="G73" s="1337">
        <v>53.596131756384416</v>
      </c>
      <c r="H73" s="1337">
        <f t="shared" si="15"/>
        <v>110.45864427784548</v>
      </c>
      <c r="K73" s="174"/>
      <c r="L73" s="740"/>
      <c r="M73" s="740"/>
      <c r="N73" s="740"/>
      <c r="O73" s="740"/>
      <c r="P73" s="741"/>
      <c r="Q73" s="740"/>
      <c r="R73" s="225"/>
      <c r="S73" s="742"/>
      <c r="T73" s="9"/>
      <c r="U73" s="1241" t="s">
        <v>248</v>
      </c>
      <c r="V73" s="1239">
        <v>0</v>
      </c>
      <c r="W73" s="1239">
        <v>0</v>
      </c>
      <c r="X73" s="1239">
        <v>0</v>
      </c>
      <c r="Y73" s="1239">
        <f>P29</f>
        <v>0.10786916514163467</v>
      </c>
      <c r="Z73" s="1239">
        <f>Q29</f>
        <v>0.6139778848880068</v>
      </c>
      <c r="AA73" s="1239">
        <f>R29</f>
        <v>0.27815294997035855</v>
      </c>
    </row>
    <row r="74" spans="1:27" ht="12.75">
      <c r="A74" s="635" t="s">
        <v>253</v>
      </c>
      <c r="B74" s="1338">
        <v>387.458128746982</v>
      </c>
      <c r="C74" s="1338">
        <v>454.5207118248651</v>
      </c>
      <c r="D74" s="1338">
        <f t="shared" si="13"/>
        <v>67.06258307788306</v>
      </c>
      <c r="E74" s="1338">
        <v>21.837895269873133</v>
      </c>
      <c r="F74" s="1338">
        <f t="shared" si="14"/>
        <v>45.22468780800993</v>
      </c>
      <c r="G74" s="1339">
        <v>36.67286981526192</v>
      </c>
      <c r="H74" s="1339">
        <f t="shared" si="15"/>
        <v>8.551817992748013</v>
      </c>
      <c r="K74" s="156"/>
      <c r="L74" s="736"/>
      <c r="M74" s="736"/>
      <c r="N74" s="736"/>
      <c r="O74" s="736"/>
      <c r="P74" s="737"/>
      <c r="Q74" s="736"/>
      <c r="R74" s="226"/>
      <c r="S74" s="738"/>
      <c r="T74" s="9"/>
      <c r="U74" s="1238"/>
      <c r="V74" s="1238"/>
      <c r="W74" s="1238"/>
      <c r="X74" s="1238"/>
      <c r="Y74" s="1238"/>
      <c r="Z74" s="1238"/>
      <c r="AA74" s="1238"/>
    </row>
    <row r="75" spans="1:27" ht="12.75">
      <c r="A75" s="638" t="s">
        <v>254</v>
      </c>
      <c r="B75" s="1340">
        <v>410.07716539333074</v>
      </c>
      <c r="C75" s="1340">
        <v>585.4686165009472</v>
      </c>
      <c r="D75" s="1340">
        <f t="shared" si="13"/>
        <v>175.39145110761643</v>
      </c>
      <c r="E75" s="1340">
        <v>0</v>
      </c>
      <c r="F75" s="1340">
        <f t="shared" si="14"/>
        <v>175.39145110761643</v>
      </c>
      <c r="G75" s="1337">
        <v>0</v>
      </c>
      <c r="H75" s="1337">
        <f t="shared" si="15"/>
        <v>175.39145110761643</v>
      </c>
      <c r="K75" s="156"/>
      <c r="L75" s="736"/>
      <c r="M75" s="736"/>
      <c r="N75" s="736"/>
      <c r="O75" s="736"/>
      <c r="P75" s="737"/>
      <c r="Q75" s="736"/>
      <c r="R75" s="226"/>
      <c r="S75" s="738"/>
      <c r="T75" s="93"/>
      <c r="U75" s="1238"/>
      <c r="V75" s="1239">
        <f>L28</f>
        <v>0.42521973915494804</v>
      </c>
      <c r="W75" s="1239">
        <f>M28</f>
        <v>0.13304060176017923</v>
      </c>
      <c r="X75" s="1239">
        <f>N28</f>
        <v>0.4417396590848727</v>
      </c>
      <c r="Y75" s="1239">
        <v>0</v>
      </c>
      <c r="Z75" s="1239">
        <v>0</v>
      </c>
      <c r="AA75" s="1239">
        <v>0</v>
      </c>
    </row>
    <row r="76" spans="1:27" ht="12.75">
      <c r="A76" s="635" t="s">
        <v>255</v>
      </c>
      <c r="B76" s="1338">
        <v>325.7756110457637</v>
      </c>
      <c r="C76" s="1338">
        <v>541.0213696188866</v>
      </c>
      <c r="D76" s="1338">
        <f t="shared" si="13"/>
        <v>215.24575857312294</v>
      </c>
      <c r="E76" s="1338">
        <v>18.168888410173306</v>
      </c>
      <c r="F76" s="1338">
        <f t="shared" si="14"/>
        <v>197.07687016294963</v>
      </c>
      <c r="G76" s="1339">
        <v>35.03300485556321</v>
      </c>
      <c r="H76" s="1339">
        <f t="shared" si="15"/>
        <v>162.04386530738643</v>
      </c>
      <c r="K76" s="156"/>
      <c r="L76" s="736"/>
      <c r="M76" s="736"/>
      <c r="N76" s="736"/>
      <c r="O76" s="736"/>
      <c r="P76" s="737"/>
      <c r="Q76" s="736"/>
      <c r="R76" s="226"/>
      <c r="S76" s="738"/>
      <c r="T76" s="9"/>
      <c r="U76" s="1241" t="s">
        <v>247</v>
      </c>
      <c r="V76" s="1239">
        <v>0</v>
      </c>
      <c r="W76" s="1239">
        <v>0</v>
      </c>
      <c r="X76" s="1239">
        <v>0</v>
      </c>
      <c r="Y76" s="1239">
        <f>P28</f>
        <v>0.14928918776974082</v>
      </c>
      <c r="Z76" s="1239">
        <f>Q28</f>
        <v>0.48245379789736287</v>
      </c>
      <c r="AA76" s="1239">
        <f>R28</f>
        <v>0.3682570143328963</v>
      </c>
    </row>
    <row r="77" spans="1:27" ht="12.75">
      <c r="A77" s="619" t="s">
        <v>355</v>
      </c>
      <c r="B77" s="1345">
        <v>401.349968356021</v>
      </c>
      <c r="C77" s="1345">
        <v>583.4030005301921</v>
      </c>
      <c r="D77" s="1345">
        <f t="shared" si="13"/>
        <v>182.0530321741711</v>
      </c>
      <c r="E77" s="1345">
        <v>15.147771166741343</v>
      </c>
      <c r="F77" s="1345">
        <f t="shared" si="14"/>
        <v>166.90526100742977</v>
      </c>
      <c r="G77" s="1346">
        <v>31.679908316232254</v>
      </c>
      <c r="H77" s="1346">
        <f t="shared" si="15"/>
        <v>135.22535269119751</v>
      </c>
      <c r="K77" s="156"/>
      <c r="L77" s="736"/>
      <c r="M77" s="736"/>
      <c r="N77" s="736"/>
      <c r="O77" s="736"/>
      <c r="P77" s="737"/>
      <c r="Q77" s="736"/>
      <c r="R77" s="226"/>
      <c r="S77" s="738"/>
      <c r="T77" s="93"/>
      <c r="U77" s="1238"/>
      <c r="V77" s="1238"/>
      <c r="W77" s="1238"/>
      <c r="X77" s="1238"/>
      <c r="Y77" s="1238"/>
      <c r="Z77" s="1238"/>
      <c r="AA77" s="1238"/>
    </row>
    <row r="78" spans="1:27" ht="12.75">
      <c r="A78" s="645" t="s">
        <v>354</v>
      </c>
      <c r="B78" s="1343">
        <v>261.1074895447576</v>
      </c>
      <c r="C78" s="1343">
        <v>335.395405629643</v>
      </c>
      <c r="D78" s="1343">
        <f t="shared" si="13"/>
        <v>74.28791608488541</v>
      </c>
      <c r="E78" s="1343">
        <v>8.758784446668095</v>
      </c>
      <c r="F78" s="1343">
        <f t="shared" si="14"/>
        <v>65.52913163821731</v>
      </c>
      <c r="G78" s="1344">
        <v>18.377678495460483</v>
      </c>
      <c r="H78" s="1344">
        <f t="shared" si="15"/>
        <v>47.15145314275682</v>
      </c>
      <c r="K78" s="93"/>
      <c r="L78" s="740"/>
      <c r="M78" s="740"/>
      <c r="N78" s="740"/>
      <c r="O78" s="740"/>
      <c r="P78" s="741"/>
      <c r="Q78" s="740"/>
      <c r="R78" s="225"/>
      <c r="S78" s="742"/>
      <c r="T78" s="93"/>
      <c r="U78" s="1238"/>
      <c r="V78" s="1239">
        <f>L27</f>
        <v>0.40426957228127264</v>
      </c>
      <c r="W78" s="1239">
        <f>M27</f>
        <v>0.27492826695001277</v>
      </c>
      <c r="X78" s="1239">
        <f>N27</f>
        <v>0.3208021607687146</v>
      </c>
      <c r="Y78" s="1239">
        <v>0</v>
      </c>
      <c r="Z78" s="1239">
        <v>0</v>
      </c>
      <c r="AA78" s="1239">
        <v>0</v>
      </c>
    </row>
    <row r="79" spans="1:27" ht="12.75">
      <c r="A79" s="367" t="s">
        <v>384</v>
      </c>
      <c r="K79" s="174"/>
      <c r="L79" s="740"/>
      <c r="M79" s="740"/>
      <c r="N79" s="740"/>
      <c r="O79" s="740"/>
      <c r="P79" s="741"/>
      <c r="Q79" s="740"/>
      <c r="R79" s="225"/>
      <c r="S79" s="742"/>
      <c r="T79" s="226"/>
      <c r="U79" s="1241" t="s">
        <v>246</v>
      </c>
      <c r="V79" s="1239">
        <v>0</v>
      </c>
      <c r="W79" s="1239">
        <v>0</v>
      </c>
      <c r="X79" s="1239">
        <v>0</v>
      </c>
      <c r="Y79" s="1239">
        <f>P27</f>
        <v>0.09478176199358691</v>
      </c>
      <c r="Z79" s="1239">
        <f>Q27</f>
        <v>0.6389789417362639</v>
      </c>
      <c r="AA79" s="1239">
        <f>R27</f>
        <v>0.26623929627014925</v>
      </c>
    </row>
    <row r="80" spans="1:27" ht="10.5" customHeight="1">
      <c r="A80" s="1030" t="s">
        <v>500</v>
      </c>
      <c r="K80" s="219"/>
      <c r="L80" s="9"/>
      <c r="M80" s="9"/>
      <c r="N80" s="9"/>
      <c r="O80" s="9"/>
      <c r="P80" s="9"/>
      <c r="Q80" s="9"/>
      <c r="R80" s="9"/>
      <c r="S80" s="9"/>
      <c r="T80" s="9"/>
      <c r="U80" s="1238"/>
      <c r="V80" s="1239"/>
      <c r="W80" s="1239"/>
      <c r="X80" s="1239"/>
      <c r="Y80" s="1239"/>
      <c r="Z80" s="1239"/>
      <c r="AA80" s="1239"/>
    </row>
    <row r="81" spans="1:27" ht="10.5" customHeight="1">
      <c r="A81" s="1032" t="s">
        <v>494</v>
      </c>
      <c r="C81" s="9"/>
      <c r="D81" s="165"/>
      <c r="F81" s="9"/>
      <c r="G81" s="165"/>
      <c r="I81" s="165"/>
      <c r="K81" s="743"/>
      <c r="L81" s="9"/>
      <c r="M81" s="9"/>
      <c r="N81" s="9"/>
      <c r="O81" s="9"/>
      <c r="P81" s="9"/>
      <c r="Q81" s="9"/>
      <c r="R81" s="9"/>
      <c r="S81" s="9"/>
      <c r="T81" s="9"/>
      <c r="U81" s="1238"/>
      <c r="V81" s="1239">
        <f>L26</f>
        <v>0.23040296523151005</v>
      </c>
      <c r="W81" s="1239">
        <f>M26</f>
        <v>0.24738740860606778</v>
      </c>
      <c r="X81" s="1239">
        <f>N26</f>
        <v>0.5222096261624222</v>
      </c>
      <c r="Y81" s="1239">
        <v>0</v>
      </c>
      <c r="Z81" s="1239">
        <v>0</v>
      </c>
      <c r="AA81" s="1239">
        <v>0</v>
      </c>
    </row>
    <row r="82" spans="1:27" ht="12.75">
      <c r="A82" s="19"/>
      <c r="B82" s="19"/>
      <c r="D82" s="19"/>
      <c r="E82" s="19"/>
      <c r="G82" s="19"/>
      <c r="K82" s="227"/>
      <c r="L82" s="9"/>
      <c r="M82" s="9"/>
      <c r="N82" s="9"/>
      <c r="O82" s="9"/>
      <c r="P82" s="9"/>
      <c r="Q82" s="9"/>
      <c r="R82" s="9"/>
      <c r="S82" s="9"/>
      <c r="T82" s="9"/>
      <c r="U82" s="1241" t="s">
        <v>245</v>
      </c>
      <c r="V82" s="1239">
        <v>0</v>
      </c>
      <c r="W82" s="1239">
        <v>0</v>
      </c>
      <c r="X82" s="1239">
        <v>0</v>
      </c>
      <c r="Y82" s="1239">
        <f>P26</f>
        <v>0.10562686356077378</v>
      </c>
      <c r="Z82" s="1239">
        <f>Q26</f>
        <v>0.5830025182811209</v>
      </c>
      <c r="AA82" s="1239">
        <f>R26</f>
        <v>0.31137061815810535</v>
      </c>
    </row>
    <row r="83" spans="2:27" ht="12.75">
      <c r="B83" s="516"/>
      <c r="C83" s="516"/>
      <c r="D83" s="516"/>
      <c r="E83" s="516"/>
      <c r="F83" s="516"/>
      <c r="G83" s="165"/>
      <c r="U83" s="1238"/>
      <c r="V83" s="1239"/>
      <c r="W83" s="1239"/>
      <c r="X83" s="1239"/>
      <c r="Y83" s="1239"/>
      <c r="Z83" s="1239"/>
      <c r="AA83" s="1239"/>
    </row>
    <row r="84" spans="2:27" ht="12.75">
      <c r="B84" s="516"/>
      <c r="C84" s="516"/>
      <c r="D84" s="516"/>
      <c r="E84" s="516"/>
      <c r="F84" s="516"/>
      <c r="G84" s="165"/>
      <c r="U84" s="1238"/>
      <c r="V84" s="1239">
        <f>L25</f>
        <v>0.41873217983496874</v>
      </c>
      <c r="W84" s="1239">
        <f>M25</f>
        <v>0.18392927951459917</v>
      </c>
      <c r="X84" s="1239">
        <f>N25</f>
        <v>0.39733854065043217</v>
      </c>
      <c r="Y84" s="1239">
        <v>0</v>
      </c>
      <c r="Z84" s="1239">
        <v>0</v>
      </c>
      <c r="AA84" s="1239">
        <v>0</v>
      </c>
    </row>
    <row r="85" spans="2:27" ht="12.75">
      <c r="B85" s="516"/>
      <c r="C85" s="516"/>
      <c r="D85" s="516"/>
      <c r="E85" s="516"/>
      <c r="F85" s="516"/>
      <c r="G85" s="165"/>
      <c r="U85" s="1241" t="s">
        <v>244</v>
      </c>
      <c r="V85" s="1239">
        <v>0</v>
      </c>
      <c r="W85" s="1239">
        <v>0</v>
      </c>
      <c r="X85" s="1239">
        <v>0</v>
      </c>
      <c r="Y85" s="1239">
        <f>P25</f>
        <v>0.1515136056897359</v>
      </c>
      <c r="Z85" s="1239">
        <f>Q25</f>
        <v>0.6905634281750398</v>
      </c>
      <c r="AA85" s="1239">
        <f>R25</f>
        <v>0.1579229661352243</v>
      </c>
    </row>
    <row r="86" spans="2:27" ht="12.75">
      <c r="B86" s="516"/>
      <c r="C86" s="516"/>
      <c r="D86" s="516"/>
      <c r="E86" s="516"/>
      <c r="F86" s="516"/>
      <c r="G86" s="165"/>
      <c r="U86" s="1238"/>
      <c r="V86" s="1239"/>
      <c r="W86" s="1239"/>
      <c r="X86" s="1239"/>
      <c r="Y86" s="1239"/>
      <c r="Z86" s="1239"/>
      <c r="AA86" s="1239"/>
    </row>
    <row r="87" spans="2:27" ht="12.75">
      <c r="B87" s="516"/>
      <c r="C87" s="516"/>
      <c r="D87" s="516"/>
      <c r="E87" s="516"/>
      <c r="F87" s="516"/>
      <c r="G87" s="165"/>
      <c r="U87" s="533"/>
      <c r="V87" s="1239">
        <f>L24</f>
        <v>0.3969788581633077</v>
      </c>
      <c r="W87" s="1239">
        <f>M24</f>
        <v>0.12720941457178367</v>
      </c>
      <c r="X87" s="1239">
        <f>N24</f>
        <v>0.47581172726490867</v>
      </c>
      <c r="Y87" s="1239">
        <v>0</v>
      </c>
      <c r="Z87" s="1239">
        <v>0</v>
      </c>
      <c r="AA87" s="1239">
        <v>0</v>
      </c>
    </row>
    <row r="88" spans="1:27" s="533" customFormat="1" ht="12.75">
      <c r="A88" s="147"/>
      <c r="B88" s="285"/>
      <c r="C88" s="285"/>
      <c r="D88" s="745"/>
      <c r="E88" s="745"/>
      <c r="F88" s="323"/>
      <c r="G88" s="165"/>
      <c r="H88" s="165"/>
      <c r="I88" s="9"/>
      <c r="J88" s="165"/>
      <c r="K88" s="9"/>
      <c r="L88" s="9"/>
      <c r="M88" s="9"/>
      <c r="N88" s="9"/>
      <c r="O88" s="9"/>
      <c r="P88" s="9"/>
      <c r="Q88" s="9"/>
      <c r="R88" s="9"/>
      <c r="S88" s="9"/>
      <c r="T88" s="13"/>
      <c r="U88" s="1243" t="s">
        <v>243</v>
      </c>
      <c r="V88" s="1242">
        <v>0</v>
      </c>
      <c r="W88" s="1242">
        <v>0</v>
      </c>
      <c r="X88" s="1242">
        <v>0</v>
      </c>
      <c r="Y88" s="1242">
        <f>P24</f>
        <v>0.048535471643237245</v>
      </c>
      <c r="Z88" s="1242">
        <f>Q24</f>
        <v>0.5365911895285151</v>
      </c>
      <c r="AA88" s="1242">
        <f>R24</f>
        <v>0.4148733388282476</v>
      </c>
    </row>
    <row r="89" spans="1:20" s="533" customFormat="1" ht="12.75">
      <c r="A89" s="9"/>
      <c r="B89" s="9"/>
      <c r="C89" s="9"/>
      <c r="D89" s="9"/>
      <c r="E89" s="165"/>
      <c r="F89" s="516"/>
      <c r="G89" s="165"/>
      <c r="H89" s="165"/>
      <c r="I89" s="9"/>
      <c r="J89" s="165"/>
      <c r="K89" s="749"/>
      <c r="L89" s="746"/>
      <c r="M89" s="746"/>
      <c r="N89" s="9"/>
      <c r="O89" s="9"/>
      <c r="P89" s="9"/>
      <c r="Q89" s="9"/>
      <c r="R89" s="9"/>
      <c r="S89" s="9"/>
      <c r="T89" s="13"/>
    </row>
    <row r="90" spans="1:27" s="533" customFormat="1" ht="12.75">
      <c r="A90" s="9"/>
      <c r="B90" s="165"/>
      <c r="C90" s="165"/>
      <c r="D90" s="165"/>
      <c r="E90" s="1244"/>
      <c r="F90" s="403"/>
      <c r="G90" s="165"/>
      <c r="H90" s="165"/>
      <c r="I90" s="165"/>
      <c r="J90" s="9"/>
      <c r="V90" s="1242">
        <f>L23</f>
        <v>0.4107256739799121</v>
      </c>
      <c r="W90" s="1242">
        <f>M23</f>
        <v>0.16268695086935733</v>
      </c>
      <c r="X90" s="1242">
        <f>N23</f>
        <v>0.4265873751507306</v>
      </c>
      <c r="Y90" s="1242">
        <v>0</v>
      </c>
      <c r="Z90" s="1242">
        <v>0</v>
      </c>
      <c r="AA90" s="1242">
        <v>0</v>
      </c>
    </row>
    <row r="91" spans="1:27" s="533" customFormat="1" ht="12.75">
      <c r="A91" s="9"/>
      <c r="B91" s="1245"/>
      <c r="C91" s="1245"/>
      <c r="D91" s="1245"/>
      <c r="E91" s="9"/>
      <c r="F91" s="165"/>
      <c r="G91" s="9"/>
      <c r="H91" s="165"/>
      <c r="I91" s="9"/>
      <c r="J91" s="165"/>
      <c r="L91" s="1242"/>
      <c r="M91" s="1242"/>
      <c r="N91" s="1242"/>
      <c r="O91" s="1242" t="e">
        <f>#REF!/#REF!*100</f>
        <v>#REF!</v>
      </c>
      <c r="Q91" s="1242"/>
      <c r="R91" s="1242"/>
      <c r="S91" s="1242"/>
      <c r="T91" s="1242"/>
      <c r="U91" s="1243" t="s">
        <v>242</v>
      </c>
      <c r="V91" s="1242">
        <v>0</v>
      </c>
      <c r="W91" s="1242">
        <v>0</v>
      </c>
      <c r="X91" s="1242">
        <v>0</v>
      </c>
      <c r="Y91" s="1242">
        <f>P23</f>
        <v>0.11914307475207188</v>
      </c>
      <c r="Z91" s="1242">
        <f>Q23</f>
        <v>0.6442109407016857</v>
      </c>
      <c r="AA91" s="1242">
        <f>R23</f>
        <v>0.23664598454624236</v>
      </c>
    </row>
    <row r="92" spans="1:20" s="533" customFormat="1" ht="12.75">
      <c r="A92" s="9"/>
      <c r="B92" s="9"/>
      <c r="C92" s="9"/>
      <c r="D92" s="9"/>
      <c r="E92" s="165"/>
      <c r="F92" s="516"/>
      <c r="G92" s="9"/>
      <c r="H92" s="165"/>
      <c r="I92" s="9"/>
      <c r="J92" s="165"/>
      <c r="L92" s="1242"/>
      <c r="M92" s="1242"/>
      <c r="N92" s="1242"/>
      <c r="O92" s="1242" t="e">
        <f>#REF!/#REF!*100</f>
        <v>#REF!</v>
      </c>
      <c r="Q92" s="1242"/>
      <c r="R92" s="1242"/>
      <c r="S92" s="1242"/>
      <c r="T92" s="1242"/>
    </row>
    <row r="93" spans="1:27" s="533" customFormat="1" ht="12.75">
      <c r="A93" s="9"/>
      <c r="B93" s="165"/>
      <c r="C93" s="165"/>
      <c r="D93" s="165"/>
      <c r="E93" s="1245"/>
      <c r="F93" s="1246"/>
      <c r="G93" s="9"/>
      <c r="H93" s="165"/>
      <c r="I93" s="9"/>
      <c r="J93" s="165"/>
      <c r="V93" s="1242">
        <f>L22</f>
        <v>0.2795451426261328</v>
      </c>
      <c r="W93" s="1242">
        <f>M22</f>
        <v>0.21691292593414235</v>
      </c>
      <c r="X93" s="1242">
        <f>N22</f>
        <v>0.5035419314397248</v>
      </c>
      <c r="Y93" s="1242">
        <v>0</v>
      </c>
      <c r="Z93" s="1242">
        <v>0</v>
      </c>
      <c r="AA93" s="1242">
        <v>0</v>
      </c>
    </row>
    <row r="94" spans="1:27" s="533" customFormat="1" ht="12.75">
      <c r="A94" s="9"/>
      <c r="B94" s="1245"/>
      <c r="C94" s="1245"/>
      <c r="D94" s="1245"/>
      <c r="E94" s="9"/>
      <c r="F94" s="516"/>
      <c r="G94" s="9"/>
      <c r="H94" s="165"/>
      <c r="I94" s="9"/>
      <c r="J94" s="165"/>
      <c r="L94" s="1242"/>
      <c r="M94" s="1242"/>
      <c r="N94" s="1242"/>
      <c r="O94" s="1242" t="e">
        <f>O75/$J75*100</f>
        <v>#DIV/0!</v>
      </c>
      <c r="Q94" s="1242"/>
      <c r="R94" s="1242"/>
      <c r="S94" s="1242"/>
      <c r="T94" s="1242"/>
      <c r="U94" s="1243" t="s">
        <v>241</v>
      </c>
      <c r="V94" s="1242">
        <v>0</v>
      </c>
      <c r="W94" s="1242">
        <v>0</v>
      </c>
      <c r="X94" s="1242">
        <v>0</v>
      </c>
      <c r="Y94" s="1242">
        <f>P22</f>
        <v>0.13797846011522946</v>
      </c>
      <c r="Z94" s="1242">
        <f>Q22</f>
        <v>0.4864448263401547</v>
      </c>
      <c r="AA94" s="1242">
        <f>R22</f>
        <v>0.3755767135446158</v>
      </c>
    </row>
    <row r="95" spans="1:27" s="533" customFormat="1" ht="12.75">
      <c r="A95" s="9"/>
      <c r="B95" s="9"/>
      <c r="C95" s="9"/>
      <c r="D95" s="9"/>
      <c r="E95" s="165"/>
      <c r="F95" s="516"/>
      <c r="G95" s="9"/>
      <c r="H95" s="165"/>
      <c r="I95" s="9"/>
      <c r="J95" s="165"/>
      <c r="L95" s="1242"/>
      <c r="M95" s="1242"/>
      <c r="N95" s="1242"/>
      <c r="O95" s="1242" t="e">
        <f>O76/$J76*100</f>
        <v>#DIV/0!</v>
      </c>
      <c r="Q95" s="1242"/>
      <c r="R95" s="1242"/>
      <c r="S95" s="1242"/>
      <c r="T95" s="1242"/>
      <c r="V95" s="1242"/>
      <c r="W95" s="1242"/>
      <c r="X95" s="1242"/>
      <c r="Y95" s="1242"/>
      <c r="Z95" s="1242"/>
      <c r="AA95" s="1242"/>
    </row>
    <row r="96" spans="1:27" s="533" customFormat="1" ht="12.75">
      <c r="A96" s="9"/>
      <c r="B96" s="165"/>
      <c r="C96" s="165"/>
      <c r="D96" s="165"/>
      <c r="E96" s="1245"/>
      <c r="F96" s="1246"/>
      <c r="G96" s="9"/>
      <c r="H96" s="165"/>
      <c r="I96" s="9"/>
      <c r="J96" s="165"/>
      <c r="L96" s="1242"/>
      <c r="M96" s="1242"/>
      <c r="N96" s="1242"/>
      <c r="O96" s="1242"/>
      <c r="Q96" s="1242"/>
      <c r="R96" s="1242"/>
      <c r="S96" s="1242"/>
      <c r="T96" s="1242"/>
      <c r="V96" s="1242">
        <f>L21</f>
        <v>0.5398620603023238</v>
      </c>
      <c r="W96" s="1242">
        <f>M21</f>
        <v>0.24766012559464706</v>
      </c>
      <c r="X96" s="1242">
        <f>N21</f>
        <v>0.2124778141030292</v>
      </c>
      <c r="Y96" s="1242">
        <v>0</v>
      </c>
      <c r="Z96" s="1242">
        <v>0</v>
      </c>
      <c r="AA96" s="1242">
        <v>0</v>
      </c>
    </row>
    <row r="97" spans="1:27" s="533" customFormat="1" ht="12.75">
      <c r="A97" s="9"/>
      <c r="B97" s="1245"/>
      <c r="C97" s="1245"/>
      <c r="D97" s="1245"/>
      <c r="E97" s="9"/>
      <c r="F97" s="516"/>
      <c r="G97" s="9"/>
      <c r="H97" s="165"/>
      <c r="I97" s="9"/>
      <c r="J97" s="165"/>
      <c r="L97" s="1242"/>
      <c r="M97" s="1242"/>
      <c r="N97" s="1242"/>
      <c r="O97" s="1242" t="e">
        <f>O79/$J79*100</f>
        <v>#DIV/0!</v>
      </c>
      <c r="Q97" s="1242"/>
      <c r="R97" s="1242"/>
      <c r="S97" s="1242"/>
      <c r="T97" s="1242"/>
      <c r="U97" s="1241" t="s">
        <v>240</v>
      </c>
      <c r="V97" s="1242">
        <v>0</v>
      </c>
      <c r="W97" s="1242">
        <v>0</v>
      </c>
      <c r="X97" s="1242">
        <v>0</v>
      </c>
      <c r="Y97" s="1242">
        <f>P21</f>
        <v>0.028279558664856777</v>
      </c>
      <c r="Z97" s="1242">
        <f>Q21</f>
        <v>0.713297483554349</v>
      </c>
      <c r="AA97" s="1242">
        <f>R21</f>
        <v>0.25842295778079427</v>
      </c>
    </row>
    <row r="98" spans="2:27" ht="12.75">
      <c r="B98" s="9"/>
      <c r="C98" s="9"/>
      <c r="F98" s="516"/>
      <c r="K98" s="1238"/>
      <c r="L98" s="1239"/>
      <c r="M98" s="1239"/>
      <c r="N98" s="1239"/>
      <c r="O98" s="1239" t="e">
        <f>O80/$J80*100</f>
        <v>#DIV/0!</v>
      </c>
      <c r="P98" s="1238"/>
      <c r="Q98" s="1239"/>
      <c r="R98" s="1239"/>
      <c r="S98" s="1239"/>
      <c r="T98" s="1239"/>
      <c r="U98" s="1238"/>
      <c r="V98" s="1239"/>
      <c r="W98" s="1239"/>
      <c r="X98" s="1239"/>
      <c r="Y98" s="1239"/>
      <c r="Z98" s="1239"/>
      <c r="AA98" s="1239"/>
    </row>
    <row r="99" spans="4:27" ht="12.75">
      <c r="D99" s="165"/>
      <c r="E99" s="747"/>
      <c r="F99" s="748"/>
      <c r="K99" s="1238"/>
      <c r="L99" s="1239"/>
      <c r="M99" s="1239"/>
      <c r="N99" s="1239"/>
      <c r="O99" s="1239"/>
      <c r="P99" s="1238"/>
      <c r="Q99" s="1239"/>
      <c r="R99" s="1239"/>
      <c r="S99" s="1239"/>
      <c r="T99" s="1239"/>
      <c r="U99" s="1238"/>
      <c r="V99" s="1239">
        <f>L20</f>
        <v>0.38581120898840326</v>
      </c>
      <c r="W99" s="1239">
        <f>M20</f>
        <v>0.2920940754003041</v>
      </c>
      <c r="X99" s="1239">
        <f>N20</f>
        <v>0.3220947156112927</v>
      </c>
      <c r="Y99" s="1239">
        <v>0</v>
      </c>
      <c r="Z99" s="1239">
        <v>0</v>
      </c>
      <c r="AA99" s="1239">
        <v>0</v>
      </c>
    </row>
    <row r="100" spans="2:27" ht="12.75">
      <c r="B100" s="747"/>
      <c r="C100" s="747"/>
      <c r="D100" s="747"/>
      <c r="E100" s="9"/>
      <c r="F100" s="516"/>
      <c r="K100" s="1238"/>
      <c r="L100" s="1239"/>
      <c r="M100" s="1239"/>
      <c r="N100" s="1239"/>
      <c r="O100" s="1239" t="e">
        <f>O83/$J83*100</f>
        <v>#DIV/0!</v>
      </c>
      <c r="P100" s="1238"/>
      <c r="Q100" s="1239"/>
      <c r="R100" s="1239"/>
      <c r="S100" s="1239"/>
      <c r="T100" s="1239"/>
      <c r="U100" s="1241" t="s">
        <v>239</v>
      </c>
      <c r="V100" s="1239">
        <v>0</v>
      </c>
      <c r="W100" s="1239">
        <v>0</v>
      </c>
      <c r="X100" s="1239">
        <v>0</v>
      </c>
      <c r="Y100" s="1239">
        <f>P20</f>
        <v>0.1304906263215002</v>
      </c>
      <c r="Z100" s="1239">
        <f>Q20</f>
        <v>0.5709825910893502</v>
      </c>
      <c r="AA100" s="1239">
        <f>R20</f>
        <v>0.2985267825891496</v>
      </c>
    </row>
    <row r="101" spans="2:27" ht="12.75">
      <c r="B101" s="9"/>
      <c r="C101" s="9"/>
      <c r="F101" s="516"/>
      <c r="K101" s="1238"/>
      <c r="L101" s="1239"/>
      <c r="M101" s="1239"/>
      <c r="N101" s="1239"/>
      <c r="O101" s="1239" t="e">
        <f>O84/$J84*100</f>
        <v>#DIV/0!</v>
      </c>
      <c r="P101" s="1238"/>
      <c r="Q101" s="1239"/>
      <c r="R101" s="1239"/>
      <c r="S101" s="1239"/>
      <c r="T101" s="1239"/>
      <c r="U101" s="1238"/>
      <c r="V101" s="1239"/>
      <c r="W101" s="1239"/>
      <c r="X101" s="1239"/>
      <c r="Y101" s="1239"/>
      <c r="Z101" s="1239"/>
      <c r="AA101" s="1239"/>
    </row>
    <row r="102" spans="4:27" ht="12.75">
      <c r="D102" s="165"/>
      <c r="E102" s="747"/>
      <c r="F102" s="750"/>
      <c r="K102" s="1238"/>
      <c r="L102" s="1239"/>
      <c r="M102" s="1239"/>
      <c r="N102" s="1239"/>
      <c r="O102" s="1239"/>
      <c r="P102" s="1238"/>
      <c r="Q102" s="1239"/>
      <c r="R102" s="1239"/>
      <c r="S102" s="1239"/>
      <c r="T102" s="1239"/>
      <c r="U102" s="1238"/>
      <c r="V102" s="1239">
        <f>L19</f>
        <v>0.26943048828183724</v>
      </c>
      <c r="W102" s="1239">
        <f>M19</f>
        <v>0.1987950901049972</v>
      </c>
      <c r="X102" s="1239">
        <f>N19</f>
        <v>0.5317744216131656</v>
      </c>
      <c r="Y102" s="1239">
        <v>0</v>
      </c>
      <c r="Z102" s="1239">
        <v>0</v>
      </c>
      <c r="AA102" s="1239">
        <v>0</v>
      </c>
    </row>
    <row r="103" spans="2:27" ht="12.75">
      <c r="B103" s="747"/>
      <c r="C103" s="747"/>
      <c r="D103" s="747"/>
      <c r="E103" s="516"/>
      <c r="F103" s="9"/>
      <c r="K103" s="1238"/>
      <c r="L103" s="1239"/>
      <c r="M103" s="1239"/>
      <c r="N103" s="1239"/>
      <c r="O103" s="1239" t="e">
        <f>O87/$J87*100</f>
        <v>#DIV/0!</v>
      </c>
      <c r="P103" s="1238"/>
      <c r="Q103" s="1239"/>
      <c r="R103" s="1239"/>
      <c r="S103" s="1239"/>
      <c r="T103" s="1239"/>
      <c r="U103" s="1241" t="s">
        <v>238</v>
      </c>
      <c r="V103" s="1239">
        <v>0</v>
      </c>
      <c r="W103" s="1239">
        <v>0</v>
      </c>
      <c r="X103" s="1239">
        <v>0</v>
      </c>
      <c r="Y103" s="1239">
        <f>P19</f>
        <v>0.1537024556923113</v>
      </c>
      <c r="Z103" s="1239">
        <f>Q19</f>
        <v>0.5872773777572841</v>
      </c>
      <c r="AA103" s="1239">
        <f>R19</f>
        <v>0.25902016655040455</v>
      </c>
    </row>
    <row r="104" spans="1:27" ht="12.75">
      <c r="A104" s="516"/>
      <c r="B104" s="516"/>
      <c r="C104" s="516"/>
      <c r="D104" s="516"/>
      <c r="K104" s="1238"/>
      <c r="L104" s="1239"/>
      <c r="M104" s="1239"/>
      <c r="N104" s="1239"/>
      <c r="O104" s="1239" t="e">
        <f>O88/$J88*100</f>
        <v>#DIV/0!</v>
      </c>
      <c r="P104" s="1238"/>
      <c r="Q104" s="1239"/>
      <c r="R104" s="1239"/>
      <c r="S104" s="1239"/>
      <c r="T104" s="1239"/>
      <c r="U104" s="1238"/>
      <c r="V104" s="1238"/>
      <c r="W104" s="1238"/>
      <c r="X104" s="1238"/>
      <c r="Y104" s="1238"/>
      <c r="Z104" s="1238"/>
      <c r="AA104" s="1238"/>
    </row>
    <row r="105" spans="4:27" ht="12.75">
      <c r="D105" s="165"/>
      <c r="E105" s="747"/>
      <c r="F105" s="748"/>
      <c r="K105" s="1238"/>
      <c r="L105" s="1238"/>
      <c r="M105" s="1238"/>
      <c r="N105" s="1238"/>
      <c r="O105" s="1238"/>
      <c r="P105" s="1238"/>
      <c r="Q105" s="1238"/>
      <c r="R105" s="1238"/>
      <c r="U105" s="1238"/>
      <c r="V105" s="1239">
        <f>L18</f>
        <v>0.43794162386731667</v>
      </c>
      <c r="W105" s="1239">
        <f>M18</f>
        <v>0.17590737348294017</v>
      </c>
      <c r="X105" s="1239">
        <f>N18</f>
        <v>0.38615100264974317</v>
      </c>
      <c r="Y105" s="1239">
        <v>0</v>
      </c>
      <c r="Z105" s="1239">
        <v>0</v>
      </c>
      <c r="AA105" s="1239">
        <v>0</v>
      </c>
    </row>
    <row r="106" spans="2:27" ht="12.75">
      <c r="B106" s="747"/>
      <c r="C106" s="747"/>
      <c r="D106" s="747"/>
      <c r="E106" s="9"/>
      <c r="U106" s="1241" t="s">
        <v>237</v>
      </c>
      <c r="V106" s="1239">
        <v>0</v>
      </c>
      <c r="W106" s="1239">
        <v>0</v>
      </c>
      <c r="X106" s="1239">
        <v>0</v>
      </c>
      <c r="Y106" s="1239">
        <f>P18</f>
        <v>0.06156601580815117</v>
      </c>
      <c r="Z106" s="1239">
        <f>Q18</f>
        <v>0.42299803786934387</v>
      </c>
      <c r="AA106" s="1239">
        <f>R18</f>
        <v>0.5154359463225049</v>
      </c>
    </row>
    <row r="107" spans="2:27" ht="12.75">
      <c r="B107" s="9"/>
      <c r="C107" s="9"/>
      <c r="F107" s="516"/>
      <c r="U107" s="1238"/>
      <c r="V107" s="1238"/>
      <c r="W107" s="1238"/>
      <c r="X107" s="1238"/>
      <c r="Y107" s="1238"/>
      <c r="Z107" s="1238"/>
      <c r="AA107" s="1238"/>
    </row>
    <row r="108" spans="4:27" ht="12.75">
      <c r="D108" s="165"/>
      <c r="E108" s="747"/>
      <c r="F108" s="748"/>
      <c r="U108" s="1238"/>
      <c r="V108" s="1239">
        <f>L17</f>
        <v>0.536765289116509</v>
      </c>
      <c r="W108" s="1239">
        <f>M17</f>
        <v>0.2225119612421566</v>
      </c>
      <c r="X108" s="1239">
        <f>N17</f>
        <v>0.2407227496413344</v>
      </c>
      <c r="Y108" s="1239">
        <v>0</v>
      </c>
      <c r="Z108" s="1239">
        <v>0</v>
      </c>
      <c r="AA108" s="1239">
        <v>0</v>
      </c>
    </row>
    <row r="109" spans="1:27" ht="12.75">
      <c r="A109" s="165"/>
      <c r="B109" s="747"/>
      <c r="C109" s="747"/>
      <c r="D109" s="747"/>
      <c r="E109" s="516"/>
      <c r="U109" s="1241" t="s">
        <v>236</v>
      </c>
      <c r="V109" s="1239">
        <v>0</v>
      </c>
      <c r="W109" s="1239">
        <v>0</v>
      </c>
      <c r="X109" s="1239">
        <v>0</v>
      </c>
      <c r="Y109" s="1239">
        <f>P17</f>
        <v>0.09128841046775789</v>
      </c>
      <c r="Z109" s="1239">
        <f>Q17</f>
        <v>0.5581942850129974</v>
      </c>
      <c r="AA109" s="1239">
        <f>R17</f>
        <v>0.3505173045192449</v>
      </c>
    </row>
    <row r="110" spans="1:27" ht="12.75">
      <c r="A110" s="516"/>
      <c r="B110" s="516"/>
      <c r="C110" s="516"/>
      <c r="D110" s="516"/>
      <c r="U110" s="1238"/>
      <c r="V110" s="1239"/>
      <c r="W110" s="1239"/>
      <c r="X110" s="1239"/>
      <c r="Y110" s="1239"/>
      <c r="Z110" s="1239"/>
      <c r="AA110" s="1239"/>
    </row>
    <row r="111" spans="4:27" ht="12.75">
      <c r="D111" s="165"/>
      <c r="E111" s="747"/>
      <c r="F111" s="750"/>
      <c r="U111" s="1238"/>
      <c r="V111" s="1239">
        <f>L16</f>
        <v>0.4811604502130533</v>
      </c>
      <c r="W111" s="1239">
        <f>M16</f>
        <v>0.45385323568807484</v>
      </c>
      <c r="X111" s="1239">
        <f>N16</f>
        <v>0.06498631409887182</v>
      </c>
      <c r="Y111" s="1239">
        <v>0</v>
      </c>
      <c r="Z111" s="1239">
        <v>0</v>
      </c>
      <c r="AA111" s="1239">
        <v>0</v>
      </c>
    </row>
    <row r="112" spans="1:27" ht="12.75">
      <c r="A112" s="165"/>
      <c r="B112" s="747"/>
      <c r="C112" s="747"/>
      <c r="D112" s="747"/>
      <c r="E112" s="516"/>
      <c r="U112" s="1241" t="s">
        <v>235</v>
      </c>
      <c r="V112" s="1239">
        <v>0</v>
      </c>
      <c r="W112" s="1239">
        <v>0</v>
      </c>
      <c r="X112" s="1239">
        <v>0</v>
      </c>
      <c r="Y112" s="1239">
        <f>P16</f>
        <v>0.03375320631775933</v>
      </c>
      <c r="Z112" s="1239">
        <f>Q16</f>
        <v>0.38914984190534097</v>
      </c>
      <c r="AA112" s="1239">
        <f>R16</f>
        <v>0.5770969517768997</v>
      </c>
    </row>
    <row r="113" spans="1:27" ht="12.75">
      <c r="A113" s="516"/>
      <c r="B113" s="516"/>
      <c r="C113" s="516"/>
      <c r="D113" s="516"/>
      <c r="U113" s="1238"/>
      <c r="V113" s="1239"/>
      <c r="W113" s="1239"/>
      <c r="X113" s="1239"/>
      <c r="Y113" s="1239"/>
      <c r="Z113" s="1239"/>
      <c r="AA113" s="1239"/>
    </row>
    <row r="114" spans="4:27" ht="12.75">
      <c r="D114" s="165"/>
      <c r="E114" s="747"/>
      <c r="F114" s="748"/>
      <c r="U114" s="1238"/>
      <c r="V114" s="1239">
        <f>L15</f>
        <v>0.2767987678291212</v>
      </c>
      <c r="W114" s="1239">
        <f>M15</f>
        <v>0.3110533643691973</v>
      </c>
      <c r="X114" s="1239">
        <f>N15</f>
        <v>0.41214786780168144</v>
      </c>
      <c r="Y114" s="1239">
        <v>0</v>
      </c>
      <c r="Z114" s="1239">
        <v>0</v>
      </c>
      <c r="AA114" s="1239">
        <v>0</v>
      </c>
    </row>
    <row r="115" spans="1:27" ht="12.75">
      <c r="A115" s="165"/>
      <c r="B115" s="747"/>
      <c r="C115" s="747"/>
      <c r="D115" s="747"/>
      <c r="E115" s="516"/>
      <c r="U115" s="1241" t="s">
        <v>234</v>
      </c>
      <c r="V115" s="1239">
        <v>0</v>
      </c>
      <c r="W115" s="1239">
        <v>0</v>
      </c>
      <c r="X115" s="1239">
        <v>0</v>
      </c>
      <c r="Y115" s="1239">
        <f>P15</f>
        <v>0.13795384831928198</v>
      </c>
      <c r="Z115" s="1239">
        <f>Q15</f>
        <v>0.5174097323669368</v>
      </c>
      <c r="AA115" s="1239">
        <f>R15</f>
        <v>0.34463641931378114</v>
      </c>
    </row>
    <row r="116" spans="1:27" ht="12.75">
      <c r="A116" s="516"/>
      <c r="B116" s="516"/>
      <c r="C116" s="516"/>
      <c r="D116" s="516"/>
      <c r="U116" s="1238"/>
      <c r="V116" s="1239"/>
      <c r="W116" s="1239"/>
      <c r="X116" s="1239"/>
      <c r="Y116" s="1239"/>
      <c r="Z116" s="1239"/>
      <c r="AA116" s="1239"/>
    </row>
    <row r="117" spans="4:27" ht="12.75">
      <c r="D117" s="165"/>
      <c r="E117" s="747"/>
      <c r="F117" s="748"/>
      <c r="U117" s="1238"/>
      <c r="V117" s="1239">
        <f>L14</f>
        <v>0.5737102656857969</v>
      </c>
      <c r="W117" s="1239">
        <f>M14</f>
        <v>0.20150180006386148</v>
      </c>
      <c r="X117" s="1239">
        <f>N14</f>
        <v>0.22478793425034171</v>
      </c>
      <c r="Y117" s="1239">
        <v>0</v>
      </c>
      <c r="Z117" s="1239">
        <v>0</v>
      </c>
      <c r="AA117" s="1239">
        <v>0</v>
      </c>
    </row>
    <row r="118" spans="1:27" ht="12.75">
      <c r="A118" s="165"/>
      <c r="B118" s="747"/>
      <c r="C118" s="747"/>
      <c r="D118" s="747"/>
      <c r="E118" s="516"/>
      <c r="U118" s="1241" t="s">
        <v>233</v>
      </c>
      <c r="V118" s="1239">
        <v>0</v>
      </c>
      <c r="W118" s="1239">
        <v>0</v>
      </c>
      <c r="X118" s="1239">
        <v>0</v>
      </c>
      <c r="Y118" s="1239">
        <f>P14</f>
        <v>0.11843062194675325</v>
      </c>
      <c r="Z118" s="1239">
        <f>Q14</f>
        <v>0.6613058767572109</v>
      </c>
      <c r="AA118" s="1239">
        <f>R14</f>
        <v>0.2202635012960358</v>
      </c>
    </row>
    <row r="119" spans="1:27" ht="12.75">
      <c r="A119" s="516"/>
      <c r="B119" s="516"/>
      <c r="C119" s="516"/>
      <c r="D119" s="516"/>
      <c r="U119" s="1238"/>
      <c r="V119" s="1238"/>
      <c r="W119" s="1238"/>
      <c r="X119" s="1238"/>
      <c r="Y119" s="1238"/>
      <c r="Z119" s="1238"/>
      <c r="AA119" s="1238"/>
    </row>
    <row r="120" spans="4:27" ht="12.75">
      <c r="D120" s="165"/>
      <c r="E120" s="747"/>
      <c r="F120" s="748"/>
      <c r="U120" s="1238"/>
      <c r="V120" s="1239">
        <f>L13</f>
        <v>0.45361002667458955</v>
      </c>
      <c r="W120" s="1239">
        <f>M13</f>
        <v>0.19040108009149329</v>
      </c>
      <c r="X120" s="1239">
        <f>N13</f>
        <v>0.3559888932339172</v>
      </c>
      <c r="Y120" s="1239">
        <v>0</v>
      </c>
      <c r="Z120" s="1239">
        <v>0</v>
      </c>
      <c r="AA120" s="1239">
        <v>0</v>
      </c>
    </row>
    <row r="121" spans="1:27" ht="12.75">
      <c r="A121" s="165"/>
      <c r="B121" s="747"/>
      <c r="C121" s="747"/>
      <c r="D121" s="747"/>
      <c r="E121" s="516"/>
      <c r="U121" s="1241" t="s">
        <v>232</v>
      </c>
      <c r="V121" s="1239">
        <v>0</v>
      </c>
      <c r="W121" s="1239">
        <v>0</v>
      </c>
      <c r="X121" s="1239">
        <v>0</v>
      </c>
      <c r="Y121" s="1239">
        <f>P13</f>
        <v>0.07403494746232535</v>
      </c>
      <c r="Z121" s="1239">
        <f>Q13</f>
        <v>0.6604607703667189</v>
      </c>
      <c r="AA121" s="1239">
        <f>R13</f>
        <v>0.26550428217095584</v>
      </c>
    </row>
    <row r="122" spans="1:27" ht="12.75">
      <c r="A122" s="516"/>
      <c r="B122" s="516"/>
      <c r="C122" s="516"/>
      <c r="D122" s="516"/>
      <c r="U122" s="1238"/>
      <c r="V122" s="1238"/>
      <c r="W122" s="1238"/>
      <c r="X122" s="1238"/>
      <c r="Y122" s="1238"/>
      <c r="Z122" s="1238"/>
      <c r="AA122" s="1238"/>
    </row>
    <row r="123" spans="4:27" ht="12.75">
      <c r="D123" s="165"/>
      <c r="E123" s="747"/>
      <c r="F123" s="750"/>
      <c r="U123" s="1238"/>
      <c r="V123" s="1239">
        <f>L12</f>
        <v>0.18800993490385703</v>
      </c>
      <c r="W123" s="1239">
        <f>M12</f>
        <v>0.25049900435179345</v>
      </c>
      <c r="X123" s="1239">
        <f>N12</f>
        <v>0.5614910607443496</v>
      </c>
      <c r="Y123" s="1239">
        <v>0</v>
      </c>
      <c r="Z123" s="1239">
        <v>0</v>
      </c>
      <c r="AA123" s="1239">
        <v>0</v>
      </c>
    </row>
    <row r="124" spans="1:27" ht="12.75">
      <c r="A124" s="165"/>
      <c r="B124" s="747"/>
      <c r="C124" s="747"/>
      <c r="D124" s="747"/>
      <c r="U124" s="1241" t="s">
        <v>231</v>
      </c>
      <c r="V124" s="1239">
        <v>0</v>
      </c>
      <c r="W124" s="1239">
        <v>0</v>
      </c>
      <c r="X124" s="1239">
        <v>0</v>
      </c>
      <c r="Y124" s="1239">
        <f>P12</f>
        <v>0.10025192341639563</v>
      </c>
      <c r="Z124" s="1239">
        <f>Q12</f>
        <v>0.6378257517523849</v>
      </c>
      <c r="AA124" s="1239">
        <f>R12</f>
        <v>0.2619223248312195</v>
      </c>
    </row>
    <row r="125" spans="4:27" ht="12.75">
      <c r="D125" s="165"/>
      <c r="E125" s="516"/>
      <c r="U125" s="1238"/>
      <c r="V125" s="1239"/>
      <c r="W125" s="1239"/>
      <c r="X125" s="1239"/>
      <c r="Y125" s="1239"/>
      <c r="Z125" s="1239"/>
      <c r="AA125" s="1239"/>
    </row>
    <row r="126" spans="2:27" ht="12.75">
      <c r="B126" s="516"/>
      <c r="C126" s="516"/>
      <c r="D126" s="516"/>
      <c r="E126" s="747"/>
      <c r="F126" s="748"/>
      <c r="U126" s="1238"/>
      <c r="V126" s="1239">
        <f>L11</f>
        <v>0.41584577745751644</v>
      </c>
      <c r="W126" s="1239">
        <f>M11</f>
        <v>0.2442486023578862</v>
      </c>
      <c r="X126" s="1239">
        <f>N11</f>
        <v>0.3399056201845973</v>
      </c>
      <c r="Y126" s="1239">
        <v>0</v>
      </c>
      <c r="Z126" s="1239">
        <v>0</v>
      </c>
      <c r="AA126" s="1239">
        <v>0</v>
      </c>
    </row>
    <row r="127" spans="2:27" ht="12.75">
      <c r="B127" s="747"/>
      <c r="C127" s="747"/>
      <c r="D127" s="747"/>
      <c r="U127" s="1241" t="s">
        <v>230</v>
      </c>
      <c r="V127" s="1239">
        <v>0</v>
      </c>
      <c r="W127" s="1239">
        <v>0</v>
      </c>
      <c r="X127" s="1239">
        <v>0</v>
      </c>
      <c r="Y127" s="1239">
        <f>P11</f>
        <v>0.21479477271170852</v>
      </c>
      <c r="Z127" s="1239">
        <f>Q11</f>
        <v>0.4243243874897528</v>
      </c>
      <c r="AA127" s="1239">
        <f>R11</f>
        <v>0.3608808397985385</v>
      </c>
    </row>
    <row r="128" spans="4:27" ht="4.5" customHeight="1">
      <c r="D128" s="165"/>
      <c r="E128" s="9"/>
      <c r="V128" s="1239"/>
      <c r="W128" s="1239"/>
      <c r="X128" s="1239"/>
      <c r="Y128" s="1239"/>
      <c r="Z128" s="1239"/>
      <c r="AA128" s="1239"/>
    </row>
    <row r="129" spans="2:27" ht="12.75">
      <c r="B129" s="9"/>
      <c r="C129" s="9"/>
      <c r="E129" s="747"/>
      <c r="F129" s="748"/>
      <c r="U129" s="1238"/>
      <c r="V129" s="1239">
        <f>L10</f>
        <v>0.48393706153378485</v>
      </c>
      <c r="W129" s="1239">
        <f>M10</f>
        <v>0.12829058691308529</v>
      </c>
      <c r="X129" s="1239">
        <f>N10</f>
        <v>0.38777235155312995</v>
      </c>
      <c r="Y129" s="1239">
        <v>0</v>
      </c>
      <c r="Z129" s="1239">
        <v>0</v>
      </c>
      <c r="AA129" s="1239">
        <v>0</v>
      </c>
    </row>
    <row r="130" spans="2:27" ht="12.75">
      <c r="B130" s="747"/>
      <c r="C130" s="747"/>
      <c r="D130" s="747"/>
      <c r="E130" s="516"/>
      <c r="U130" s="1241" t="s">
        <v>229</v>
      </c>
      <c r="V130" s="1239">
        <v>0</v>
      </c>
      <c r="W130" s="1239">
        <v>0</v>
      </c>
      <c r="X130" s="1239">
        <v>0</v>
      </c>
      <c r="Y130" s="1239">
        <f>P10</f>
        <v>0.07377818024182896</v>
      </c>
      <c r="Z130" s="1239">
        <f>Q10</f>
        <v>0.6096910857831849</v>
      </c>
      <c r="AA130" s="1239">
        <f>R10</f>
        <v>0.3165307339749863</v>
      </c>
    </row>
    <row r="131" spans="2:27" ht="6.75" customHeight="1">
      <c r="B131" s="747"/>
      <c r="C131" s="747"/>
      <c r="D131" s="747"/>
      <c r="E131" s="516"/>
      <c r="U131" s="1241"/>
      <c r="V131" s="1239"/>
      <c r="W131" s="1239"/>
      <c r="X131" s="1239"/>
      <c r="Y131" s="1239"/>
      <c r="Z131" s="1239"/>
      <c r="AA131" s="1239"/>
    </row>
    <row r="132" spans="2:27" ht="12.75">
      <c r="B132" s="9"/>
      <c r="C132" s="9"/>
      <c r="E132" s="747"/>
      <c r="F132" s="748"/>
      <c r="U132" s="1238"/>
      <c r="V132" s="1239">
        <f>L9</f>
        <v>0.46411303624722183</v>
      </c>
      <c r="W132" s="1239">
        <f>M9</f>
        <v>0.1521138156881505</v>
      </c>
      <c r="X132" s="1239">
        <f>N9</f>
        <v>0.38377314806462764</v>
      </c>
      <c r="Y132" s="1239">
        <v>0</v>
      </c>
      <c r="Z132" s="1239">
        <v>0</v>
      </c>
      <c r="AA132" s="1239">
        <v>0</v>
      </c>
    </row>
    <row r="133" spans="2:27" ht="12.75">
      <c r="B133" s="747"/>
      <c r="C133" s="747"/>
      <c r="D133" s="747"/>
      <c r="E133" s="516"/>
      <c r="U133" s="1241" t="s">
        <v>228</v>
      </c>
      <c r="V133" s="1239">
        <v>0</v>
      </c>
      <c r="W133" s="1239">
        <v>0</v>
      </c>
      <c r="X133" s="1239">
        <v>0</v>
      </c>
      <c r="Y133" s="1239">
        <f>P9</f>
        <v>0.19571549717109524</v>
      </c>
      <c r="Z133" s="1239">
        <f>Q9</f>
        <v>0.5794399536339269</v>
      </c>
      <c r="AA133" s="1239">
        <f>R9</f>
        <v>0.22484454919497787</v>
      </c>
    </row>
    <row r="134" spans="2:27" ht="12.75">
      <c r="B134" s="516"/>
      <c r="C134" s="516"/>
      <c r="D134" s="516"/>
      <c r="E134" s="9"/>
      <c r="F134" s="516"/>
      <c r="V134" s="1238"/>
      <c r="W134" s="1238"/>
      <c r="X134" s="1238"/>
      <c r="Y134" s="1238"/>
      <c r="Z134" s="1238"/>
      <c r="AA134" s="1238"/>
    </row>
    <row r="135" spans="2:15" ht="12.75">
      <c r="B135" s="9"/>
      <c r="C135" s="9"/>
      <c r="E135" s="747"/>
      <c r="F135" s="748"/>
      <c r="J135" s="747"/>
      <c r="K135" s="747"/>
      <c r="L135" s="747"/>
      <c r="M135" s="747"/>
      <c r="N135" s="747"/>
      <c r="O135" s="747"/>
    </row>
    <row r="136" spans="2:15" ht="12.75">
      <c r="B136" s="747"/>
      <c r="C136" s="747"/>
      <c r="D136" s="747"/>
      <c r="E136" s="516"/>
      <c r="F136" s="516"/>
      <c r="J136" s="747"/>
      <c r="K136" s="747"/>
      <c r="L136" s="747"/>
      <c r="M136" s="747"/>
      <c r="N136" s="747"/>
      <c r="O136" s="747"/>
    </row>
    <row r="137" spans="2:15" ht="12.75">
      <c r="B137" s="516"/>
      <c r="C137" s="516"/>
      <c r="D137" s="516"/>
      <c r="E137" s="9"/>
      <c r="F137" s="516"/>
      <c r="J137" s="747"/>
      <c r="K137" s="747"/>
      <c r="L137" s="747"/>
      <c r="M137" s="747"/>
      <c r="N137" s="747"/>
      <c r="O137" s="747"/>
    </row>
    <row r="138" spans="2:15" ht="12.75">
      <c r="B138" s="9"/>
      <c r="C138" s="9"/>
      <c r="E138" s="747"/>
      <c r="F138" s="748"/>
      <c r="J138" s="747"/>
      <c r="K138" s="747"/>
      <c r="L138" s="747"/>
      <c r="M138" s="747"/>
      <c r="N138" s="747"/>
      <c r="O138" s="747"/>
    </row>
    <row r="139" spans="2:15" ht="12.75">
      <c r="B139" s="747"/>
      <c r="C139" s="747"/>
      <c r="D139" s="747"/>
      <c r="E139" s="516"/>
      <c r="F139" s="748"/>
      <c r="J139" s="747"/>
      <c r="K139" s="747"/>
      <c r="L139" s="747"/>
      <c r="M139" s="747"/>
      <c r="N139" s="747"/>
      <c r="O139" s="747"/>
    </row>
    <row r="140" spans="2:15" ht="12.75">
      <c r="B140" s="516"/>
      <c r="C140" s="516"/>
      <c r="D140" s="516"/>
      <c r="E140" s="9"/>
      <c r="F140" s="748"/>
      <c r="J140" s="747"/>
      <c r="K140" s="747"/>
      <c r="L140" s="747"/>
      <c r="M140" s="747"/>
      <c r="N140" s="747"/>
      <c r="O140" s="747"/>
    </row>
    <row r="141" spans="2:15" ht="12.75">
      <c r="B141" s="9"/>
      <c r="C141" s="9"/>
      <c r="E141" s="747"/>
      <c r="F141" s="748"/>
      <c r="J141" s="747"/>
      <c r="K141" s="747"/>
      <c r="L141" s="747"/>
      <c r="M141" s="747"/>
      <c r="N141" s="747"/>
      <c r="O141" s="747"/>
    </row>
    <row r="142" spans="2:15" ht="12.75">
      <c r="B142" s="747"/>
      <c r="C142" s="747"/>
      <c r="D142" s="747"/>
      <c r="E142" s="516"/>
      <c r="J142" s="747"/>
      <c r="K142" s="747"/>
      <c r="L142" s="747"/>
      <c r="M142" s="747"/>
      <c r="N142" s="747"/>
      <c r="O142" s="747"/>
    </row>
    <row r="143" spans="2:15" ht="12.75">
      <c r="B143" s="516"/>
      <c r="C143" s="516"/>
      <c r="D143" s="516"/>
      <c r="F143" s="516"/>
      <c r="J143" s="747"/>
      <c r="K143" s="747"/>
      <c r="L143" s="747"/>
      <c r="M143" s="747"/>
      <c r="N143" s="747"/>
      <c r="O143" s="747"/>
    </row>
    <row r="144" spans="4:15" ht="12.75">
      <c r="D144" s="165"/>
      <c r="E144" s="747"/>
      <c r="F144" s="748"/>
      <c r="J144" s="747"/>
      <c r="K144" s="747"/>
      <c r="L144" s="747"/>
      <c r="M144" s="747"/>
      <c r="N144" s="747"/>
      <c r="O144" s="747"/>
    </row>
    <row r="145" spans="2:15" ht="12.75">
      <c r="B145" s="747"/>
      <c r="C145" s="747"/>
      <c r="D145" s="747"/>
      <c r="E145" s="751"/>
      <c r="J145" s="747"/>
      <c r="K145" s="747"/>
      <c r="L145" s="747"/>
      <c r="M145" s="747"/>
      <c r="N145" s="747"/>
      <c r="O145" s="747"/>
    </row>
    <row r="153" spans="1:11" ht="12" customHeight="1">
      <c r="A153" s="123"/>
      <c r="D153" s="165"/>
      <c r="G153" s="165"/>
      <c r="I153" s="165"/>
      <c r="J153" s="130"/>
      <c r="K153" s="115"/>
    </row>
    <row r="154" spans="1:25" ht="18">
      <c r="A154" s="134"/>
      <c r="K154" s="210"/>
      <c r="L154" s="9"/>
      <c r="M154" s="9"/>
      <c r="N154" s="9"/>
      <c r="O154" s="9"/>
      <c r="P154" s="9"/>
      <c r="Q154" s="9"/>
      <c r="R154" s="9"/>
      <c r="S154" s="9"/>
      <c r="T154" s="9"/>
      <c r="U154" s="205"/>
      <c r="V154" s="205"/>
      <c r="W154" s="205"/>
      <c r="X154" s="205"/>
      <c r="Y154" s="557"/>
    </row>
    <row r="155" spans="1:25" ht="15.75" customHeight="1">
      <c r="A155" s="6"/>
      <c r="K155" s="9"/>
      <c r="L155" s="9"/>
      <c r="M155" s="9"/>
      <c r="N155" s="9"/>
      <c r="O155" s="9"/>
      <c r="P155" s="9"/>
      <c r="Q155" s="9"/>
      <c r="R155" s="9"/>
      <c r="S155" s="730"/>
      <c r="T155" s="730"/>
      <c r="U155" s="205"/>
      <c r="V155" s="205"/>
      <c r="W155" s="205"/>
      <c r="X155" s="205"/>
      <c r="Y155" s="557"/>
    </row>
    <row r="156" spans="1:25" ht="15.75" customHeight="1">
      <c r="A156" s="6"/>
      <c r="K156" s="9"/>
      <c r="L156" s="9"/>
      <c r="M156" s="9"/>
      <c r="N156" s="9"/>
      <c r="O156" s="9"/>
      <c r="P156" s="9"/>
      <c r="Q156" s="9"/>
      <c r="R156" s="9"/>
      <c r="S156" s="730"/>
      <c r="T156" s="730"/>
      <c r="U156" s="205"/>
      <c r="V156" s="205"/>
      <c r="W156" s="205"/>
      <c r="X156" s="205"/>
      <c r="Y156" s="557"/>
    </row>
    <row r="157" spans="1:25" ht="15.75" customHeight="1">
      <c r="A157" s="6"/>
      <c r="K157" s="9"/>
      <c r="L157" s="9"/>
      <c r="M157" s="9"/>
      <c r="N157" s="9"/>
      <c r="O157" s="9"/>
      <c r="P157" s="9"/>
      <c r="Q157" s="9"/>
      <c r="R157" s="9"/>
      <c r="S157" s="730"/>
      <c r="T157" s="730"/>
      <c r="U157" s="205"/>
      <c r="V157" s="205"/>
      <c r="W157" s="205"/>
      <c r="X157" s="205"/>
      <c r="Y157" s="557"/>
    </row>
    <row r="158" spans="1:25" ht="15.75" customHeight="1">
      <c r="A158" s="6"/>
      <c r="K158" s="9"/>
      <c r="L158" s="9"/>
      <c r="M158" s="9"/>
      <c r="N158" s="9"/>
      <c r="O158" s="9"/>
      <c r="P158" s="9"/>
      <c r="Q158" s="9"/>
      <c r="R158" s="9"/>
      <c r="S158" s="730"/>
      <c r="T158" s="730"/>
      <c r="U158" s="205"/>
      <c r="V158" s="205"/>
      <c r="W158" s="205"/>
      <c r="X158" s="205"/>
      <c r="Y158" s="557"/>
    </row>
    <row r="159" spans="11:25" ht="12.75">
      <c r="K159" s="9"/>
      <c r="L159" s="9"/>
      <c r="M159" s="9"/>
      <c r="N159" s="9"/>
      <c r="O159" s="9"/>
      <c r="P159" s="9"/>
      <c r="Q159" s="9"/>
      <c r="R159" s="9"/>
      <c r="S159" s="9"/>
      <c r="T159" s="9"/>
      <c r="U159" s="205"/>
      <c r="V159" s="205"/>
      <c r="W159" s="205"/>
      <c r="X159" s="205"/>
      <c r="Y159" s="557"/>
    </row>
    <row r="160" spans="11:25" ht="12.75">
      <c r="K160" s="9"/>
      <c r="L160" s="103"/>
      <c r="M160" s="227"/>
      <c r="N160" s="147"/>
      <c r="O160" s="147"/>
      <c r="P160" s="277"/>
      <c r="Q160" s="412"/>
      <c r="R160" s="227"/>
      <c r="S160" s="247"/>
      <c r="T160" s="247"/>
      <c r="U160" s="205"/>
      <c r="V160" s="205"/>
      <c r="W160" s="205"/>
      <c r="X160" s="205"/>
      <c r="Y160" s="557"/>
    </row>
    <row r="161" spans="11:25" ht="12.75">
      <c r="K161" s="256"/>
      <c r="L161" s="227"/>
      <c r="M161" s="227"/>
      <c r="N161" s="227"/>
      <c r="O161" s="227"/>
      <c r="P161" s="277"/>
      <c r="Q161" s="412"/>
      <c r="R161" s="731"/>
      <c r="S161" s="412"/>
      <c r="T161" s="412"/>
      <c r="U161" s="205"/>
      <c r="V161" s="205"/>
      <c r="W161" s="205"/>
      <c r="X161" s="205"/>
      <c r="Y161" s="557"/>
    </row>
    <row r="162" spans="11:25" ht="12.75">
      <c r="K162" s="254"/>
      <c r="L162" s="732"/>
      <c r="M162" s="733"/>
      <c r="N162" s="733"/>
      <c r="O162" s="733"/>
      <c r="P162" s="734"/>
      <c r="Q162" s="139"/>
      <c r="R162" s="735"/>
      <c r="S162" s="412"/>
      <c r="T162" s="412"/>
      <c r="U162" s="205"/>
      <c r="V162" s="205"/>
      <c r="W162" s="205"/>
      <c r="X162" s="205"/>
      <c r="Y162" s="557"/>
    </row>
    <row r="163" spans="11:25" ht="12.75">
      <c r="K163" s="156"/>
      <c r="L163" s="736"/>
      <c r="M163" s="736"/>
      <c r="N163" s="736"/>
      <c r="O163" s="736"/>
      <c r="P163" s="737"/>
      <c r="Q163" s="736"/>
      <c r="R163" s="226"/>
      <c r="S163" s="738"/>
      <c r="T163" s="93"/>
      <c r="U163" s="205"/>
      <c r="V163" s="739"/>
      <c r="W163" s="205"/>
      <c r="X163" s="205"/>
      <c r="Y163" s="557"/>
    </row>
    <row r="164" spans="11:25" ht="12.75">
      <c r="K164" s="156"/>
      <c r="L164" s="736"/>
      <c r="M164" s="736"/>
      <c r="N164" s="736"/>
      <c r="O164" s="736"/>
      <c r="P164" s="737"/>
      <c r="Q164" s="736"/>
      <c r="R164" s="226"/>
      <c r="S164" s="738"/>
      <c r="T164" s="9"/>
      <c r="U164" s="205"/>
      <c r="V164" s="739"/>
      <c r="W164" s="205"/>
      <c r="X164" s="205"/>
      <c r="Y164" s="557"/>
    </row>
    <row r="165" spans="11:25" ht="12.75">
      <c r="K165" s="156"/>
      <c r="L165" s="736"/>
      <c r="M165" s="736"/>
      <c r="N165" s="736"/>
      <c r="O165" s="736"/>
      <c r="P165" s="737"/>
      <c r="Q165" s="736"/>
      <c r="R165" s="226"/>
      <c r="S165" s="738"/>
      <c r="T165" s="323"/>
      <c r="U165" s="205"/>
      <c r="V165" s="739"/>
      <c r="W165" s="205"/>
      <c r="X165" s="205"/>
      <c r="Y165" s="557"/>
    </row>
    <row r="166" spans="11:25" ht="12.75">
      <c r="K166" s="156"/>
      <c r="L166" s="736"/>
      <c r="M166" s="736"/>
      <c r="N166" s="736"/>
      <c r="O166" s="736"/>
      <c r="P166" s="737"/>
      <c r="Q166" s="736"/>
      <c r="R166" s="226"/>
      <c r="S166" s="738"/>
      <c r="T166" s="323"/>
      <c r="U166" s="205"/>
      <c r="V166" s="739"/>
      <c r="W166" s="205"/>
      <c r="X166" s="205"/>
      <c r="Y166" s="557"/>
    </row>
    <row r="167" spans="11:25" ht="12.75">
      <c r="K167" s="156"/>
      <c r="L167" s="736"/>
      <c r="M167" s="736"/>
      <c r="N167" s="736"/>
      <c r="O167" s="736"/>
      <c r="P167" s="737"/>
      <c r="Q167" s="736"/>
      <c r="R167" s="226"/>
      <c r="S167" s="738"/>
      <c r="T167" s="9"/>
      <c r="U167" s="205"/>
      <c r="V167" s="739"/>
      <c r="W167" s="205"/>
      <c r="X167" s="205"/>
      <c r="Y167" s="557"/>
    </row>
    <row r="168" spans="11:25" ht="12.75">
      <c r="K168" s="156"/>
      <c r="L168" s="736"/>
      <c r="M168" s="736"/>
      <c r="N168" s="736"/>
      <c r="O168" s="736"/>
      <c r="P168" s="737"/>
      <c r="Q168" s="736"/>
      <c r="R168" s="226"/>
      <c r="S168" s="738"/>
      <c r="T168" s="9"/>
      <c r="U168" s="205"/>
      <c r="V168" s="739"/>
      <c r="W168" s="205"/>
      <c r="X168" s="205"/>
      <c r="Y168" s="557"/>
    </row>
    <row r="169" spans="11:25" ht="12.75">
      <c r="K169" s="156"/>
      <c r="L169" s="736"/>
      <c r="M169" s="736"/>
      <c r="N169" s="736"/>
      <c r="O169" s="736"/>
      <c r="P169" s="737"/>
      <c r="Q169" s="736"/>
      <c r="R169" s="226"/>
      <c r="S169" s="738"/>
      <c r="T169" s="9"/>
      <c r="U169" s="205"/>
      <c r="V169" s="739"/>
      <c r="W169" s="205"/>
      <c r="X169" s="205"/>
      <c r="Y169" s="557"/>
    </row>
    <row r="170" spans="11:25" ht="12.75">
      <c r="K170" s="156"/>
      <c r="L170" s="736"/>
      <c r="M170" s="736"/>
      <c r="N170" s="736"/>
      <c r="O170" s="736"/>
      <c r="P170" s="737"/>
      <c r="Q170" s="736"/>
      <c r="R170" s="226"/>
      <c r="S170" s="738"/>
      <c r="T170" s="9"/>
      <c r="U170" s="205"/>
      <c r="V170" s="739"/>
      <c r="W170" s="205"/>
      <c r="X170" s="205"/>
      <c r="Y170" s="557"/>
    </row>
    <row r="171" spans="11:25" ht="12.75">
      <c r="K171" s="156"/>
      <c r="L171" s="736"/>
      <c r="M171" s="736"/>
      <c r="N171" s="736"/>
      <c r="O171" s="736"/>
      <c r="P171" s="737"/>
      <c r="Q171" s="736"/>
      <c r="R171" s="226"/>
      <c r="S171" s="738"/>
      <c r="T171" s="9"/>
      <c r="U171" s="205"/>
      <c r="V171" s="739"/>
      <c r="W171" s="205"/>
      <c r="X171" s="205"/>
      <c r="Y171" s="557"/>
    </row>
    <row r="172" spans="11:25" ht="12.75">
      <c r="K172" s="156"/>
      <c r="L172" s="736"/>
      <c r="M172" s="736"/>
      <c r="N172" s="736"/>
      <c r="O172" s="736"/>
      <c r="P172" s="737"/>
      <c r="Q172" s="736"/>
      <c r="R172" s="226"/>
      <c r="S172" s="738"/>
      <c r="T172" s="9"/>
      <c r="U172" s="205"/>
      <c r="V172" s="739"/>
      <c r="W172" s="205"/>
      <c r="X172" s="205"/>
      <c r="Y172" s="557"/>
    </row>
    <row r="173" spans="11:25" ht="12.75">
      <c r="K173" s="156"/>
      <c r="L173" s="736"/>
      <c r="M173" s="736"/>
      <c r="N173" s="736"/>
      <c r="O173" s="736"/>
      <c r="P173" s="737"/>
      <c r="Q173" s="736"/>
      <c r="R173" s="226"/>
      <c r="S173" s="738"/>
      <c r="T173" s="9"/>
      <c r="U173" s="205"/>
      <c r="V173" s="739"/>
      <c r="W173" s="205"/>
      <c r="X173" s="205"/>
      <c r="Y173" s="557"/>
    </row>
    <row r="174" spans="11:25" ht="12.75">
      <c r="K174" s="156"/>
      <c r="L174" s="736"/>
      <c r="M174" s="736"/>
      <c r="N174" s="736"/>
      <c r="O174" s="736"/>
      <c r="P174" s="737"/>
      <c r="Q174" s="736"/>
      <c r="R174" s="226"/>
      <c r="S174" s="738"/>
      <c r="T174" s="9"/>
      <c r="U174" s="205"/>
      <c r="V174" s="739"/>
      <c r="W174" s="205"/>
      <c r="X174" s="205"/>
      <c r="Y174" s="557"/>
    </row>
    <row r="175" spans="11:25" ht="12.75">
      <c r="K175" s="156"/>
      <c r="L175" s="736"/>
      <c r="M175" s="736"/>
      <c r="N175" s="736"/>
      <c r="O175" s="736"/>
      <c r="P175" s="737"/>
      <c r="Q175" s="736"/>
      <c r="R175" s="226"/>
      <c r="S175" s="738"/>
      <c r="T175" s="9"/>
      <c r="U175" s="205"/>
      <c r="V175" s="739"/>
      <c r="W175" s="205"/>
      <c r="X175" s="205"/>
      <c r="Y175" s="557"/>
    </row>
    <row r="176" spans="11:25" ht="12.75">
      <c r="K176" s="156"/>
      <c r="L176" s="736"/>
      <c r="M176" s="736"/>
      <c r="N176" s="736"/>
      <c r="O176" s="736"/>
      <c r="P176" s="737"/>
      <c r="Q176" s="736"/>
      <c r="R176" s="226"/>
      <c r="S176" s="738"/>
      <c r="T176" s="9"/>
      <c r="U176" s="205"/>
      <c r="V176" s="739"/>
      <c r="W176" s="205"/>
      <c r="X176" s="205"/>
      <c r="Y176" s="557"/>
    </row>
    <row r="177" spans="11:25" ht="12.75">
      <c r="K177" s="156"/>
      <c r="L177" s="736"/>
      <c r="M177" s="736"/>
      <c r="N177" s="736"/>
      <c r="O177" s="736"/>
      <c r="P177" s="737"/>
      <c r="Q177" s="736"/>
      <c r="R177" s="226"/>
      <c r="S177" s="738"/>
      <c r="T177" s="9"/>
      <c r="U177" s="205"/>
      <c r="V177" s="739"/>
      <c r="W177" s="205"/>
      <c r="X177" s="205"/>
      <c r="Y177" s="557"/>
    </row>
    <row r="178" spans="11:25" ht="12.75">
      <c r="K178" s="156"/>
      <c r="L178" s="736"/>
      <c r="M178" s="736"/>
      <c r="N178" s="736"/>
      <c r="O178" s="736"/>
      <c r="P178" s="737"/>
      <c r="Q178" s="736"/>
      <c r="R178" s="226"/>
      <c r="S178" s="738"/>
      <c r="T178" s="9"/>
      <c r="U178" s="205"/>
      <c r="V178" s="739"/>
      <c r="W178" s="205"/>
      <c r="X178" s="205"/>
      <c r="Y178" s="557"/>
    </row>
    <row r="179" spans="11:25" ht="12.75">
      <c r="K179" s="156"/>
      <c r="L179" s="736"/>
      <c r="M179" s="736"/>
      <c r="N179" s="736"/>
      <c r="O179" s="736"/>
      <c r="P179" s="737"/>
      <c r="Q179" s="736"/>
      <c r="R179" s="226"/>
      <c r="S179" s="738"/>
      <c r="T179" s="9"/>
      <c r="U179" s="205"/>
      <c r="V179" s="739"/>
      <c r="W179" s="205"/>
      <c r="X179" s="205"/>
      <c r="Y179" s="557"/>
    </row>
    <row r="180" spans="11:25" ht="12.75">
      <c r="K180" s="156"/>
      <c r="L180" s="736"/>
      <c r="M180" s="736"/>
      <c r="N180" s="736"/>
      <c r="O180" s="736"/>
      <c r="P180" s="737"/>
      <c r="Q180" s="736"/>
      <c r="R180" s="226"/>
      <c r="S180" s="738"/>
      <c r="T180" s="9"/>
      <c r="U180" s="205"/>
      <c r="V180" s="739"/>
      <c r="W180" s="205"/>
      <c r="X180" s="205"/>
      <c r="Y180" s="557"/>
    </row>
    <row r="181" spans="11:25" ht="12.75">
      <c r="K181" s="156"/>
      <c r="L181" s="736"/>
      <c r="M181" s="736"/>
      <c r="N181" s="736"/>
      <c r="O181" s="736"/>
      <c r="P181" s="737"/>
      <c r="Q181" s="736"/>
      <c r="R181" s="226"/>
      <c r="S181" s="738"/>
      <c r="T181" s="9"/>
      <c r="U181" s="205"/>
      <c r="V181" s="739"/>
      <c r="W181" s="205"/>
      <c r="X181" s="205"/>
      <c r="Y181" s="557"/>
    </row>
    <row r="182" spans="11:25" ht="12.75">
      <c r="K182" s="156"/>
      <c r="L182" s="736"/>
      <c r="M182" s="736"/>
      <c r="N182" s="736"/>
      <c r="O182" s="736"/>
      <c r="P182" s="737"/>
      <c r="Q182" s="736"/>
      <c r="R182" s="226"/>
      <c r="S182" s="738"/>
      <c r="T182" s="9"/>
      <c r="U182" s="205"/>
      <c r="V182" s="739"/>
      <c r="W182" s="205"/>
      <c r="X182" s="205"/>
      <c r="Y182" s="557"/>
    </row>
    <row r="183" spans="11:25" ht="12.75">
      <c r="K183" s="156"/>
      <c r="L183" s="736"/>
      <c r="M183" s="736"/>
      <c r="N183" s="736"/>
      <c r="O183" s="736"/>
      <c r="P183" s="737"/>
      <c r="Q183" s="736"/>
      <c r="R183" s="226"/>
      <c r="S183" s="738"/>
      <c r="T183" s="9"/>
      <c r="U183" s="205"/>
      <c r="V183" s="739"/>
      <c r="W183" s="205"/>
      <c r="X183" s="205"/>
      <c r="Y183" s="557"/>
    </row>
    <row r="184" spans="1:25" ht="12.75">
      <c r="A184" s="93"/>
      <c r="B184" s="452"/>
      <c r="C184" s="452"/>
      <c r="D184" s="93"/>
      <c r="E184" s="452"/>
      <c r="F184" s="452"/>
      <c r="G184" s="93"/>
      <c r="H184" s="452"/>
      <c r="I184" s="93"/>
      <c r="J184" s="452"/>
      <c r="K184" s="174"/>
      <c r="L184" s="736"/>
      <c r="M184" s="740"/>
      <c r="N184" s="740"/>
      <c r="O184" s="740"/>
      <c r="P184" s="741"/>
      <c r="Q184" s="740"/>
      <c r="R184" s="225"/>
      <c r="S184" s="738"/>
      <c r="T184" s="9"/>
      <c r="U184" s="205"/>
      <c r="V184" s="739"/>
      <c r="W184" s="205"/>
      <c r="X184" s="205"/>
      <c r="Y184" s="557"/>
    </row>
    <row r="185" spans="11:25" ht="12.75">
      <c r="K185" s="156"/>
      <c r="L185" s="736"/>
      <c r="M185" s="736"/>
      <c r="N185" s="736"/>
      <c r="O185" s="736"/>
      <c r="P185" s="737"/>
      <c r="Q185" s="736"/>
      <c r="R185" s="226"/>
      <c r="S185" s="738"/>
      <c r="T185" s="9"/>
      <c r="U185" s="205"/>
      <c r="V185" s="739"/>
      <c r="W185" s="205"/>
      <c r="X185" s="205"/>
      <c r="Y185" s="557"/>
    </row>
    <row r="186" spans="11:25" ht="12.75">
      <c r="K186" s="174"/>
      <c r="L186" s="740"/>
      <c r="M186" s="740"/>
      <c r="N186" s="740"/>
      <c r="O186" s="740"/>
      <c r="P186" s="741"/>
      <c r="Q186" s="740"/>
      <c r="R186" s="225"/>
      <c r="S186" s="742"/>
      <c r="T186" s="9"/>
      <c r="U186" s="205"/>
      <c r="V186" s="739"/>
      <c r="W186" s="205"/>
      <c r="X186" s="205"/>
      <c r="Y186" s="557"/>
    </row>
    <row r="187" spans="11:25" ht="12.75">
      <c r="K187" s="156"/>
      <c r="L187" s="736"/>
      <c r="M187" s="736"/>
      <c r="N187" s="736"/>
      <c r="O187" s="736"/>
      <c r="P187" s="737"/>
      <c r="Q187" s="736"/>
      <c r="R187" s="226"/>
      <c r="S187" s="738"/>
      <c r="T187" s="9"/>
      <c r="U187" s="205"/>
      <c r="V187" s="739"/>
      <c r="W187" s="205"/>
      <c r="X187" s="205"/>
      <c r="Y187" s="557"/>
    </row>
    <row r="188" spans="11:25" ht="12.75">
      <c r="K188" s="156"/>
      <c r="L188" s="736"/>
      <c r="M188" s="736"/>
      <c r="N188" s="736"/>
      <c r="O188" s="736"/>
      <c r="P188" s="737"/>
      <c r="Q188" s="736"/>
      <c r="R188" s="226"/>
      <c r="S188" s="738"/>
      <c r="T188" s="93"/>
      <c r="U188" s="205"/>
      <c r="V188" s="739"/>
      <c r="W188" s="205"/>
      <c r="X188" s="205"/>
      <c r="Y188" s="557"/>
    </row>
    <row r="189" spans="11:25" ht="12.75">
      <c r="K189" s="156"/>
      <c r="L189" s="736"/>
      <c r="M189" s="736"/>
      <c r="N189" s="736"/>
      <c r="O189" s="736"/>
      <c r="P189" s="737"/>
      <c r="Q189" s="736"/>
      <c r="R189" s="226"/>
      <c r="S189" s="738"/>
      <c r="T189" s="9"/>
      <c r="U189" s="205"/>
      <c r="V189" s="739"/>
      <c r="W189" s="205"/>
      <c r="X189" s="205"/>
      <c r="Y189" s="557"/>
    </row>
    <row r="190" spans="11:25" ht="12.75">
      <c r="K190" s="156"/>
      <c r="L190" s="736"/>
      <c r="M190" s="736"/>
      <c r="N190" s="736"/>
      <c r="O190" s="736"/>
      <c r="P190" s="737"/>
      <c r="Q190" s="736"/>
      <c r="R190" s="226"/>
      <c r="S190" s="738"/>
      <c r="T190" s="93"/>
      <c r="U190" s="205"/>
      <c r="V190" s="739"/>
      <c r="W190" s="205"/>
      <c r="X190" s="205"/>
      <c r="Y190" s="557"/>
    </row>
    <row r="191" spans="11:25" ht="12.75">
      <c r="K191" s="93"/>
      <c r="L191" s="740"/>
      <c r="M191" s="740"/>
      <c r="N191" s="740"/>
      <c r="O191" s="740"/>
      <c r="P191" s="741"/>
      <c r="Q191" s="740"/>
      <c r="R191" s="225"/>
      <c r="S191" s="742"/>
      <c r="T191" s="93"/>
      <c r="U191" s="205"/>
      <c r="V191" s="739"/>
      <c r="W191" s="205"/>
      <c r="X191" s="205"/>
      <c r="Y191" s="557"/>
    </row>
    <row r="192" spans="11:25" ht="12.75">
      <c r="K192" s="174"/>
      <c r="L192" s="740"/>
      <c r="M192" s="740"/>
      <c r="N192" s="740"/>
      <c r="O192" s="740"/>
      <c r="P192" s="741"/>
      <c r="Q192" s="740"/>
      <c r="R192" s="225"/>
      <c r="S192" s="742"/>
      <c r="T192" s="226"/>
      <c r="U192" s="205"/>
      <c r="V192" s="739"/>
      <c r="W192" s="205"/>
      <c r="X192" s="205"/>
      <c r="Y192" s="557"/>
    </row>
    <row r="193" spans="11:25" ht="10.5" customHeight="1">
      <c r="K193" s="219"/>
      <c r="L193" s="9"/>
      <c r="M193" s="9"/>
      <c r="N193" s="9"/>
      <c r="O193" s="9"/>
      <c r="P193" s="9"/>
      <c r="Q193" s="9"/>
      <c r="R193" s="9"/>
      <c r="S193" s="9"/>
      <c r="T193" s="9"/>
      <c r="U193" s="205"/>
      <c r="V193" s="205"/>
      <c r="W193" s="205"/>
      <c r="X193" s="205"/>
      <c r="Y193" s="557"/>
    </row>
    <row r="194" spans="1:25" ht="10.5" customHeight="1">
      <c r="A194" s="165"/>
      <c r="C194" s="9"/>
      <c r="D194" s="165"/>
      <c r="F194" s="9"/>
      <c r="G194" s="165"/>
      <c r="I194" s="165"/>
      <c r="K194" s="743"/>
      <c r="L194" s="9"/>
      <c r="M194" s="9"/>
      <c r="N194" s="9"/>
      <c r="O194" s="9"/>
      <c r="P194" s="9"/>
      <c r="Q194" s="9"/>
      <c r="R194" s="9"/>
      <c r="S194" s="9"/>
      <c r="T194" s="9"/>
      <c r="U194" s="205"/>
      <c r="V194" s="205"/>
      <c r="W194" s="205"/>
      <c r="X194" s="205"/>
      <c r="Y194" s="557"/>
    </row>
    <row r="195" spans="1:25" ht="12.75">
      <c r="A195" s="19"/>
      <c r="B195" s="19"/>
      <c r="D195" s="19"/>
      <c r="E195" s="19"/>
      <c r="G195" s="19"/>
      <c r="K195" s="227"/>
      <c r="L195" s="9"/>
      <c r="M195" s="9"/>
      <c r="N195" s="9"/>
      <c r="O195" s="9"/>
      <c r="P195" s="9"/>
      <c r="Q195" s="9"/>
      <c r="R195" s="9"/>
      <c r="S195" s="9"/>
      <c r="T195" s="9"/>
      <c r="U195" s="205"/>
      <c r="V195" s="205"/>
      <c r="W195" s="205"/>
      <c r="X195" s="205"/>
      <c r="Y195" s="557"/>
    </row>
    <row r="196" spans="2:7" ht="12.75">
      <c r="B196" s="516"/>
      <c r="C196" s="516"/>
      <c r="D196" s="516"/>
      <c r="E196" s="516"/>
      <c r="F196" s="516"/>
      <c r="G196" s="165"/>
    </row>
    <row r="197" spans="2:7" ht="12.75">
      <c r="B197" s="516"/>
      <c r="C197" s="516"/>
      <c r="D197" s="516"/>
      <c r="E197" s="516"/>
      <c r="F197" s="516"/>
      <c r="G197" s="165"/>
    </row>
    <row r="198" spans="2:7" ht="12.75">
      <c r="B198" s="516"/>
      <c r="C198" s="516"/>
      <c r="D198" s="516"/>
      <c r="E198" s="516"/>
      <c r="F198" s="516"/>
      <c r="G198" s="165"/>
    </row>
    <row r="199" spans="2:7" ht="12.75">
      <c r="B199" s="516"/>
      <c r="C199" s="516"/>
      <c r="D199" s="516"/>
      <c r="E199" s="516"/>
      <c r="F199" s="516"/>
      <c r="G199" s="165"/>
    </row>
    <row r="200" spans="2:7" ht="12.75">
      <c r="B200" s="516"/>
      <c r="C200" s="516"/>
      <c r="D200" s="516"/>
      <c r="E200" s="516"/>
      <c r="F200" s="516"/>
      <c r="G200" s="165"/>
    </row>
    <row r="201" spans="2:7" ht="12.75">
      <c r="B201" s="516"/>
      <c r="C201" s="516"/>
      <c r="D201" s="516"/>
      <c r="E201" s="516"/>
      <c r="F201" s="516"/>
      <c r="G201" s="165"/>
    </row>
    <row r="202" spans="2:7" ht="12.75">
      <c r="B202" s="516"/>
      <c r="C202" s="516"/>
      <c r="D202" s="516"/>
      <c r="E202" s="516"/>
      <c r="F202" s="516"/>
      <c r="G202" s="165"/>
    </row>
    <row r="203" spans="2:7" ht="12.75">
      <c r="B203" s="516"/>
      <c r="C203" s="516"/>
      <c r="D203" s="516"/>
      <c r="E203" s="516"/>
      <c r="F203" s="516"/>
      <c r="G203" s="165"/>
    </row>
    <row r="204" spans="2:7" ht="12.75">
      <c r="B204" s="516"/>
      <c r="C204" s="516"/>
      <c r="D204" s="516"/>
      <c r="E204" s="516"/>
      <c r="F204" s="516"/>
      <c r="G204" s="165"/>
    </row>
    <row r="205" spans="2:7" ht="12.75">
      <c r="B205" s="516"/>
      <c r="C205" s="516"/>
      <c r="D205" s="516"/>
      <c r="E205" s="516"/>
      <c r="F205" s="516"/>
      <c r="G205" s="165"/>
    </row>
    <row r="206" spans="1:6" ht="12.75">
      <c r="A206" s="19"/>
      <c r="B206" s="744" t="s">
        <v>185</v>
      </c>
      <c r="C206" s="744" t="s">
        <v>208</v>
      </c>
      <c r="D206" s="745" t="s">
        <v>209</v>
      </c>
      <c r="E206" s="323" t="s">
        <v>210</v>
      </c>
      <c r="F206" s="323" t="s">
        <v>296</v>
      </c>
    </row>
    <row r="207" spans="1:7" ht="12.75">
      <c r="A207" s="9" t="s">
        <v>250</v>
      </c>
      <c r="B207" s="516"/>
      <c r="C207" s="746"/>
      <c r="D207" s="751">
        <v>54.9</v>
      </c>
      <c r="E207" s="751">
        <v>29</v>
      </c>
      <c r="F207" s="748">
        <v>49.3</v>
      </c>
      <c r="G207" s="165"/>
    </row>
    <row r="208" spans="1:7" ht="12.75">
      <c r="A208" s="668"/>
      <c r="B208" s="747">
        <v>80.1</v>
      </c>
      <c r="C208" s="751">
        <v>50.9</v>
      </c>
      <c r="E208" s="746"/>
      <c r="G208" s="165"/>
    </row>
    <row r="209" spans="2:7" ht="12.75">
      <c r="B209" s="9"/>
      <c r="C209" s="752"/>
      <c r="D209" s="752"/>
      <c r="E209" s="746"/>
      <c r="F209" s="516"/>
      <c r="G209" s="165"/>
    </row>
    <row r="210" spans="1:7" ht="12.75">
      <c r="A210" s="9" t="s">
        <v>248</v>
      </c>
      <c r="C210" s="746"/>
      <c r="D210" s="751">
        <v>39.1</v>
      </c>
      <c r="E210" s="751">
        <v>14.6</v>
      </c>
      <c r="F210" s="748">
        <v>65.7</v>
      </c>
      <c r="G210" s="165"/>
    </row>
    <row r="211" spans="2:13" ht="12.75">
      <c r="B211" s="369">
        <v>76.7</v>
      </c>
      <c r="C211" s="751">
        <v>45.3</v>
      </c>
      <c r="E211" s="746"/>
      <c r="F211" s="516"/>
      <c r="G211" s="165"/>
      <c r="I211" s="744" t="s">
        <v>185</v>
      </c>
      <c r="J211" s="744" t="s">
        <v>208</v>
      </c>
      <c r="K211" s="745" t="s">
        <v>209</v>
      </c>
      <c r="L211" s="323" t="s">
        <v>210</v>
      </c>
      <c r="M211" s="323" t="s">
        <v>296</v>
      </c>
    </row>
    <row r="212" spans="2:13" ht="12.75">
      <c r="B212" s="9"/>
      <c r="C212" s="752"/>
      <c r="D212" s="752"/>
      <c r="E212" s="746"/>
      <c r="F212" s="516"/>
      <c r="G212" s="165"/>
      <c r="K212" s="165">
        <v>90</v>
      </c>
      <c r="L212" s="746">
        <v>60</v>
      </c>
      <c r="M212" s="746">
        <v>150</v>
      </c>
    </row>
    <row r="213" spans="1:13" ht="12.75">
      <c r="A213" s="9" t="s">
        <v>247</v>
      </c>
      <c r="C213" s="746"/>
      <c r="D213" s="751">
        <v>39.3</v>
      </c>
      <c r="E213" s="751">
        <v>15.4</v>
      </c>
      <c r="F213" s="748">
        <v>56.2</v>
      </c>
      <c r="G213" s="165"/>
      <c r="I213" s="165">
        <v>180</v>
      </c>
      <c r="J213" s="6">
        <v>120</v>
      </c>
      <c r="K213" s="165"/>
      <c r="L213" s="165"/>
      <c r="M213" s="9"/>
    </row>
    <row r="214" spans="2:5" ht="12.75">
      <c r="B214" s="369">
        <v>63.7</v>
      </c>
      <c r="C214" s="751">
        <v>47.3</v>
      </c>
      <c r="E214" s="746"/>
    </row>
    <row r="215" spans="2:6" ht="12.75">
      <c r="B215" s="9"/>
      <c r="C215" s="752"/>
      <c r="D215" s="752"/>
      <c r="E215" s="746"/>
      <c r="F215" s="516"/>
    </row>
    <row r="216" spans="1:6" ht="12.75">
      <c r="A216" s="9" t="s">
        <v>246</v>
      </c>
      <c r="C216" s="746"/>
      <c r="D216" s="751">
        <v>28.9</v>
      </c>
      <c r="E216" s="751">
        <v>19.2</v>
      </c>
      <c r="F216" s="748">
        <v>63.3</v>
      </c>
    </row>
    <row r="217" spans="2:6" ht="12.75">
      <c r="B217" s="369">
        <v>84.2</v>
      </c>
      <c r="C217" s="751">
        <v>31.5</v>
      </c>
      <c r="E217" s="746"/>
      <c r="F217" s="516"/>
    </row>
    <row r="218" spans="2:6" ht="12.75">
      <c r="B218" s="9"/>
      <c r="C218" s="752"/>
      <c r="D218" s="752"/>
      <c r="E218" s="746"/>
      <c r="F218" s="516"/>
    </row>
    <row r="219" spans="1:6" ht="12.75">
      <c r="A219" s="9" t="s">
        <v>245</v>
      </c>
      <c r="C219" s="746"/>
      <c r="D219" s="751">
        <v>26.2</v>
      </c>
      <c r="E219" s="751">
        <v>34.3</v>
      </c>
      <c r="F219" s="748">
        <v>99.6</v>
      </c>
    </row>
    <row r="220" spans="2:6" ht="12.75">
      <c r="B220" s="369">
        <v>115.4</v>
      </c>
      <c r="C220" s="751">
        <v>45.6</v>
      </c>
      <c r="E220" s="746"/>
      <c r="F220" s="516"/>
    </row>
    <row r="221" spans="2:6" ht="12.75">
      <c r="B221" s="9"/>
      <c r="C221" s="752"/>
      <c r="D221" s="752"/>
      <c r="E221" s="746"/>
      <c r="F221" s="516"/>
    </row>
    <row r="222" spans="1:6" ht="12.75">
      <c r="A222" s="9" t="s">
        <v>244</v>
      </c>
      <c r="C222" s="746"/>
      <c r="D222" s="751">
        <v>52.2</v>
      </c>
      <c r="E222" s="751">
        <v>12.9</v>
      </c>
      <c r="F222" s="748">
        <v>69.4</v>
      </c>
    </row>
    <row r="223" spans="2:6" ht="12.75">
      <c r="B223" s="369">
        <v>97.4</v>
      </c>
      <c r="C223" s="751">
        <v>44</v>
      </c>
      <c r="E223" s="746"/>
      <c r="F223" s="516"/>
    </row>
    <row r="224" spans="2:6" ht="12.75">
      <c r="B224" s="9"/>
      <c r="C224" s="752"/>
      <c r="D224" s="752"/>
      <c r="E224" s="746"/>
      <c r="F224" s="516"/>
    </row>
    <row r="225" spans="1:6" ht="12.75">
      <c r="A225" s="9" t="s">
        <v>243</v>
      </c>
      <c r="C225" s="746"/>
      <c r="D225" s="751">
        <v>82</v>
      </c>
      <c r="E225" s="751">
        <v>18.2</v>
      </c>
      <c r="F225" s="750">
        <v>111.3</v>
      </c>
    </row>
    <row r="226" spans="2:6" ht="12.75">
      <c r="B226" s="369">
        <v>146.4</v>
      </c>
      <c r="C226" s="751">
        <v>62.3</v>
      </c>
      <c r="E226" s="746"/>
      <c r="F226" s="9"/>
    </row>
    <row r="227" spans="1:5" ht="12.75">
      <c r="A227" s="516"/>
      <c r="B227" s="516"/>
      <c r="C227" s="746"/>
      <c r="D227" s="746"/>
      <c r="E227" s="746"/>
    </row>
    <row r="228" spans="1:6" ht="12.75">
      <c r="A228" s="9" t="s">
        <v>242</v>
      </c>
      <c r="C228" s="746"/>
      <c r="D228" s="751">
        <v>69.7</v>
      </c>
      <c r="E228" s="751">
        <v>18.9</v>
      </c>
      <c r="F228" s="748">
        <v>48.7</v>
      </c>
    </row>
    <row r="229" spans="2:5" ht="12.75">
      <c r="B229" s="369">
        <v>108.4</v>
      </c>
      <c r="C229" s="751">
        <v>26.2</v>
      </c>
      <c r="E229" s="746"/>
    </row>
    <row r="230" spans="2:6" ht="12.75">
      <c r="B230" s="9"/>
      <c r="C230" s="752"/>
      <c r="D230" s="752"/>
      <c r="E230" s="746"/>
      <c r="F230" s="516"/>
    </row>
    <row r="231" spans="1:6" ht="12.75">
      <c r="A231" s="9" t="s">
        <v>241</v>
      </c>
      <c r="C231" s="746"/>
      <c r="D231" s="751">
        <v>19.7</v>
      </c>
      <c r="E231" s="751">
        <v>24.9</v>
      </c>
      <c r="F231" s="748">
        <v>83.5</v>
      </c>
    </row>
    <row r="232" spans="1:5" ht="12.75">
      <c r="A232" s="165"/>
      <c r="B232" s="369">
        <v>77.3</v>
      </c>
      <c r="C232" s="751">
        <v>50.1</v>
      </c>
      <c r="E232" s="746"/>
    </row>
    <row r="233" spans="1:5" ht="12.75">
      <c r="A233" s="516"/>
      <c r="B233" s="516"/>
      <c r="C233" s="746"/>
      <c r="D233" s="746"/>
      <c r="E233" s="746"/>
    </row>
    <row r="234" spans="1:6" ht="12.75">
      <c r="A234" s="9" t="s">
        <v>240</v>
      </c>
      <c r="C234" s="746"/>
      <c r="D234" s="751">
        <v>81</v>
      </c>
      <c r="E234" s="751">
        <v>16.4</v>
      </c>
      <c r="F234" s="750">
        <v>63.9</v>
      </c>
    </row>
    <row r="235" spans="1:5" ht="12.75">
      <c r="A235" s="165"/>
      <c r="B235" s="369">
        <v>98.7</v>
      </c>
      <c r="C235" s="751">
        <v>62.2</v>
      </c>
      <c r="E235" s="746"/>
    </row>
    <row r="236" spans="1:5" ht="12.75">
      <c r="A236" s="516"/>
      <c r="B236" s="516"/>
      <c r="C236" s="746"/>
      <c r="D236" s="746"/>
      <c r="E236" s="746"/>
    </row>
    <row r="237" spans="1:6" ht="12.75">
      <c r="A237" s="9" t="s">
        <v>239</v>
      </c>
      <c r="C237" s="746"/>
      <c r="D237" s="751">
        <v>45.4</v>
      </c>
      <c r="E237" s="751">
        <v>15.4</v>
      </c>
      <c r="F237" s="748">
        <v>59.9</v>
      </c>
    </row>
    <row r="238" spans="1:5" ht="12.75">
      <c r="A238" s="165"/>
      <c r="B238" s="369">
        <v>95</v>
      </c>
      <c r="C238" s="751">
        <v>24.9</v>
      </c>
      <c r="E238" s="746"/>
    </row>
    <row r="239" spans="1:5" ht="12.75">
      <c r="A239" s="516"/>
      <c r="B239" s="516"/>
      <c r="C239" s="746"/>
      <c r="D239" s="746"/>
      <c r="E239" s="746"/>
    </row>
    <row r="240" spans="1:6" ht="12.75">
      <c r="A240" s="9" t="s">
        <v>238</v>
      </c>
      <c r="C240" s="746"/>
      <c r="D240" s="751">
        <v>29.2</v>
      </c>
      <c r="E240" s="751">
        <v>18.3</v>
      </c>
      <c r="F240" s="748">
        <v>112.9</v>
      </c>
    </row>
    <row r="241" spans="1:5" ht="12.75">
      <c r="A241" s="165"/>
      <c r="B241" s="369">
        <v>122.2</v>
      </c>
      <c r="C241" s="751">
        <v>38.2</v>
      </c>
      <c r="E241" s="746"/>
    </row>
    <row r="242" spans="1:5" ht="12.75">
      <c r="A242" s="516"/>
      <c r="B242" s="516"/>
      <c r="C242" s="746"/>
      <c r="D242" s="746"/>
      <c r="E242" s="746"/>
    </row>
    <row r="243" spans="1:6" ht="12.75">
      <c r="A243" s="9" t="s">
        <v>237</v>
      </c>
      <c r="C243" s="746"/>
      <c r="D243" s="751">
        <v>58.7</v>
      </c>
      <c r="E243" s="751">
        <v>13.9</v>
      </c>
      <c r="F243" s="748">
        <v>85.8</v>
      </c>
    </row>
    <row r="244" spans="1:5" ht="12.75">
      <c r="A244" s="165"/>
      <c r="B244" s="369">
        <v>88.3</v>
      </c>
      <c r="C244" s="751">
        <v>66</v>
      </c>
      <c r="E244" s="746"/>
    </row>
    <row r="245" spans="1:5" ht="12.75">
      <c r="A245" s="516"/>
      <c r="B245" s="516"/>
      <c r="C245" s="746"/>
      <c r="D245" s="746"/>
      <c r="E245" s="746"/>
    </row>
    <row r="246" spans="1:6" ht="12.75">
      <c r="A246" s="9" t="s">
        <v>236</v>
      </c>
      <c r="C246" s="746"/>
      <c r="D246" s="751">
        <v>65.3</v>
      </c>
      <c r="E246" s="751">
        <v>20.7</v>
      </c>
      <c r="F246" s="750">
        <v>48.9</v>
      </c>
    </row>
    <row r="247" spans="1:5" ht="12.75">
      <c r="A247" s="165"/>
      <c r="B247" s="369">
        <v>88.2</v>
      </c>
      <c r="C247" s="751">
        <v>45.7</v>
      </c>
      <c r="E247" s="746"/>
    </row>
    <row r="248" spans="3:5" ht="12.75">
      <c r="C248" s="746"/>
      <c r="D248" s="746"/>
      <c r="E248" s="752"/>
    </row>
    <row r="249" spans="1:6" ht="12.75">
      <c r="A249" s="9" t="s">
        <v>234</v>
      </c>
      <c r="B249" s="516"/>
      <c r="C249" s="746"/>
      <c r="D249" s="751">
        <v>35.7</v>
      </c>
      <c r="E249" s="751">
        <v>24.4</v>
      </c>
      <c r="F249" s="748">
        <v>77.9</v>
      </c>
    </row>
    <row r="250" spans="2:5" ht="12.75">
      <c r="B250" s="369">
        <v>96.1</v>
      </c>
      <c r="C250" s="751">
        <v>42.7</v>
      </c>
      <c r="E250" s="746"/>
    </row>
    <row r="251" spans="3:5" ht="12.75">
      <c r="C251" s="746"/>
      <c r="D251" s="746"/>
      <c r="E251" s="752"/>
    </row>
    <row r="252" spans="1:6" ht="12.75">
      <c r="A252" s="9" t="s">
        <v>233</v>
      </c>
      <c r="B252" s="9"/>
      <c r="C252" s="752"/>
      <c r="D252" s="751">
        <v>72.6</v>
      </c>
      <c r="E252" s="751">
        <v>21.4</v>
      </c>
      <c r="F252" s="748">
        <v>33.9</v>
      </c>
    </row>
    <row r="253" spans="2:5" ht="12.75">
      <c r="B253" s="369">
        <v>94.3</v>
      </c>
      <c r="C253" s="751">
        <v>35.7</v>
      </c>
      <c r="E253" s="746"/>
    </row>
    <row r="254" spans="2:5" ht="12.75">
      <c r="B254" s="516"/>
      <c r="C254" s="746"/>
      <c r="D254" s="746"/>
      <c r="E254" s="746"/>
    </row>
    <row r="255" spans="1:6" ht="12.75">
      <c r="A255" s="9" t="s">
        <v>232</v>
      </c>
      <c r="B255" s="9"/>
      <c r="C255" s="752"/>
      <c r="D255" s="751">
        <v>57.9</v>
      </c>
      <c r="E255" s="751">
        <v>18.6</v>
      </c>
      <c r="F255" s="748">
        <v>34.7</v>
      </c>
    </row>
    <row r="256" spans="2:5" ht="12.75">
      <c r="B256" s="369">
        <v>73.6</v>
      </c>
      <c r="C256" s="751">
        <v>36.7</v>
      </c>
      <c r="E256" s="746"/>
    </row>
    <row r="257" spans="2:6" ht="12.75">
      <c r="B257" s="516"/>
      <c r="C257" s="746"/>
      <c r="D257" s="746"/>
      <c r="E257" s="746"/>
      <c r="F257" s="516"/>
    </row>
    <row r="258" spans="1:6" ht="12.75">
      <c r="A258" s="9" t="s">
        <v>231</v>
      </c>
      <c r="B258" s="9"/>
      <c r="C258" s="752"/>
      <c r="D258" s="751">
        <v>53.5</v>
      </c>
      <c r="E258" s="751">
        <v>13.4</v>
      </c>
      <c r="F258" s="748">
        <v>74.7</v>
      </c>
    </row>
    <row r="259" spans="2:6" ht="12.75">
      <c r="B259" s="369">
        <v>95</v>
      </c>
      <c r="C259" s="751">
        <v>45.4</v>
      </c>
      <c r="E259" s="746"/>
      <c r="F259" s="516"/>
    </row>
    <row r="260" spans="2:6" ht="12.75">
      <c r="B260" s="516"/>
      <c r="C260" s="746"/>
      <c r="D260" s="746"/>
      <c r="E260" s="746"/>
      <c r="F260" s="516"/>
    </row>
    <row r="261" spans="1:6" ht="12.75">
      <c r="A261" s="9" t="s">
        <v>230</v>
      </c>
      <c r="B261" s="9"/>
      <c r="C261" s="752"/>
      <c r="D261" s="751">
        <v>70.2</v>
      </c>
      <c r="E261" s="751">
        <v>40.4</v>
      </c>
      <c r="F261" s="748">
        <v>68.6</v>
      </c>
    </row>
    <row r="262" spans="2:6" ht="12.75">
      <c r="B262" s="369">
        <v>112.6</v>
      </c>
      <c r="C262" s="751">
        <v>65.4</v>
      </c>
      <c r="E262" s="746"/>
      <c r="F262" s="516"/>
    </row>
    <row r="263" spans="2:6" ht="12.75">
      <c r="B263" s="516"/>
      <c r="C263" s="746"/>
      <c r="D263" s="746"/>
      <c r="E263" s="746"/>
      <c r="F263" s="516"/>
    </row>
    <row r="264" spans="1:6" ht="12.75">
      <c r="A264" s="9" t="s">
        <v>229</v>
      </c>
      <c r="B264" s="9"/>
      <c r="C264" s="752"/>
      <c r="D264" s="751">
        <v>82.1</v>
      </c>
      <c r="E264" s="751">
        <v>18.6</v>
      </c>
      <c r="F264" s="750">
        <v>25.1</v>
      </c>
    </row>
    <row r="265" spans="2:5" ht="12.75">
      <c r="B265" s="369">
        <v>75.8</v>
      </c>
      <c r="C265" s="751">
        <v>51.3</v>
      </c>
      <c r="E265" s="751"/>
    </row>
    <row r="266" spans="2:6" ht="12.75">
      <c r="B266" s="516"/>
      <c r="C266" s="746"/>
      <c r="D266" s="746"/>
      <c r="E266" s="746"/>
      <c r="F266" s="516"/>
    </row>
    <row r="267" spans="1:6" ht="12.75">
      <c r="A267" s="9" t="s">
        <v>228</v>
      </c>
      <c r="C267" s="746"/>
      <c r="D267" s="746">
        <v>33.9</v>
      </c>
      <c r="E267" s="751">
        <v>19.9</v>
      </c>
      <c r="F267" s="748">
        <v>97.6</v>
      </c>
    </row>
    <row r="268" spans="2:5" ht="12.75">
      <c r="B268" s="516">
        <v>104.6</v>
      </c>
      <c r="C268" s="746">
        <v>45.3</v>
      </c>
      <c r="E268" s="751"/>
    </row>
  </sheetData>
  <mergeCells count="15">
    <mergeCell ref="K41:R42"/>
    <mergeCell ref="L7:L8"/>
    <mergeCell ref="M7:M8"/>
    <mergeCell ref="N7:N8"/>
    <mergeCell ref="P7:P8"/>
    <mergeCell ref="Q7:Q8"/>
    <mergeCell ref="R7:R8"/>
    <mergeCell ref="L6:N6"/>
    <mergeCell ref="P6:R6"/>
    <mergeCell ref="U7:U8"/>
    <mergeCell ref="V7:V8"/>
    <mergeCell ref="W7:W8"/>
    <mergeCell ref="Y7:Y8"/>
    <mergeCell ref="Z7:Z8"/>
    <mergeCell ref="AA7:AA8"/>
  </mergeCells>
  <hyperlinks>
    <hyperlink ref="I1" location="Sommaire!A21" display="Retour sommaire"/>
    <hyperlink ref="R1" location="Sommaire!A21" display="Retour sommaire"/>
  </hyperlinks>
  <printOptions/>
  <pageMargins left="0.7874015748031497" right="0.7874015748031497" top="0.5905511811023623" bottom="0.41" header="0.19" footer="0.31"/>
  <pageSetup firstPageNumber="18" useFirstPageNumber="1" horizontalDpi="600" verticalDpi="600" orientation="portrait" paperSize="9" scale="57" r:id="rId2"/>
  <headerFooter alignWithMargins="0">
    <oddHeader>&amp;L&amp;8Ministère de l'intérieur, de l'outre-mer, des collectivités territoriales et de l'Immigration / DGCL&amp;R&amp;8Publication  : "Les budgets primitifs 2011 des régions"</oddHeader>
    <oddFooter>&amp;L&amp;8Direction générale des collectivités locales/DESL
Mise en ligne : septembre 2011&amp;R&amp;P</oddFooter>
  </headerFooter>
  <colBreaks count="1" manualBreakCount="1">
    <brk id="10" max="93" man="1"/>
  </colBreaks>
  <drawing r:id="rId1"/>
</worksheet>
</file>

<file path=xl/worksheets/sheet12.xml><?xml version="1.0" encoding="utf-8"?>
<worksheet xmlns="http://schemas.openxmlformats.org/spreadsheetml/2006/main" xmlns:r="http://schemas.openxmlformats.org/officeDocument/2006/relationships">
  <sheetPr codeName="Feuil14">
    <tabColor indexed="45"/>
  </sheetPr>
  <dimension ref="A1:N109"/>
  <sheetViews>
    <sheetView zoomScaleSheetLayoutView="75" workbookViewId="0" topLeftCell="A2">
      <selection activeCell="O38" sqref="O38"/>
    </sheetView>
  </sheetViews>
  <sheetFormatPr defaultColWidth="11.421875" defaultRowHeight="12.75"/>
  <cols>
    <col min="1" max="1" width="29.28125" style="0" customWidth="1"/>
    <col min="2" max="2" width="13.7109375" style="0" customWidth="1"/>
    <col min="3" max="3" width="11.8515625" style="0" customWidth="1"/>
    <col min="4" max="4" width="11.57421875" style="0" bestFit="1" customWidth="1"/>
    <col min="5" max="5" width="11.8515625" style="0" bestFit="1" customWidth="1"/>
    <col min="6" max="6" width="12.00390625" style="0" bestFit="1" customWidth="1"/>
    <col min="8" max="8" width="29.57421875" style="0" customWidth="1"/>
    <col min="9" max="9" width="19.140625" style="0" customWidth="1"/>
    <col min="10" max="10" width="17.8515625" style="0" customWidth="1"/>
    <col min="11" max="11" width="18.57421875" style="0" customWidth="1"/>
    <col min="12" max="12" width="16.7109375" style="0" customWidth="1"/>
    <col min="13" max="13" width="12.8515625" style="0" customWidth="1"/>
  </cols>
  <sheetData>
    <row r="1" spans="1:14" ht="20.25">
      <c r="A1" s="753" t="s">
        <v>196</v>
      </c>
      <c r="B1" s="5"/>
      <c r="C1" s="5"/>
      <c r="D1" s="5"/>
      <c r="E1" s="5"/>
      <c r="F1" s="5"/>
      <c r="G1" s="7" t="s">
        <v>187</v>
      </c>
      <c r="H1" s="753" t="s">
        <v>196</v>
      </c>
      <c r="I1" s="6"/>
      <c r="J1" s="6"/>
      <c r="K1" s="6"/>
      <c r="L1" s="6"/>
      <c r="M1" s="7" t="s">
        <v>187</v>
      </c>
      <c r="N1" s="6"/>
    </row>
    <row r="2" spans="1:14" ht="18">
      <c r="A2" s="866" t="s">
        <v>381</v>
      </c>
      <c r="B2" s="873"/>
      <c r="C2" s="873"/>
      <c r="D2" s="873"/>
      <c r="E2" s="873"/>
      <c r="F2" s="873"/>
      <c r="G2" s="873"/>
      <c r="H2" s="880" t="s">
        <v>10</v>
      </c>
      <c r="I2" s="869"/>
      <c r="J2" s="869"/>
      <c r="K2" s="869"/>
      <c r="L2" s="869"/>
      <c r="M2" s="869"/>
      <c r="N2" s="18"/>
    </row>
    <row r="3" spans="1:14" ht="20.25" customHeight="1">
      <c r="A3" s="795" t="s">
        <v>220</v>
      </c>
      <c r="B3" s="5"/>
      <c r="C3" s="115"/>
      <c r="D3" s="115"/>
      <c r="E3" s="115"/>
      <c r="F3" s="6"/>
      <c r="G3" s="6"/>
      <c r="H3" s="795" t="s">
        <v>220</v>
      </c>
      <c r="I3" s="18"/>
      <c r="J3" s="18"/>
      <c r="K3" s="18"/>
      <c r="L3" s="18"/>
      <c r="M3" s="18"/>
      <c r="N3" s="6"/>
    </row>
    <row r="4" spans="1:14" ht="12" customHeight="1">
      <c r="A4" s="1311" t="s">
        <v>221</v>
      </c>
      <c r="B4" s="624"/>
      <c r="C4" s="115"/>
      <c r="D4" s="115"/>
      <c r="E4" s="115"/>
      <c r="F4" s="6"/>
      <c r="G4" s="755"/>
      <c r="H4" s="704"/>
      <c r="N4" s="6"/>
    </row>
    <row r="5" spans="1:12" ht="15.75">
      <c r="A5" s="756"/>
      <c r="B5" s="973"/>
      <c r="C5" s="240"/>
      <c r="D5" s="506" t="s">
        <v>81</v>
      </c>
      <c r="E5" s="757"/>
      <c r="F5" s="240"/>
      <c r="G5" s="758"/>
      <c r="H5" s="33"/>
      <c r="I5" s="598" t="s">
        <v>369</v>
      </c>
      <c r="J5" s="568" t="s">
        <v>82</v>
      </c>
      <c r="K5" s="759" t="s">
        <v>83</v>
      </c>
      <c r="L5" s="568" t="s">
        <v>296</v>
      </c>
    </row>
    <row r="6" spans="1:12" ht="12.75">
      <c r="A6" s="34" t="s">
        <v>222</v>
      </c>
      <c r="B6" s="974" t="s">
        <v>80</v>
      </c>
      <c r="C6" s="514"/>
      <c r="D6" s="1472" t="s">
        <v>220</v>
      </c>
      <c r="E6" s="1473"/>
      <c r="F6" s="1473"/>
      <c r="G6" s="1474"/>
      <c r="H6" s="413" t="s">
        <v>222</v>
      </c>
      <c r="I6" s="489" t="s">
        <v>84</v>
      </c>
      <c r="J6" s="601" t="s">
        <v>84</v>
      </c>
      <c r="K6" s="490" t="s">
        <v>85</v>
      </c>
      <c r="L6" s="601" t="s">
        <v>86</v>
      </c>
    </row>
    <row r="7" spans="1:12" ht="15.75">
      <c r="A7" s="760"/>
      <c r="B7" s="975" t="s">
        <v>367</v>
      </c>
      <c r="C7" s="657" t="s">
        <v>364</v>
      </c>
      <c r="D7" s="46" t="s">
        <v>87</v>
      </c>
      <c r="E7" s="47" t="s">
        <v>88</v>
      </c>
      <c r="F7" s="47" t="s">
        <v>89</v>
      </c>
      <c r="G7" s="657" t="s">
        <v>364</v>
      </c>
      <c r="H7" s="761"/>
      <c r="I7" s="715"/>
      <c r="J7" s="648"/>
      <c r="K7" s="496" t="s">
        <v>84</v>
      </c>
      <c r="L7" s="648"/>
    </row>
    <row r="8" spans="1:12" ht="12.75">
      <c r="A8" s="762" t="s">
        <v>228</v>
      </c>
      <c r="B8" s="58">
        <v>699.697533</v>
      </c>
      <c r="C8" s="292">
        <v>0.08940396165225994</v>
      </c>
      <c r="D8" s="763">
        <v>20.65</v>
      </c>
      <c r="E8" s="763">
        <v>49.3</v>
      </c>
      <c r="F8" s="763">
        <f>D8+E8</f>
        <v>69.94999999999999</v>
      </c>
      <c r="G8" s="292">
        <v>-0.009206798866855492</v>
      </c>
      <c r="H8" s="57" t="s">
        <v>228</v>
      </c>
      <c r="I8" s="764">
        <v>1.12320281598357</v>
      </c>
      <c r="J8" s="764">
        <v>0.11228857223661344</v>
      </c>
      <c r="K8" s="764">
        <v>0.8877256600790614</v>
      </c>
      <c r="L8" s="764">
        <v>1.7408960801747269</v>
      </c>
    </row>
    <row r="9" spans="1:12" s="533" customFormat="1" ht="12.75">
      <c r="A9" s="765" t="s">
        <v>229</v>
      </c>
      <c r="B9" s="70">
        <v>341.06705</v>
      </c>
      <c r="C9" s="314">
        <v>0.13873288699906627</v>
      </c>
      <c r="D9" s="112">
        <v>10.963</v>
      </c>
      <c r="E9" s="112">
        <v>44.064</v>
      </c>
      <c r="F9" s="112">
        <f aca="true" t="shared" si="0" ref="F9:F37">D9+E9</f>
        <v>55.027</v>
      </c>
      <c r="G9" s="314">
        <v>0.0010915640293267526</v>
      </c>
      <c r="H9" s="69" t="s">
        <v>229</v>
      </c>
      <c r="I9" s="766">
        <v>0.3386830599410748</v>
      </c>
      <c r="J9" s="766">
        <v>0.05464237234109106</v>
      </c>
      <c r="K9" s="766">
        <v>0.7535105393137703</v>
      </c>
      <c r="L9" s="766">
        <v>1.238875947753835</v>
      </c>
    </row>
    <row r="10" spans="1:12" ht="12.75">
      <c r="A10" s="762" t="s">
        <v>230</v>
      </c>
      <c r="B10" s="58">
        <v>507.377151</v>
      </c>
      <c r="C10" s="292">
        <v>-0.0017177327601545223</v>
      </c>
      <c r="D10" s="291">
        <v>20.2</v>
      </c>
      <c r="E10" s="291">
        <v>50.3</v>
      </c>
      <c r="F10" s="291">
        <f t="shared" si="0"/>
        <v>70.5</v>
      </c>
      <c r="G10" s="292">
        <v>0.09881546134663344</v>
      </c>
      <c r="H10" s="57" t="s">
        <v>230</v>
      </c>
      <c r="I10" s="764">
        <v>1.0135560800563816</v>
      </c>
      <c r="J10" s="764">
        <v>0.14083350719113266</v>
      </c>
      <c r="K10" s="764">
        <v>0.8944569325921173</v>
      </c>
      <c r="L10" s="764">
        <v>0.997515086971956</v>
      </c>
    </row>
    <row r="11" spans="1:12" s="533" customFormat="1" ht="12.75">
      <c r="A11" s="765" t="s">
        <v>231</v>
      </c>
      <c r="B11" s="70">
        <v>456.619556</v>
      </c>
      <c r="C11" s="314">
        <v>0.3174890677904325</v>
      </c>
      <c r="D11" s="112">
        <v>16.3</v>
      </c>
      <c r="E11" s="112">
        <v>28</v>
      </c>
      <c r="F11" s="112">
        <f t="shared" si="0"/>
        <v>44.3</v>
      </c>
      <c r="G11" s="314">
        <v>0.25495750708215303</v>
      </c>
      <c r="H11" s="69" t="s">
        <v>231</v>
      </c>
      <c r="I11" s="766">
        <v>0.7796220615924667</v>
      </c>
      <c r="J11" s="766">
        <v>0.07563683349678146</v>
      </c>
      <c r="K11" s="766">
        <v>0.9554693657617773</v>
      </c>
      <c r="L11" s="766">
        <v>2.2078590852478674</v>
      </c>
    </row>
    <row r="12" spans="1:12" ht="12.75">
      <c r="A12" s="762" t="s">
        <v>232</v>
      </c>
      <c r="B12" s="58">
        <v>335.02075199999996</v>
      </c>
      <c r="C12" s="292">
        <v>-0.09032210187853697</v>
      </c>
      <c r="D12" s="291">
        <v>12.177625</v>
      </c>
      <c r="E12" s="291">
        <v>32.587</v>
      </c>
      <c r="F12" s="291">
        <f t="shared" si="0"/>
        <v>44.764625</v>
      </c>
      <c r="G12" s="292">
        <v>-0.005114065466909845</v>
      </c>
      <c r="H12" s="57" t="s">
        <v>232</v>
      </c>
      <c r="I12" s="764">
        <v>0.36183410663832655</v>
      </c>
      <c r="J12" s="764">
        <v>0.0483473575865972</v>
      </c>
      <c r="K12" s="764">
        <v>0.8109420496470446</v>
      </c>
      <c r="L12" s="764">
        <v>1.3943609987533583</v>
      </c>
    </row>
    <row r="13" spans="1:12" s="533" customFormat="1" ht="12.75">
      <c r="A13" s="765" t="s">
        <v>233</v>
      </c>
      <c r="B13" s="70">
        <v>544.776292</v>
      </c>
      <c r="C13" s="314">
        <v>0.0006171052927996801</v>
      </c>
      <c r="D13" s="112">
        <v>19.9</v>
      </c>
      <c r="E13" s="112">
        <v>43.3</v>
      </c>
      <c r="F13" s="112">
        <f t="shared" si="0"/>
        <v>63.199999999999996</v>
      </c>
      <c r="G13" s="314">
        <v>0.06397306397306401</v>
      </c>
      <c r="H13" s="69" t="s">
        <v>233</v>
      </c>
      <c r="I13" s="766">
        <v>0.6281507396773784</v>
      </c>
      <c r="J13" s="766">
        <v>0.0728723465587418</v>
      </c>
      <c r="K13" s="766">
        <v>0.8056718207709248</v>
      </c>
      <c r="L13" s="766">
        <v>1.0306510915998235</v>
      </c>
    </row>
    <row r="14" spans="1:12" ht="12.75">
      <c r="A14" s="762" t="s">
        <v>234</v>
      </c>
      <c r="B14" s="58">
        <v>222.62991</v>
      </c>
      <c r="C14" s="292">
        <v>-0.0061009435415285695</v>
      </c>
      <c r="D14" s="291">
        <v>6.7</v>
      </c>
      <c r="E14" s="291">
        <v>23.9</v>
      </c>
      <c r="F14" s="291">
        <f t="shared" si="0"/>
        <v>30.599999999999998</v>
      </c>
      <c r="G14" s="292">
        <v>-0.04375</v>
      </c>
      <c r="H14" s="57" t="s">
        <v>234</v>
      </c>
      <c r="I14" s="764">
        <v>0.46135743822167447</v>
      </c>
      <c r="J14" s="764">
        <v>0.06341258283571707</v>
      </c>
      <c r="K14" s="764">
        <v>0.9441806594975344</v>
      </c>
      <c r="L14" s="764">
        <v>1.2677503642788952</v>
      </c>
    </row>
    <row r="15" spans="1:12" s="533" customFormat="1" ht="12.75">
      <c r="A15" s="765" t="s">
        <v>235</v>
      </c>
      <c r="B15" s="70">
        <v>308.285795</v>
      </c>
      <c r="C15" s="314">
        <v>0.11418974271512017</v>
      </c>
      <c r="D15" s="112">
        <v>17.343915000000003</v>
      </c>
      <c r="E15" s="112">
        <v>7.482</v>
      </c>
      <c r="F15" s="112">
        <f t="shared" si="0"/>
        <v>24.825915000000002</v>
      </c>
      <c r="G15" s="314">
        <v>0.3039153730499635</v>
      </c>
      <c r="H15" s="69" t="s">
        <v>235</v>
      </c>
      <c r="I15" s="766">
        <v>0.6004880531321974</v>
      </c>
      <c r="J15" s="766">
        <v>0.04835664051785266</v>
      </c>
      <c r="K15" s="766">
        <v>0.7982469533897383</v>
      </c>
      <c r="L15" s="766">
        <v>0.11725727815730094</v>
      </c>
    </row>
    <row r="16" spans="1:12" ht="12.75">
      <c r="A16" s="762" t="s">
        <v>236</v>
      </c>
      <c r="B16" s="58">
        <v>210.464932</v>
      </c>
      <c r="C16" s="292">
        <v>0.282320224072135</v>
      </c>
      <c r="D16" s="291">
        <v>6.155</v>
      </c>
      <c r="E16" s="291">
        <v>15.1</v>
      </c>
      <c r="F16" s="291">
        <f t="shared" si="0"/>
        <v>21.255</v>
      </c>
      <c r="G16" s="292">
        <v>0.08278145695364249</v>
      </c>
      <c r="H16" s="57" t="s">
        <v>236</v>
      </c>
      <c r="I16" s="764">
        <v>0.5062351916567391</v>
      </c>
      <c r="J16" s="764">
        <v>0.05112504442623245</v>
      </c>
      <c r="K16" s="764">
        <v>0.8214797947474387</v>
      </c>
      <c r="L16" s="764">
        <v>0.6908846453835374</v>
      </c>
    </row>
    <row r="17" spans="1:12" s="533" customFormat="1" ht="12.75">
      <c r="A17" s="765" t="s">
        <v>237</v>
      </c>
      <c r="B17" s="70">
        <v>593.376414</v>
      </c>
      <c r="C17" s="314">
        <v>0.1591581999986973</v>
      </c>
      <c r="D17" s="112">
        <v>16.899</v>
      </c>
      <c r="E17" s="112">
        <v>27.706</v>
      </c>
      <c r="F17" s="112">
        <f t="shared" si="0"/>
        <v>44.605000000000004</v>
      </c>
      <c r="G17" s="314">
        <v>-0.16308594537890422</v>
      </c>
      <c r="H17" s="69" t="s">
        <v>237</v>
      </c>
      <c r="I17" s="766">
        <v>0.6931198219823734</v>
      </c>
      <c r="J17" s="766">
        <v>0.05210286241597019</v>
      </c>
      <c r="K17" s="766">
        <v>0.7821585221266332</v>
      </c>
      <c r="L17" s="766">
        <v>0.814237121535457</v>
      </c>
    </row>
    <row r="18" spans="1:12" ht="12.75">
      <c r="A18" s="762" t="s">
        <v>238</v>
      </c>
      <c r="B18" s="58">
        <v>231.526768</v>
      </c>
      <c r="C18" s="292">
        <v>0.013875775349037056</v>
      </c>
      <c r="D18" s="291">
        <v>9.65</v>
      </c>
      <c r="E18" s="291">
        <v>19.5</v>
      </c>
      <c r="F18" s="291">
        <f t="shared" si="0"/>
        <v>29.15</v>
      </c>
      <c r="G18" s="292">
        <v>0.1298449612403101</v>
      </c>
      <c r="H18" s="57" t="s">
        <v>238</v>
      </c>
      <c r="I18" s="764">
        <v>0.6761844359463064</v>
      </c>
      <c r="J18" s="764">
        <v>0.0851338982446938</v>
      </c>
      <c r="K18" s="764">
        <v>0.9523296898556025</v>
      </c>
      <c r="L18" s="764">
        <v>2.15153294889156</v>
      </c>
    </row>
    <row r="19" spans="1:12" s="533" customFormat="1" ht="12.75">
      <c r="A19" s="765" t="s">
        <v>239</v>
      </c>
      <c r="B19" s="70">
        <v>673.0803639999999</v>
      </c>
      <c r="C19" s="314">
        <v>0.4006598742579439</v>
      </c>
      <c r="D19" s="112">
        <v>19.8</v>
      </c>
      <c r="E19" s="112">
        <v>38.439</v>
      </c>
      <c r="F19" s="112">
        <f t="shared" si="0"/>
        <v>58.239000000000004</v>
      </c>
      <c r="G19" s="314">
        <v>0.08857943925233647</v>
      </c>
      <c r="H19" s="69" t="s">
        <v>239</v>
      </c>
      <c r="I19" s="766">
        <v>0.8240263304060919</v>
      </c>
      <c r="J19" s="766">
        <v>0.07129976154900931</v>
      </c>
      <c r="K19" s="766">
        <v>0.8986552774866216</v>
      </c>
      <c r="L19" s="766">
        <v>1.1508121726134108</v>
      </c>
    </row>
    <row r="20" spans="1:12" ht="12.75">
      <c r="A20" s="762" t="s">
        <v>240</v>
      </c>
      <c r="B20" s="58">
        <v>281.427775</v>
      </c>
      <c r="C20" s="292">
        <v>0.10200675830771978</v>
      </c>
      <c r="D20" s="291">
        <v>6.7187</v>
      </c>
      <c r="E20" s="291">
        <v>13</v>
      </c>
      <c r="F20" s="291">
        <f t="shared" si="0"/>
        <v>19.7187</v>
      </c>
      <c r="G20" s="292">
        <v>0.12678285714285709</v>
      </c>
      <c r="H20" s="57" t="s">
        <v>240</v>
      </c>
      <c r="I20" s="764">
        <v>0.2998558670961975</v>
      </c>
      <c r="J20" s="764">
        <v>0.0210098945866654</v>
      </c>
      <c r="K20" s="764">
        <v>0.7482620677677699</v>
      </c>
      <c r="L20" s="764">
        <v>0.8258358867301929</v>
      </c>
    </row>
    <row r="21" spans="1:12" s="533" customFormat="1" ht="12.75">
      <c r="A21" s="765" t="s">
        <v>241</v>
      </c>
      <c r="B21" s="70">
        <v>1672.677784</v>
      </c>
      <c r="C21" s="314">
        <v>0.1130328526992419</v>
      </c>
      <c r="D21" s="112">
        <v>44.021009</v>
      </c>
      <c r="E21" s="112">
        <v>106.971019</v>
      </c>
      <c r="F21" s="112">
        <f t="shared" si="0"/>
        <v>150.992028</v>
      </c>
      <c r="G21" s="314">
        <v>-0.14605118990985055</v>
      </c>
      <c r="H21" s="69" t="s">
        <v>241</v>
      </c>
      <c r="I21" s="766">
        <v>1.1261089625130072</v>
      </c>
      <c r="J21" s="766">
        <v>0.10165345509175179</v>
      </c>
      <c r="K21" s="766">
        <v>0.9246827816065457</v>
      </c>
      <c r="L21" s="766">
        <v>1.3538336890546014</v>
      </c>
    </row>
    <row r="22" spans="1:12" ht="12.75">
      <c r="A22" s="762" t="s">
        <v>242</v>
      </c>
      <c r="B22" s="58">
        <v>256.647242</v>
      </c>
      <c r="C22" s="292">
        <v>0.10361818434001634</v>
      </c>
      <c r="D22" s="291">
        <v>9.771084</v>
      </c>
      <c r="E22" s="291">
        <v>26.817788999999998</v>
      </c>
      <c r="F22" s="291">
        <f t="shared" si="0"/>
        <v>36.588873</v>
      </c>
      <c r="G22" s="292">
        <v>0.7685100774103464</v>
      </c>
      <c r="H22" s="57" t="s">
        <v>242</v>
      </c>
      <c r="I22" s="764">
        <v>0.5031480635471639</v>
      </c>
      <c r="J22" s="764">
        <v>0.07173122319125919</v>
      </c>
      <c r="K22" s="764">
        <v>0.865844534219344</v>
      </c>
      <c r="L22" s="764">
        <v>1.8572040965039964</v>
      </c>
    </row>
    <row r="23" spans="1:12" s="533" customFormat="1" ht="12.75">
      <c r="A23" s="765" t="s">
        <v>243</v>
      </c>
      <c r="B23" s="70">
        <v>225.046747</v>
      </c>
      <c r="C23" s="314">
        <v>0.016036543568075823</v>
      </c>
      <c r="D23" s="112">
        <v>10.9</v>
      </c>
      <c r="E23" s="112">
        <v>16.995600000000007</v>
      </c>
      <c r="F23" s="112">
        <f t="shared" si="0"/>
        <v>27.89560000000001</v>
      </c>
      <c r="G23" s="314">
        <v>-0.0018820532270411583</v>
      </c>
      <c r="H23" s="69" t="s">
        <v>243</v>
      </c>
      <c r="I23" s="766">
        <v>0.3477585634500952</v>
      </c>
      <c r="J23" s="766">
        <v>0.04310630529833199</v>
      </c>
      <c r="K23" s="766">
        <v>0.8058247476161181</v>
      </c>
      <c r="L23" s="766">
        <v>1.1769459794881498</v>
      </c>
    </row>
    <row r="24" spans="1:12" ht="12.75">
      <c r="A24" s="762" t="s">
        <v>244</v>
      </c>
      <c r="B24" s="58">
        <v>927.8691040000001</v>
      </c>
      <c r="C24" s="292">
        <v>0.03182024642206982</v>
      </c>
      <c r="D24" s="291">
        <v>39.2</v>
      </c>
      <c r="E24" s="291">
        <v>95</v>
      </c>
      <c r="F24" s="291">
        <f t="shared" si="0"/>
        <v>134.2</v>
      </c>
      <c r="G24" s="292">
        <v>0.15193133047210305</v>
      </c>
      <c r="H24" s="57" t="s">
        <v>244</v>
      </c>
      <c r="I24" s="764">
        <v>0.8943058070610007</v>
      </c>
      <c r="J24" s="764">
        <v>0.12934565747496457</v>
      </c>
      <c r="K24" s="764">
        <v>0.8350785037541083</v>
      </c>
      <c r="L24" s="764">
        <v>2.550174608414915</v>
      </c>
    </row>
    <row r="25" spans="1:12" s="533" customFormat="1" ht="12.75">
      <c r="A25" s="765" t="s">
        <v>245</v>
      </c>
      <c r="B25" s="70">
        <v>525.565661</v>
      </c>
      <c r="C25" s="314">
        <v>0.11454967793061342</v>
      </c>
      <c r="D25" s="112">
        <v>20</v>
      </c>
      <c r="E25" s="112">
        <v>34</v>
      </c>
      <c r="F25" s="112">
        <f t="shared" si="0"/>
        <v>54</v>
      </c>
      <c r="G25" s="314">
        <v>0.3366336633663367</v>
      </c>
      <c r="H25" s="69" t="s">
        <v>245</v>
      </c>
      <c r="I25" s="766">
        <v>0.7301442081100301</v>
      </c>
      <c r="J25" s="766">
        <v>0.07501971716135698</v>
      </c>
      <c r="K25" s="766">
        <v>0.9403769906108587</v>
      </c>
      <c r="L25" s="766">
        <v>1.7393964846011092</v>
      </c>
    </row>
    <row r="26" spans="1:12" ht="12.75">
      <c r="A26" s="762" t="s">
        <v>246</v>
      </c>
      <c r="B26" s="58">
        <v>306.70231900000005</v>
      </c>
      <c r="C26" s="292">
        <v>0.04881729167446136</v>
      </c>
      <c r="D26" s="291">
        <v>10.15</v>
      </c>
      <c r="E26" s="291">
        <v>22.515</v>
      </c>
      <c r="F26" s="291">
        <f t="shared" si="0"/>
        <v>32.665</v>
      </c>
      <c r="G26" s="292">
        <v>-0.027682690876618565</v>
      </c>
      <c r="H26" s="57" t="s">
        <v>246</v>
      </c>
      <c r="I26" s="764">
        <v>0.5707389528379341</v>
      </c>
      <c r="J26" s="764">
        <v>0.06078593717594655</v>
      </c>
      <c r="K26" s="764">
        <v>0.8554772557380756</v>
      </c>
      <c r="L26" s="764">
        <v>1.2569571817089369</v>
      </c>
    </row>
    <row r="27" spans="1:12" s="533" customFormat="1" ht="12.75">
      <c r="A27" s="765" t="s">
        <v>247</v>
      </c>
      <c r="B27" s="70">
        <v>1341.681994</v>
      </c>
      <c r="C27" s="314">
        <v>0.07635367219685918</v>
      </c>
      <c r="D27" s="112">
        <v>54.602</v>
      </c>
      <c r="E27" s="112">
        <v>96.49580000000005</v>
      </c>
      <c r="F27" s="112">
        <f t="shared" si="0"/>
        <v>151.09780000000003</v>
      </c>
      <c r="G27" s="314">
        <v>-0.1968528974692425</v>
      </c>
      <c r="H27" s="69" t="s">
        <v>247</v>
      </c>
      <c r="I27" s="766">
        <v>0.8515712620326501</v>
      </c>
      <c r="J27" s="766">
        <v>0.09590241563334047</v>
      </c>
      <c r="K27" s="766">
        <v>0.8844849863363028</v>
      </c>
      <c r="L27" s="766">
        <v>1.215451663201104</v>
      </c>
    </row>
    <row r="28" spans="1:12" ht="12.75">
      <c r="A28" s="762" t="s">
        <v>248</v>
      </c>
      <c r="B28" s="58">
        <v>1567.814856</v>
      </c>
      <c r="C28" s="292">
        <v>0.11615392113074542</v>
      </c>
      <c r="D28" s="291">
        <v>49</v>
      </c>
      <c r="E28" s="291">
        <v>83.7</v>
      </c>
      <c r="F28" s="291">
        <f t="shared" si="0"/>
        <v>132.7</v>
      </c>
      <c r="G28" s="292">
        <v>-0.03979739507959479</v>
      </c>
      <c r="H28" s="57" t="s">
        <v>248</v>
      </c>
      <c r="I28" s="764">
        <v>0.8247316443976854</v>
      </c>
      <c r="J28" s="764">
        <v>0.06980536559705418</v>
      </c>
      <c r="K28" s="764">
        <v>0.9081167806417675</v>
      </c>
      <c r="L28" s="764">
        <v>1.8566001019320761</v>
      </c>
    </row>
    <row r="29" spans="1:12" s="533" customFormat="1" ht="12.75">
      <c r="A29" s="946" t="s">
        <v>249</v>
      </c>
      <c r="B29" s="82">
        <v>12229.355999</v>
      </c>
      <c r="C29" s="329">
        <v>0.09960398949764639</v>
      </c>
      <c r="D29" s="175">
        <v>421.101333</v>
      </c>
      <c r="E29" s="175">
        <v>875.1732080000006</v>
      </c>
      <c r="F29" s="175">
        <f t="shared" si="0"/>
        <v>1296.2745410000007</v>
      </c>
      <c r="G29" s="329">
        <v>0.00294444057678267</v>
      </c>
      <c r="H29" s="81" t="s">
        <v>249</v>
      </c>
      <c r="I29" s="767">
        <v>0.7073562057695372</v>
      </c>
      <c r="J29" s="767">
        <v>0.07497760642771266</v>
      </c>
      <c r="K29" s="767">
        <v>0.8599337392937315</v>
      </c>
      <c r="L29" s="767">
        <v>1.2974289740490368</v>
      </c>
    </row>
    <row r="30" spans="1:12" ht="12.75">
      <c r="A30" s="762" t="s">
        <v>250</v>
      </c>
      <c r="B30" s="58">
        <v>3545.3142829999997</v>
      </c>
      <c r="C30" s="292">
        <v>0.14304285388257432</v>
      </c>
      <c r="D30" s="291">
        <v>123.643</v>
      </c>
      <c r="E30" s="291">
        <v>268</v>
      </c>
      <c r="F30" s="291">
        <f t="shared" si="0"/>
        <v>391.64300000000003</v>
      </c>
      <c r="G30" s="292">
        <v>0.045867860185276665</v>
      </c>
      <c r="H30" s="57" t="s">
        <v>250</v>
      </c>
      <c r="I30" s="764">
        <v>0.8729976779581594</v>
      </c>
      <c r="J30" s="764">
        <v>0.09643811586126945</v>
      </c>
      <c r="K30" s="764">
        <v>0.8986385644610388</v>
      </c>
      <c r="L30" s="764">
        <v>1.5909450441523365</v>
      </c>
    </row>
    <row r="31" spans="1:12" s="533" customFormat="1" ht="12.75">
      <c r="A31" s="768" t="s">
        <v>251</v>
      </c>
      <c r="B31" s="95">
        <v>15774.670282</v>
      </c>
      <c r="C31" s="365">
        <v>0.10907664976588771</v>
      </c>
      <c r="D31" s="96">
        <v>544.744333</v>
      </c>
      <c r="E31" s="96">
        <v>1143.1732080000006</v>
      </c>
      <c r="F31" s="96">
        <f t="shared" si="0"/>
        <v>1687.9175410000007</v>
      </c>
      <c r="G31" s="365">
        <v>0.012586925183363684</v>
      </c>
      <c r="H31" s="94" t="s">
        <v>251</v>
      </c>
      <c r="I31" s="769">
        <v>0.7560978867705639</v>
      </c>
      <c r="J31" s="769">
        <v>0.08090380736828051</v>
      </c>
      <c r="K31" s="769">
        <v>0.8642006514753301</v>
      </c>
      <c r="L31" s="769">
        <v>1.3515175190566195</v>
      </c>
    </row>
    <row r="32" spans="1:12" ht="12.75">
      <c r="A32" s="762" t="s">
        <v>252</v>
      </c>
      <c r="B32" s="58">
        <v>225.98236799999998</v>
      </c>
      <c r="C32" s="292">
        <v>0.025344314798949164</v>
      </c>
      <c r="D32" s="291">
        <v>8.35345</v>
      </c>
      <c r="E32" s="291">
        <v>21.883247</v>
      </c>
      <c r="F32" s="291">
        <f t="shared" si="0"/>
        <v>30.236697</v>
      </c>
      <c r="G32" s="292">
        <v>0.04150097649660389</v>
      </c>
      <c r="H32" s="57" t="s">
        <v>252</v>
      </c>
      <c r="I32" s="764">
        <v>0.7520198449694622</v>
      </c>
      <c r="J32" s="764">
        <v>0.10062110770663579</v>
      </c>
      <c r="K32" s="764">
        <v>0.8499165615470545</v>
      </c>
      <c r="L32" s="764">
        <v>0.16308112828689708</v>
      </c>
    </row>
    <row r="33" spans="1:12" s="533" customFormat="1" ht="12.75">
      <c r="A33" s="765" t="s">
        <v>253</v>
      </c>
      <c r="B33" s="70">
        <v>132.08426</v>
      </c>
      <c r="C33" s="314">
        <v>-0.02840219509290076</v>
      </c>
      <c r="D33" s="112">
        <v>4.830062</v>
      </c>
      <c r="E33" s="112">
        <v>8.111232</v>
      </c>
      <c r="F33" s="112">
        <f t="shared" si="0"/>
        <v>12.941294</v>
      </c>
      <c r="G33" s="314">
        <v>0.008133279654695125</v>
      </c>
      <c r="H33" s="69" t="s">
        <v>253</v>
      </c>
      <c r="I33" s="766">
        <v>1.3138792763337013</v>
      </c>
      <c r="J33" s="766">
        <v>0.12873069051181169</v>
      </c>
      <c r="K33" s="766">
        <v>0.9811849762392278</v>
      </c>
      <c r="L33" s="766">
        <v>0.4457105264643596</v>
      </c>
    </row>
    <row r="34" spans="1:12" ht="12.75">
      <c r="A34" s="762" t="s">
        <v>254</v>
      </c>
      <c r="B34" s="58">
        <v>0</v>
      </c>
      <c r="C34" s="967" t="s">
        <v>300</v>
      </c>
      <c r="D34" s="291">
        <v>0</v>
      </c>
      <c r="E34" s="291">
        <v>0</v>
      </c>
      <c r="F34" s="291">
        <f t="shared" si="0"/>
        <v>0</v>
      </c>
      <c r="G34" s="967" t="s">
        <v>300</v>
      </c>
      <c r="H34" s="57" t="s">
        <v>254</v>
      </c>
      <c r="I34" s="1261" t="s">
        <v>300</v>
      </c>
      <c r="J34" s="764">
        <v>0</v>
      </c>
      <c r="K34" s="764">
        <v>0.7004255289449273</v>
      </c>
      <c r="L34" s="764">
        <v>0.5702310861476614</v>
      </c>
    </row>
    <row r="35" spans="1:12" s="533" customFormat="1" ht="12.75">
      <c r="A35" s="765" t="s">
        <v>255</v>
      </c>
      <c r="B35" s="70">
        <v>483.891253</v>
      </c>
      <c r="C35" s="314">
        <v>0.027666715216425608</v>
      </c>
      <c r="D35" s="112">
        <v>14.844</v>
      </c>
      <c r="E35" s="112">
        <v>28.622</v>
      </c>
      <c r="F35" s="112">
        <f t="shared" si="0"/>
        <v>43.466</v>
      </c>
      <c r="G35" s="314">
        <v>-0.022058249473917102</v>
      </c>
      <c r="H35" s="69" t="s">
        <v>255</v>
      </c>
      <c r="I35" s="766">
        <v>1.0947394387068312</v>
      </c>
      <c r="J35" s="766">
        <v>0.09833602932027194</v>
      </c>
      <c r="K35" s="766">
        <v>0.7004852776489485</v>
      </c>
      <c r="L35" s="766">
        <v>0.4667856172203736</v>
      </c>
    </row>
    <row r="36" spans="1:12" ht="12.75">
      <c r="A36" s="655" t="s">
        <v>355</v>
      </c>
      <c r="B36" s="947">
        <v>841.957881</v>
      </c>
      <c r="C36" s="292">
        <v>0.017833420638675213</v>
      </c>
      <c r="D36" s="770">
        <v>28.027512</v>
      </c>
      <c r="E36" s="770">
        <v>58.616479</v>
      </c>
      <c r="F36" s="770">
        <f t="shared" si="0"/>
        <v>86.643991</v>
      </c>
      <c r="G36" s="292">
        <v>0.00380982966546628</v>
      </c>
      <c r="H36" s="638" t="s">
        <v>355</v>
      </c>
      <c r="I36" s="764">
        <v>0.7799843637735575</v>
      </c>
      <c r="J36" s="764">
        <v>0.08026643579209736</v>
      </c>
      <c r="K36" s="764">
        <v>0.7682127918980435</v>
      </c>
      <c r="L36" s="764">
        <v>0.4195249114494733</v>
      </c>
    </row>
    <row r="37" spans="1:12" s="533" customFormat="1" ht="12.75">
      <c r="A37" s="645" t="s">
        <v>354</v>
      </c>
      <c r="B37" s="96">
        <v>16616.628162999998</v>
      </c>
      <c r="C37" s="365">
        <v>0.10406172112807432</v>
      </c>
      <c r="D37" s="96">
        <v>572.771845</v>
      </c>
      <c r="E37" s="96">
        <v>1201.7896870000009</v>
      </c>
      <c r="F37" s="96">
        <f t="shared" si="0"/>
        <v>1774.5615320000009</v>
      </c>
      <c r="G37" s="365">
        <v>0.012154815785290873</v>
      </c>
      <c r="H37" s="94" t="s">
        <v>354</v>
      </c>
      <c r="I37" s="769">
        <v>0.7576139611154179</v>
      </c>
      <c r="J37" s="769">
        <v>0.08090886901442455</v>
      </c>
      <c r="K37" s="769">
        <v>0.8594153278449396</v>
      </c>
      <c r="L37" s="769">
        <v>1.20593684142669</v>
      </c>
    </row>
    <row r="38" spans="1:14" ht="12.75">
      <c r="A38" s="111" t="s">
        <v>383</v>
      </c>
      <c r="B38" s="6"/>
      <c r="C38" s="115"/>
      <c r="D38" s="115"/>
      <c r="E38" s="115"/>
      <c r="F38" s="6"/>
      <c r="G38" s="6"/>
      <c r="H38" s="367" t="s">
        <v>384</v>
      </c>
      <c r="I38" s="6"/>
      <c r="J38" s="6"/>
      <c r="K38" s="6"/>
      <c r="L38" s="6"/>
      <c r="M38" s="6"/>
      <c r="N38" s="771"/>
    </row>
    <row r="39" spans="1:14" ht="12.75">
      <c r="A39" s="1475"/>
      <c r="B39" s="1476"/>
      <c r="C39" s="1476"/>
      <c r="D39" s="1476"/>
      <c r="E39" s="1476"/>
      <c r="F39" s="1476"/>
      <c r="G39" s="1476"/>
      <c r="N39" s="771"/>
    </row>
    <row r="40" spans="1:14" ht="12.75">
      <c r="A40" s="1476"/>
      <c r="B40" s="1476"/>
      <c r="C40" s="1476"/>
      <c r="D40" s="1476"/>
      <c r="E40" s="1476"/>
      <c r="F40" s="1476"/>
      <c r="G40" s="1476"/>
      <c r="N40" s="771"/>
    </row>
    <row r="41" spans="1:14" ht="15.75">
      <c r="A41" s="792" t="s">
        <v>220</v>
      </c>
      <c r="E41" s="977"/>
      <c r="H41" s="791" t="s">
        <v>90</v>
      </c>
      <c r="N41" s="771"/>
    </row>
    <row r="42" spans="1:14" ht="12.75">
      <c r="A42" s="1311" t="s">
        <v>368</v>
      </c>
      <c r="B42" s="772"/>
      <c r="C42" s="473"/>
      <c r="D42" s="465"/>
      <c r="H42" s="6" t="s">
        <v>398</v>
      </c>
      <c r="N42" s="771"/>
    </row>
    <row r="43" spans="1:14" ht="15.75">
      <c r="A43" s="773"/>
      <c r="B43" s="28" t="s">
        <v>80</v>
      </c>
      <c r="C43" s="507" t="s">
        <v>91</v>
      </c>
      <c r="D43" s="704"/>
      <c r="H43" s="820" t="s">
        <v>256</v>
      </c>
      <c r="N43" s="771"/>
    </row>
    <row r="44" spans="1:14" ht="12.75">
      <c r="A44" s="36" t="s">
        <v>222</v>
      </c>
      <c r="B44" s="774" t="s">
        <v>367</v>
      </c>
      <c r="C44" s="1227"/>
      <c r="N44" s="771"/>
    </row>
    <row r="45" spans="1:3" ht="15.75">
      <c r="A45" s="775"/>
      <c r="B45" s="666"/>
      <c r="C45" s="1228"/>
    </row>
    <row r="46" spans="1:3" ht="12.75">
      <c r="A46" s="638" t="s">
        <v>228</v>
      </c>
      <c r="B46" s="1014">
        <v>374.2444525030929</v>
      </c>
      <c r="C46" s="985">
        <v>37.41387988085324</v>
      </c>
    </row>
    <row r="47" spans="1:3" s="533" customFormat="1" ht="12.75">
      <c r="A47" s="635" t="s">
        <v>229</v>
      </c>
      <c r="B47" s="1015">
        <v>104.47789700688317</v>
      </c>
      <c r="C47" s="987">
        <v>16.856231754424122</v>
      </c>
    </row>
    <row r="48" spans="1:3" ht="12.75">
      <c r="A48" s="638" t="s">
        <v>230</v>
      </c>
      <c r="B48" s="1016">
        <v>366.64755374222807</v>
      </c>
      <c r="C48" s="988">
        <v>50.94563775266869</v>
      </c>
    </row>
    <row r="49" spans="1:3" s="533" customFormat="1" ht="12.75" customHeight="1">
      <c r="A49" s="635" t="s">
        <v>231</v>
      </c>
      <c r="B49" s="1015">
        <v>270.12179569468196</v>
      </c>
      <c r="C49" s="987">
        <v>26.20648938932964</v>
      </c>
    </row>
    <row r="50" spans="1:3" ht="12.75">
      <c r="A50" s="638" t="s">
        <v>232</v>
      </c>
      <c r="B50" s="1016">
        <v>103.09069911781367</v>
      </c>
      <c r="C50" s="988">
        <v>13.774718310574267</v>
      </c>
    </row>
    <row r="51" spans="1:3" s="533" customFormat="1" ht="12.75">
      <c r="A51" s="635" t="s">
        <v>233</v>
      </c>
      <c r="B51" s="1015">
        <v>209.33353570813765</v>
      </c>
      <c r="C51" s="987">
        <v>24.28497651427588</v>
      </c>
    </row>
    <row r="52" spans="1:3" ht="12.75">
      <c r="A52" s="638" t="s">
        <v>234</v>
      </c>
      <c r="B52" s="1016">
        <v>161.78746773405888</v>
      </c>
      <c r="C52" s="988">
        <v>22.237337798241942</v>
      </c>
    </row>
    <row r="53" spans="1:3" s="533" customFormat="1" ht="12.75">
      <c r="A53" s="635" t="s">
        <v>235</v>
      </c>
      <c r="B53" s="1015">
        <v>1000.5640643662043</v>
      </c>
      <c r="C53" s="987">
        <v>80.57432037700576</v>
      </c>
    </row>
    <row r="54" spans="1:3" ht="12.75">
      <c r="A54" s="638" t="s">
        <v>236</v>
      </c>
      <c r="B54" s="1016">
        <v>175.34813612615173</v>
      </c>
      <c r="C54" s="988">
        <v>17.708530337782612</v>
      </c>
    </row>
    <row r="55" spans="1:3" s="533" customFormat="1" ht="12.75">
      <c r="A55" s="635" t="s">
        <v>237</v>
      </c>
      <c r="B55" s="1015">
        <v>225.01292681252764</v>
      </c>
      <c r="C55" s="987">
        <v>16.914561084109412</v>
      </c>
    </row>
    <row r="56" spans="1:3" ht="12.75">
      <c r="A56" s="638" t="s">
        <v>238</v>
      </c>
      <c r="B56" s="1016">
        <v>303.5409470693658</v>
      </c>
      <c r="C56" s="988">
        <v>38.21682772798009</v>
      </c>
    </row>
    <row r="57" spans="1:3" s="533" customFormat="1" ht="12.75">
      <c r="A57" s="635" t="s">
        <v>239</v>
      </c>
      <c r="B57" s="1015">
        <v>280.35004333869114</v>
      </c>
      <c r="C57" s="987">
        <v>24.25758801961133</v>
      </c>
    </row>
    <row r="58" spans="1:3" ht="12.75">
      <c r="A58" s="638" t="s">
        <v>240</v>
      </c>
      <c r="B58" s="1016">
        <v>96.43277630112293</v>
      </c>
      <c r="C58" s="988">
        <v>6.7567211020623414</v>
      </c>
    </row>
    <row r="59" spans="1:3" s="533" customFormat="1" ht="12.75">
      <c r="A59" s="635" t="s">
        <v>241</v>
      </c>
      <c r="B59" s="1015">
        <v>408.6112125168068</v>
      </c>
      <c r="C59" s="987">
        <v>36.88518866670835</v>
      </c>
    </row>
    <row r="60" spans="1:3" ht="12.75">
      <c r="A60" s="638" t="s">
        <v>242</v>
      </c>
      <c r="B60" s="1016">
        <v>169.7980740794649</v>
      </c>
      <c r="C60" s="988">
        <v>24.20723526862655</v>
      </c>
    </row>
    <row r="61" spans="1:3" s="533" customFormat="1" ht="12.75">
      <c r="A61" s="635" t="s">
        <v>243</v>
      </c>
      <c r="B61" s="1015">
        <v>120.55033832790167</v>
      </c>
      <c r="C61" s="987">
        <v>14.942779945447576</v>
      </c>
    </row>
    <row r="62" spans="1:3" ht="12.75">
      <c r="A62" s="638" t="s">
        <v>244</v>
      </c>
      <c r="B62" s="1016">
        <v>256.8242697743835</v>
      </c>
      <c r="C62" s="988">
        <v>37.14512839703547</v>
      </c>
    </row>
    <row r="63" spans="1:3" s="533" customFormat="1" ht="12.75">
      <c r="A63" s="635" t="s">
        <v>245</v>
      </c>
      <c r="B63" s="1015">
        <v>269.01675578173</v>
      </c>
      <c r="C63" s="987">
        <v>27.640513622166463</v>
      </c>
    </row>
    <row r="64" spans="1:3" ht="12.75">
      <c r="A64" s="638" t="s">
        <v>246</v>
      </c>
      <c r="B64" s="1016">
        <v>169.78348423854317</v>
      </c>
      <c r="C64" s="988">
        <v>18.082607039733574</v>
      </c>
    </row>
    <row r="65" spans="1:3" s="533" customFormat="1" ht="12.75">
      <c r="A65" s="635" t="s">
        <v>247</v>
      </c>
      <c r="B65" s="1015">
        <v>270.23702987854176</v>
      </c>
      <c r="C65" s="987">
        <v>30.43360563515317</v>
      </c>
    </row>
    <row r="66" spans="1:3" ht="12.75">
      <c r="A66" s="638" t="s">
        <v>248</v>
      </c>
      <c r="B66" s="1016">
        <v>250.1505557651913</v>
      </c>
      <c r="C66" s="988">
        <v>21.172767066853773</v>
      </c>
    </row>
    <row r="67" spans="1:3" s="533" customFormat="1" ht="12.75">
      <c r="A67" s="639" t="s">
        <v>249</v>
      </c>
      <c r="B67" s="1017">
        <v>236.35614943535737</v>
      </c>
      <c r="C67" s="990">
        <v>25.053032976298873</v>
      </c>
    </row>
    <row r="68" spans="1:3" ht="12.75">
      <c r="A68" s="638" t="s">
        <v>250</v>
      </c>
      <c r="B68" s="1016">
        <v>300.38689986937504</v>
      </c>
      <c r="C68" s="988">
        <v>33.18307411832399</v>
      </c>
    </row>
    <row r="69" spans="1:3" s="533" customFormat="1" ht="12.75">
      <c r="A69" s="645" t="s">
        <v>251</v>
      </c>
      <c r="B69" s="1018">
        <v>248.2491035029979</v>
      </c>
      <c r="C69" s="992">
        <v>26.563091896657298</v>
      </c>
    </row>
    <row r="70" spans="1:3" ht="12.75">
      <c r="A70" s="638" t="s">
        <v>252</v>
      </c>
      <c r="B70" s="1016">
        <v>553.4727442389034</v>
      </c>
      <c r="C70" s="988">
        <v>74.05528056644764</v>
      </c>
    </row>
    <row r="71" spans="1:3" s="533" customFormat="1" ht="12.75">
      <c r="A71" s="635" t="s">
        <v>253</v>
      </c>
      <c r="B71" s="1015">
        <v>597.1853439311325</v>
      </c>
      <c r="C71" s="987">
        <v>58.51076508513505</v>
      </c>
    </row>
    <row r="72" spans="1:3" ht="12.75">
      <c r="A72" s="638" t="s">
        <v>254</v>
      </c>
      <c r="B72" s="1016">
        <v>0</v>
      </c>
      <c r="C72" s="988">
        <v>0</v>
      </c>
    </row>
    <row r="73" spans="1:3" s="533" customFormat="1" ht="12.75">
      <c r="A73" s="635" t="s">
        <v>255</v>
      </c>
      <c r="B73" s="1015">
        <v>592.2774305049811</v>
      </c>
      <c r="C73" s="987">
        <v>53.201893265736516</v>
      </c>
    </row>
    <row r="74" spans="1:3" ht="12.75">
      <c r="A74" s="104" t="s">
        <v>355</v>
      </c>
      <c r="B74" s="1019">
        <v>455.0452181921263</v>
      </c>
      <c r="C74" s="1229">
        <v>46.8276794829736</v>
      </c>
    </row>
    <row r="75" spans="1:3" s="533" customFormat="1" ht="12.75">
      <c r="A75" s="645" t="s">
        <v>354</v>
      </c>
      <c r="B75" s="1018">
        <v>254.10024179898616</v>
      </c>
      <c r="C75" s="992">
        <v>27.136462942128578</v>
      </c>
    </row>
    <row r="76" spans="1:4" ht="12.75">
      <c r="A76" s="367" t="s">
        <v>384</v>
      </c>
      <c r="B76" s="5"/>
      <c r="C76" s="5"/>
      <c r="D76" s="5"/>
    </row>
    <row r="78" ht="12.75">
      <c r="N78" s="6"/>
    </row>
    <row r="81" spans="8:11" ht="12.75">
      <c r="H81" s="6"/>
      <c r="I81" s="776"/>
      <c r="J81" t="s">
        <v>253</v>
      </c>
      <c r="K81">
        <v>1.3138792763337013</v>
      </c>
    </row>
    <row r="82" spans="8:11" ht="12.75">
      <c r="H82" s="6"/>
      <c r="I82" s="776"/>
      <c r="J82" t="s">
        <v>241</v>
      </c>
      <c r="K82">
        <v>1.1261089625130072</v>
      </c>
    </row>
    <row r="83" spans="8:11" ht="12.75">
      <c r="H83" s="6"/>
      <c r="I83" s="776"/>
      <c r="J83" t="s">
        <v>228</v>
      </c>
      <c r="K83">
        <v>1.12320281598357</v>
      </c>
    </row>
    <row r="84" spans="8:11" ht="12.75">
      <c r="H84" s="6"/>
      <c r="I84" s="776"/>
      <c r="J84" t="s">
        <v>255</v>
      </c>
      <c r="K84">
        <v>1.0947394387068312</v>
      </c>
    </row>
    <row r="85" spans="8:11" ht="12.75">
      <c r="H85" s="6"/>
      <c r="I85" s="776"/>
      <c r="J85" t="s">
        <v>230</v>
      </c>
      <c r="K85">
        <v>1.0135560800563816</v>
      </c>
    </row>
    <row r="86" spans="8:11" ht="12.75">
      <c r="H86" s="6"/>
      <c r="I86" s="776"/>
      <c r="J86" t="s">
        <v>244</v>
      </c>
      <c r="K86">
        <v>0.8943058070610007</v>
      </c>
    </row>
    <row r="87" spans="8:11" ht="12.75">
      <c r="H87" s="6"/>
      <c r="I87" s="776"/>
      <c r="J87" t="s">
        <v>250</v>
      </c>
      <c r="K87">
        <v>0.8729976779581594</v>
      </c>
    </row>
    <row r="88" spans="8:11" ht="12.75">
      <c r="H88" s="6"/>
      <c r="I88" s="776"/>
      <c r="J88" t="s">
        <v>247</v>
      </c>
      <c r="K88">
        <v>0.8515712620326501</v>
      </c>
    </row>
    <row r="89" spans="8:11" ht="12.75">
      <c r="H89" s="6"/>
      <c r="I89" s="776"/>
      <c r="J89" t="s">
        <v>248</v>
      </c>
      <c r="K89">
        <v>0.8247316443976854</v>
      </c>
    </row>
    <row r="90" spans="8:11" ht="12.75">
      <c r="H90" s="6"/>
      <c r="I90" s="776"/>
      <c r="J90" t="s">
        <v>239</v>
      </c>
      <c r="K90">
        <v>0.8240263304060919</v>
      </c>
    </row>
    <row r="91" spans="8:11" ht="12.75">
      <c r="H91" s="6"/>
      <c r="I91" s="776"/>
      <c r="J91" t="s">
        <v>231</v>
      </c>
      <c r="K91">
        <v>0.7796220615924667</v>
      </c>
    </row>
    <row r="92" spans="8:11" ht="12.75">
      <c r="H92" s="6"/>
      <c r="I92" s="776"/>
      <c r="J92" t="s">
        <v>252</v>
      </c>
      <c r="K92">
        <v>0.7520198449694622</v>
      </c>
    </row>
    <row r="93" spans="8:11" ht="12.75">
      <c r="H93" s="6"/>
      <c r="I93" s="776"/>
      <c r="J93" t="s">
        <v>245</v>
      </c>
      <c r="K93">
        <v>0.7301442081100301</v>
      </c>
    </row>
    <row r="94" spans="8:11" ht="12.75">
      <c r="H94" s="6"/>
      <c r="I94" s="776"/>
      <c r="J94" t="s">
        <v>237</v>
      </c>
      <c r="K94">
        <v>0.6931198219823734</v>
      </c>
    </row>
    <row r="95" spans="8:11" ht="12.75">
      <c r="H95" s="6"/>
      <c r="I95" s="776"/>
      <c r="J95" t="s">
        <v>238</v>
      </c>
      <c r="K95">
        <v>0.6761844359463064</v>
      </c>
    </row>
    <row r="96" spans="8:11" ht="12.75">
      <c r="H96" s="6"/>
      <c r="I96" s="776"/>
      <c r="J96" t="s">
        <v>233</v>
      </c>
      <c r="K96">
        <v>0.6281507396773784</v>
      </c>
    </row>
    <row r="97" spans="8:11" ht="12.75">
      <c r="H97" s="6"/>
      <c r="I97" s="776"/>
      <c r="J97" t="s">
        <v>235</v>
      </c>
      <c r="K97">
        <v>0.6004880531321974</v>
      </c>
    </row>
    <row r="98" spans="8:11" ht="12.75">
      <c r="H98" s="6"/>
      <c r="I98" s="776"/>
      <c r="J98" t="s">
        <v>246</v>
      </c>
      <c r="K98">
        <v>0.5707389528379341</v>
      </c>
    </row>
    <row r="99" spans="8:11" ht="12.75">
      <c r="H99" s="6"/>
      <c r="I99" s="776"/>
      <c r="J99" t="s">
        <v>236</v>
      </c>
      <c r="K99">
        <v>0.5062351916567391</v>
      </c>
    </row>
    <row r="100" spans="8:11" ht="12.75">
      <c r="H100" s="6"/>
      <c r="I100" s="776"/>
      <c r="J100" t="s">
        <v>242</v>
      </c>
      <c r="K100">
        <v>0.5031480635471639</v>
      </c>
    </row>
    <row r="101" spans="8:11" ht="12.75">
      <c r="H101" s="6"/>
      <c r="I101" s="776"/>
      <c r="J101" t="s">
        <v>234</v>
      </c>
      <c r="K101">
        <v>0.46135743822167447</v>
      </c>
    </row>
    <row r="102" spans="8:11" ht="12.75">
      <c r="H102" s="6"/>
      <c r="I102" s="776"/>
      <c r="J102" t="s">
        <v>232</v>
      </c>
      <c r="K102">
        <v>0.36183410663832655</v>
      </c>
    </row>
    <row r="103" spans="8:11" ht="12.75">
      <c r="H103" s="6"/>
      <c r="I103" s="776"/>
      <c r="J103" t="s">
        <v>243</v>
      </c>
      <c r="K103">
        <v>0.3477585634500952</v>
      </c>
    </row>
    <row r="104" spans="8:11" ht="12.75">
      <c r="H104" s="6"/>
      <c r="I104" s="776"/>
      <c r="J104" t="s">
        <v>229</v>
      </c>
      <c r="K104">
        <v>0.3386830599410748</v>
      </c>
    </row>
    <row r="105" spans="8:11" ht="12.75">
      <c r="H105" s="6"/>
      <c r="I105" s="776"/>
      <c r="J105" t="s">
        <v>240</v>
      </c>
      <c r="K105">
        <v>0.2998558670961975</v>
      </c>
    </row>
    <row r="106" spans="8:9" ht="12.75">
      <c r="H106" s="6"/>
      <c r="I106" s="776"/>
    </row>
    <row r="109" ht="12.75">
      <c r="B109">
        <v>0</v>
      </c>
    </row>
  </sheetData>
  <mergeCells count="2">
    <mergeCell ref="D6:G6"/>
    <mergeCell ref="A39:G40"/>
  </mergeCells>
  <hyperlinks>
    <hyperlink ref="G1" location="Sommaire!A23" display="Retour sommaire"/>
    <hyperlink ref="M1" location="Sommaire!A23" display="Retour sommaire"/>
  </hyperlinks>
  <printOptions/>
  <pageMargins left="0.7874015748031497" right="0.7874015748031497" top="0.984251968503937" bottom="0.3937007874015748" header="0.5118110236220472" footer="0.31496062992125984"/>
  <pageSetup firstPageNumber="20" useFirstPageNumber="1" horizontalDpi="600" verticalDpi="600" orientation="portrait" paperSize="9" scale="70" r:id="rId2"/>
  <headerFooter alignWithMargins="0">
    <oddHeader>&amp;L&amp;8Ministère de l'intérieur, de l'outre-mer, des collectivités territoriales et de l'Immigration / DGCL&amp;R&amp;8Publication  : "Les budgets primitifs 2011 des régions"</oddHeader>
    <oddFooter>&amp;L&amp;8Direction générale des collectivités locales/DESL
Mise en ligne : septembre 2011&amp;R&amp;P</oddFooter>
  </headerFooter>
  <drawing r:id="rId1"/>
</worksheet>
</file>

<file path=xl/worksheets/sheet13.xml><?xml version="1.0" encoding="utf-8"?>
<worksheet xmlns="http://schemas.openxmlformats.org/spreadsheetml/2006/main" xmlns:r="http://schemas.openxmlformats.org/officeDocument/2006/relationships">
  <sheetPr codeName="Feuil15">
    <tabColor indexed="45"/>
  </sheetPr>
  <dimension ref="A1:AZ157"/>
  <sheetViews>
    <sheetView zoomScaleSheetLayoutView="75" workbookViewId="0" topLeftCell="A1">
      <selection activeCell="AK3" sqref="AK3"/>
    </sheetView>
  </sheetViews>
  <sheetFormatPr defaultColWidth="11.421875" defaultRowHeight="12.75"/>
  <cols>
    <col min="1" max="1" width="29.28125" style="0" customWidth="1"/>
    <col min="2" max="2" width="8.57421875" style="0" customWidth="1"/>
    <col min="3" max="3" width="11.140625" style="0" customWidth="1"/>
    <col min="4" max="4" width="10.8515625" style="0" customWidth="1"/>
    <col min="5" max="5" width="9.57421875" style="0" customWidth="1"/>
    <col min="6" max="6" width="8.8515625" style="0" customWidth="1"/>
    <col min="7" max="7" width="11.7109375" style="0" customWidth="1"/>
    <col min="8" max="8" width="11.8515625" style="0" customWidth="1"/>
    <col min="9" max="9" width="9.57421875" style="0" customWidth="1"/>
    <col min="10" max="10" width="10.57421875" style="0" customWidth="1"/>
    <col min="11" max="11" width="10.421875" style="0" customWidth="1"/>
    <col min="12" max="12" width="9.421875" style="0" customWidth="1"/>
    <col min="14" max="14" width="4.8515625" style="0" customWidth="1"/>
    <col min="15" max="15" width="30.00390625" style="0" customWidth="1"/>
    <col min="16" max="27" width="10.8515625" style="0" customWidth="1"/>
    <col min="28" max="28" width="6.7109375" style="0" customWidth="1"/>
    <col min="29" max="29" width="30.140625" style="0" customWidth="1"/>
    <col min="30" max="30" width="10.8515625" style="0" customWidth="1"/>
    <col min="31" max="33" width="13.00390625" style="0" customWidth="1"/>
    <col min="34" max="35" width="10.8515625" style="0" customWidth="1"/>
    <col min="36" max="36" width="14.8515625" style="0" customWidth="1"/>
    <col min="37" max="40" width="10.8515625" style="0" customWidth="1"/>
    <col min="41" max="41" width="30.8515625" style="0" customWidth="1"/>
    <col min="42" max="49" width="14.7109375" style="0" customWidth="1"/>
  </cols>
  <sheetData>
    <row r="1" spans="1:49" ht="20.25">
      <c r="A1" s="753" t="s">
        <v>197</v>
      </c>
      <c r="B1" s="5"/>
      <c r="C1" s="5"/>
      <c r="D1" s="5"/>
      <c r="E1" s="6"/>
      <c r="F1" s="6"/>
      <c r="G1" s="5"/>
      <c r="H1" s="6"/>
      <c r="I1" s="6"/>
      <c r="J1" s="6"/>
      <c r="M1" s="7" t="s">
        <v>187</v>
      </c>
      <c r="O1" s="753" t="s">
        <v>198</v>
      </c>
      <c r="P1" s="5"/>
      <c r="Q1" s="5"/>
      <c r="R1" s="5"/>
      <c r="S1" s="6"/>
      <c r="T1" s="6"/>
      <c r="U1" s="5"/>
      <c r="V1" s="6"/>
      <c r="W1" s="6"/>
      <c r="X1" s="6"/>
      <c r="AA1" s="7" t="s">
        <v>187</v>
      </c>
      <c r="AC1" s="753" t="s">
        <v>198</v>
      </c>
      <c r="AN1" s="7" t="s">
        <v>187</v>
      </c>
      <c r="AO1" s="753" t="s">
        <v>198</v>
      </c>
      <c r="AW1" s="7" t="s">
        <v>187</v>
      </c>
    </row>
    <row r="2" spans="1:41" ht="18">
      <c r="A2" s="866" t="s">
        <v>12</v>
      </c>
      <c r="B2" s="872"/>
      <c r="C2" s="872"/>
      <c r="D2" s="872"/>
      <c r="E2" s="872"/>
      <c r="F2" s="872"/>
      <c r="G2" s="872"/>
      <c r="H2" s="872"/>
      <c r="I2" s="872"/>
      <c r="J2" s="777"/>
      <c r="O2" s="866" t="s">
        <v>14</v>
      </c>
      <c r="P2" s="872"/>
      <c r="Q2" s="872"/>
      <c r="R2" s="872"/>
      <c r="S2" s="872"/>
      <c r="T2" s="872"/>
      <c r="U2" s="872"/>
      <c r="V2" s="872"/>
      <c r="W2" s="872"/>
      <c r="X2" s="882"/>
      <c r="AC2" s="625" t="s">
        <v>16</v>
      </c>
      <c r="AO2" s="625" t="s">
        <v>17</v>
      </c>
    </row>
    <row r="3" spans="1:27" s="135" customFormat="1" ht="16.5" customHeight="1">
      <c r="A3" s="795" t="s">
        <v>220</v>
      </c>
      <c r="B3" s="778"/>
      <c r="C3" s="778"/>
      <c r="D3" s="778"/>
      <c r="E3" s="778"/>
      <c r="F3" s="778"/>
      <c r="G3" s="778"/>
      <c r="H3" s="778"/>
      <c r="I3" s="778"/>
      <c r="J3" s="778"/>
      <c r="K3" s="778"/>
      <c r="L3" s="778"/>
      <c r="M3" s="778"/>
      <c r="O3" s="778"/>
      <c r="P3" s="778"/>
      <c r="Q3" s="778"/>
      <c r="R3" s="778"/>
      <c r="S3" s="778"/>
      <c r="T3" s="778"/>
      <c r="U3" s="778"/>
      <c r="V3" s="778"/>
      <c r="W3" s="778"/>
      <c r="X3" s="778"/>
      <c r="Y3" s="778"/>
      <c r="Z3" s="778"/>
      <c r="AA3" s="1477"/>
    </row>
    <row r="4" spans="1:41" ht="15.75" customHeight="1">
      <c r="A4" s="1312" t="s">
        <v>221</v>
      </c>
      <c r="B4" s="624"/>
      <c r="C4" s="18"/>
      <c r="D4" s="18"/>
      <c r="E4" s="18"/>
      <c r="F4" s="18"/>
      <c r="G4" s="18"/>
      <c r="H4" s="18"/>
      <c r="I4" s="24"/>
      <c r="J4" s="43"/>
      <c r="O4" s="1312" t="s">
        <v>221</v>
      </c>
      <c r="P4" s="624"/>
      <c r="Q4" s="18"/>
      <c r="R4" s="18"/>
      <c r="S4" s="18"/>
      <c r="T4" s="18"/>
      <c r="U4" s="18"/>
      <c r="V4" s="18"/>
      <c r="W4" s="24"/>
      <c r="X4" s="43"/>
      <c r="AA4" s="1478"/>
      <c r="AC4" s="1312" t="s">
        <v>221</v>
      </c>
      <c r="AO4" s="1312" t="s">
        <v>221</v>
      </c>
    </row>
    <row r="5" spans="1:49" ht="15.75" customHeight="1">
      <c r="A5" s="779"/>
      <c r="B5" s="780" t="s">
        <v>92</v>
      </c>
      <c r="C5" s="780" t="s">
        <v>93</v>
      </c>
      <c r="D5" s="781"/>
      <c r="E5" s="780" t="s">
        <v>94</v>
      </c>
      <c r="F5" s="780" t="s">
        <v>95</v>
      </c>
      <c r="G5" s="780" t="s">
        <v>96</v>
      </c>
      <c r="H5" s="781"/>
      <c r="I5" s="507"/>
      <c r="J5" s="780" t="s">
        <v>97</v>
      </c>
      <c r="K5" s="780" t="s">
        <v>91</v>
      </c>
      <c r="L5" s="780" t="s">
        <v>503</v>
      </c>
      <c r="M5" s="780" t="s">
        <v>98</v>
      </c>
      <c r="O5" s="779"/>
      <c r="P5" s="780" t="s">
        <v>92</v>
      </c>
      <c r="Q5" s="780" t="s">
        <v>93</v>
      </c>
      <c r="R5" s="781"/>
      <c r="S5" s="780" t="s">
        <v>94</v>
      </c>
      <c r="T5" s="780" t="s">
        <v>95</v>
      </c>
      <c r="U5" s="780" t="s">
        <v>456</v>
      </c>
      <c r="V5" s="565"/>
      <c r="W5" s="507"/>
      <c r="X5" s="780" t="s">
        <v>97</v>
      </c>
      <c r="Y5" s="780" t="s">
        <v>275</v>
      </c>
      <c r="Z5" s="780"/>
      <c r="AA5" s="780" t="s">
        <v>98</v>
      </c>
      <c r="AC5" s="779"/>
      <c r="AD5" s="568" t="s">
        <v>92</v>
      </c>
      <c r="AE5" s="1481" t="s">
        <v>99</v>
      </c>
      <c r="AF5" s="1482"/>
      <c r="AG5" s="1483"/>
      <c r="AH5" s="1460" t="s">
        <v>100</v>
      </c>
      <c r="AI5" s="1479"/>
      <c r="AJ5" s="1479"/>
      <c r="AK5" s="1480"/>
      <c r="AL5" s="1460" t="s">
        <v>101</v>
      </c>
      <c r="AM5" s="1479"/>
      <c r="AN5" s="1480"/>
      <c r="AO5" s="779"/>
      <c r="AP5" s="1460" t="s">
        <v>108</v>
      </c>
      <c r="AQ5" s="1479"/>
      <c r="AR5" s="1479"/>
      <c r="AS5" s="1479"/>
      <c r="AT5" s="1479"/>
      <c r="AU5" s="1479"/>
      <c r="AV5" s="1479"/>
      <c r="AW5" s="1480"/>
    </row>
    <row r="6" spans="1:49" ht="12.75">
      <c r="A6" s="34" t="s">
        <v>222</v>
      </c>
      <c r="B6" s="782" t="s">
        <v>102</v>
      </c>
      <c r="C6" s="782" t="s">
        <v>103</v>
      </c>
      <c r="D6" s="782" t="s">
        <v>100</v>
      </c>
      <c r="E6" s="782" t="s">
        <v>104</v>
      </c>
      <c r="F6" s="782" t="s">
        <v>105</v>
      </c>
      <c r="G6" s="782" t="s">
        <v>106</v>
      </c>
      <c r="H6" s="782" t="s">
        <v>107</v>
      </c>
      <c r="I6" s="782" t="s">
        <v>108</v>
      </c>
      <c r="J6" s="782" t="s">
        <v>109</v>
      </c>
      <c r="K6" s="782" t="s">
        <v>13</v>
      </c>
      <c r="L6" s="782"/>
      <c r="M6" s="1347" t="s">
        <v>495</v>
      </c>
      <c r="O6" s="34" t="s">
        <v>222</v>
      </c>
      <c r="P6" s="782" t="s">
        <v>102</v>
      </c>
      <c r="Q6" s="782" t="s">
        <v>103</v>
      </c>
      <c r="R6" s="782" t="s">
        <v>458</v>
      </c>
      <c r="S6" s="782" t="s">
        <v>104</v>
      </c>
      <c r="T6" s="782" t="s">
        <v>105</v>
      </c>
      <c r="U6" s="782" t="s">
        <v>106</v>
      </c>
      <c r="V6" s="782" t="s">
        <v>455</v>
      </c>
      <c r="W6" s="782" t="s">
        <v>108</v>
      </c>
      <c r="X6" s="782" t="s">
        <v>109</v>
      </c>
      <c r="Y6" s="782" t="s">
        <v>110</v>
      </c>
      <c r="Z6" s="782" t="s">
        <v>502</v>
      </c>
      <c r="AA6" s="782" t="s">
        <v>495</v>
      </c>
      <c r="AC6" s="34" t="s">
        <v>222</v>
      </c>
      <c r="AD6" s="601" t="s">
        <v>102</v>
      </c>
      <c r="AE6" s="783" t="s">
        <v>111</v>
      </c>
      <c r="AF6" s="783" t="s">
        <v>93</v>
      </c>
      <c r="AG6" s="783" t="s">
        <v>112</v>
      </c>
      <c r="AH6" s="783" t="s">
        <v>111</v>
      </c>
      <c r="AI6" s="783" t="s">
        <v>113</v>
      </c>
      <c r="AJ6" s="783" t="s">
        <v>113</v>
      </c>
      <c r="AK6" s="783" t="s">
        <v>100</v>
      </c>
      <c r="AL6" s="783" t="s">
        <v>111</v>
      </c>
      <c r="AM6" s="783" t="s">
        <v>114</v>
      </c>
      <c r="AN6" s="783" t="s">
        <v>115</v>
      </c>
      <c r="AO6" s="34" t="s">
        <v>222</v>
      </c>
      <c r="AP6" s="783" t="s">
        <v>111</v>
      </c>
      <c r="AQ6" s="783" t="s">
        <v>116</v>
      </c>
      <c r="AR6" s="783" t="s">
        <v>117</v>
      </c>
      <c r="AS6" s="783" t="s">
        <v>118</v>
      </c>
      <c r="AT6" s="783" t="s">
        <v>119</v>
      </c>
      <c r="AU6" s="783" t="s">
        <v>119</v>
      </c>
      <c r="AV6" s="783" t="s">
        <v>120</v>
      </c>
      <c r="AW6" s="783" t="s">
        <v>121</v>
      </c>
    </row>
    <row r="7" spans="1:49" ht="12.75">
      <c r="A7" s="784"/>
      <c r="B7" s="785"/>
      <c r="C7" s="602" t="s">
        <v>122</v>
      </c>
      <c r="D7" s="512"/>
      <c r="E7" s="602" t="s">
        <v>123</v>
      </c>
      <c r="F7" s="602" t="s">
        <v>124</v>
      </c>
      <c r="G7" s="602" t="s">
        <v>125</v>
      </c>
      <c r="H7" s="512"/>
      <c r="I7" s="512"/>
      <c r="J7" s="512"/>
      <c r="K7" s="512"/>
      <c r="L7" s="512"/>
      <c r="M7" s="602" t="s">
        <v>493</v>
      </c>
      <c r="O7" s="784"/>
      <c r="P7" s="785"/>
      <c r="Q7" s="602" t="s">
        <v>122</v>
      </c>
      <c r="R7" s="512"/>
      <c r="S7" s="602" t="s">
        <v>123</v>
      </c>
      <c r="T7" s="602" t="s">
        <v>124</v>
      </c>
      <c r="U7" s="602" t="s">
        <v>125</v>
      </c>
      <c r="V7" s="512"/>
      <c r="W7" s="512"/>
      <c r="X7" s="512"/>
      <c r="Y7" s="512"/>
      <c r="Z7" s="512"/>
      <c r="AA7" s="602" t="s">
        <v>496</v>
      </c>
      <c r="AC7" s="784"/>
      <c r="AD7" s="785"/>
      <c r="AE7" s="52"/>
      <c r="AF7" s="52" t="s">
        <v>126</v>
      </c>
      <c r="AG7" s="786"/>
      <c r="AH7" s="786"/>
      <c r="AI7" s="786" t="s">
        <v>127</v>
      </c>
      <c r="AJ7" s="786" t="s">
        <v>128</v>
      </c>
      <c r="AK7" s="786" t="s">
        <v>129</v>
      </c>
      <c r="AL7" s="786"/>
      <c r="AM7" s="786"/>
      <c r="AN7" s="1289"/>
      <c r="AO7" s="784"/>
      <c r="AP7" s="52"/>
      <c r="AQ7" s="52" t="s">
        <v>130</v>
      </c>
      <c r="AR7" s="786" t="s">
        <v>131</v>
      </c>
      <c r="AS7" s="786" t="s">
        <v>132</v>
      </c>
      <c r="AT7" s="786" t="s">
        <v>133</v>
      </c>
      <c r="AU7" s="786" t="s">
        <v>134</v>
      </c>
      <c r="AV7" s="786" t="s">
        <v>135</v>
      </c>
      <c r="AW7" s="786" t="s">
        <v>464</v>
      </c>
    </row>
    <row r="8" spans="1:50" ht="12.75">
      <c r="A8" s="649" t="s">
        <v>228</v>
      </c>
      <c r="B8" s="530">
        <f aca="true" t="shared" si="0" ref="B8:B37">P8+P51</f>
        <v>43.630077</v>
      </c>
      <c r="C8" s="530">
        <f aca="true" t="shared" si="1" ref="C8:C37">Q8+Q51</f>
        <v>152.318236</v>
      </c>
      <c r="D8" s="530">
        <f aca="true" t="shared" si="2" ref="D8:D37">R8+R51</f>
        <v>145.07445</v>
      </c>
      <c r="E8" s="530">
        <f aca="true" t="shared" si="3" ref="E8:E37">S8+S51</f>
        <v>19.818300999999998</v>
      </c>
      <c r="F8" s="530">
        <f aca="true" t="shared" si="4" ref="F8:F37">T8+T51</f>
        <v>0.2</v>
      </c>
      <c r="G8" s="530">
        <f aca="true" t="shared" si="5" ref="G8:G37">U8+U51</f>
        <v>13.774999999999999</v>
      </c>
      <c r="H8" s="530">
        <f aca="true" t="shared" si="6" ref="H8:H37">V8+V51</f>
        <v>15.954</v>
      </c>
      <c r="I8" s="530">
        <f aca="true" t="shared" si="7" ref="I8:I37">W8+W51</f>
        <v>225.88600000000002</v>
      </c>
      <c r="J8" s="530">
        <f aca="true" t="shared" si="8" ref="J8:J37">X8+X51</f>
        <v>70.0304</v>
      </c>
      <c r="K8" s="530">
        <f aca="true" t="shared" si="9" ref="K8:K37">Y8+Y51</f>
        <v>69.94999999999999</v>
      </c>
      <c r="L8" s="530">
        <f>M8-SUM(B8:K8)</f>
        <v>3.993536000000063</v>
      </c>
      <c r="M8" s="530">
        <f aca="true" t="shared" si="10" ref="M8:M37">AA8+AA51</f>
        <v>760.63</v>
      </c>
      <c r="O8" s="649" t="s">
        <v>228</v>
      </c>
      <c r="P8" s="530">
        <v>41.202877</v>
      </c>
      <c r="Q8" s="530">
        <v>149.768236</v>
      </c>
      <c r="R8" s="530">
        <v>84.10145</v>
      </c>
      <c r="S8" s="530">
        <v>14.679288</v>
      </c>
      <c r="T8" s="530">
        <v>0</v>
      </c>
      <c r="U8" s="530">
        <v>2.835</v>
      </c>
      <c r="V8" s="530">
        <v>5.009</v>
      </c>
      <c r="W8" s="530">
        <v>148.955</v>
      </c>
      <c r="X8" s="530">
        <v>32.513</v>
      </c>
      <c r="Y8" s="530">
        <v>20.65</v>
      </c>
      <c r="Z8" s="530">
        <f>AA8-SUM(P8:Y8)</f>
        <v>3.993536000000063</v>
      </c>
      <c r="AA8" s="530">
        <v>503.707387</v>
      </c>
      <c r="AB8" s="787"/>
      <c r="AC8" s="649" t="s">
        <v>228</v>
      </c>
      <c r="AD8" s="530">
        <v>43.630077</v>
      </c>
      <c r="AE8" s="530">
        <v>152.318236</v>
      </c>
      <c r="AF8" s="530">
        <v>55.620135999999995</v>
      </c>
      <c r="AG8" s="530">
        <v>63.75</v>
      </c>
      <c r="AH8" s="530">
        <v>145.07445</v>
      </c>
      <c r="AI8" s="530">
        <v>124.59015</v>
      </c>
      <c r="AJ8" s="530">
        <v>9.4421</v>
      </c>
      <c r="AK8" s="530">
        <v>8.427200000000001</v>
      </c>
      <c r="AL8" s="530">
        <v>19.818300999999998</v>
      </c>
      <c r="AM8" s="530">
        <v>15.688301</v>
      </c>
      <c r="AN8" s="530">
        <v>1.06</v>
      </c>
      <c r="AO8" s="649" t="s">
        <v>228</v>
      </c>
      <c r="AP8" s="530">
        <v>225.886</v>
      </c>
      <c r="AQ8" s="530">
        <v>150.7421</v>
      </c>
      <c r="AR8" s="530">
        <v>66.751455</v>
      </c>
      <c r="AS8" s="530">
        <v>0.15</v>
      </c>
      <c r="AT8" s="530">
        <v>0</v>
      </c>
      <c r="AU8" s="530">
        <v>6</v>
      </c>
      <c r="AV8" s="530">
        <v>0</v>
      </c>
      <c r="AW8" s="530">
        <v>0.95525</v>
      </c>
      <c r="AX8" s="787"/>
    </row>
    <row r="9" spans="1:50" s="533" customFormat="1" ht="12.75">
      <c r="A9" s="69" t="s">
        <v>229</v>
      </c>
      <c r="B9" s="532">
        <f t="shared" si="0"/>
        <v>115.1337</v>
      </c>
      <c r="C9" s="532">
        <f t="shared" si="1"/>
        <v>270.85659</v>
      </c>
      <c r="D9" s="532">
        <f t="shared" si="2"/>
        <v>338.543137</v>
      </c>
      <c r="E9" s="532">
        <f t="shared" si="3"/>
        <v>38.8585</v>
      </c>
      <c r="F9" s="532">
        <f t="shared" si="4"/>
        <v>0.386</v>
      </c>
      <c r="G9" s="532">
        <f t="shared" si="5"/>
        <v>35.716300000000004</v>
      </c>
      <c r="H9" s="532">
        <f t="shared" si="6"/>
        <v>19.0499</v>
      </c>
      <c r="I9" s="532">
        <f t="shared" si="7"/>
        <v>274.79150000000004</v>
      </c>
      <c r="J9" s="532">
        <f t="shared" si="8"/>
        <v>165.520873</v>
      </c>
      <c r="K9" s="532">
        <f t="shared" si="9"/>
        <v>55.027</v>
      </c>
      <c r="L9" s="532">
        <f aca="true" t="shared" si="11" ref="L9:L37">M9-SUM(B9:K9)</f>
        <v>4.847399000000223</v>
      </c>
      <c r="M9" s="532">
        <f t="shared" si="10"/>
        <v>1318.7308990000001</v>
      </c>
      <c r="O9" s="69" t="s">
        <v>229</v>
      </c>
      <c r="P9" s="532">
        <v>79.8455</v>
      </c>
      <c r="Q9" s="532">
        <v>245.77689999999998</v>
      </c>
      <c r="R9" s="532">
        <v>158.4892</v>
      </c>
      <c r="S9" s="532">
        <v>26.4605</v>
      </c>
      <c r="T9" s="532">
        <v>0.386</v>
      </c>
      <c r="U9" s="532">
        <v>6.8144</v>
      </c>
      <c r="V9" s="532">
        <v>4.891</v>
      </c>
      <c r="W9" s="532">
        <v>134.157</v>
      </c>
      <c r="X9" s="532">
        <v>42.1196</v>
      </c>
      <c r="Y9" s="532">
        <v>10.963</v>
      </c>
      <c r="Z9" s="532">
        <f aca="true" t="shared" si="12" ref="Z9:Z37">AA9-SUM(P9:Y9)</f>
        <v>4.847399999999993</v>
      </c>
      <c r="AA9" s="532">
        <v>714.7505</v>
      </c>
      <c r="AB9" s="787"/>
      <c r="AC9" s="69" t="s">
        <v>229</v>
      </c>
      <c r="AD9" s="532">
        <v>115.13369999999999</v>
      </c>
      <c r="AE9" s="532">
        <v>270.85659</v>
      </c>
      <c r="AF9" s="532">
        <v>116.14959</v>
      </c>
      <c r="AG9" s="532">
        <v>116.537</v>
      </c>
      <c r="AH9" s="532">
        <v>338.543137</v>
      </c>
      <c r="AI9" s="532">
        <v>247.63323300000002</v>
      </c>
      <c r="AJ9" s="532">
        <v>23.101</v>
      </c>
      <c r="AK9" s="532">
        <v>39.001627</v>
      </c>
      <c r="AL9" s="532">
        <v>38.8585</v>
      </c>
      <c r="AM9" s="532">
        <v>29.7995</v>
      </c>
      <c r="AN9" s="532">
        <v>5.185</v>
      </c>
      <c r="AO9" s="69" t="s">
        <v>229</v>
      </c>
      <c r="AP9" s="532">
        <v>274.7915</v>
      </c>
      <c r="AQ9" s="532">
        <v>165.2982</v>
      </c>
      <c r="AR9" s="532">
        <v>10.2125</v>
      </c>
      <c r="AS9" s="532">
        <v>2.4409</v>
      </c>
      <c r="AT9" s="532">
        <v>7.419</v>
      </c>
      <c r="AU9" s="532">
        <v>1.9815999999999998</v>
      </c>
      <c r="AV9" s="532">
        <v>0</v>
      </c>
      <c r="AW9" s="532">
        <v>7.652</v>
      </c>
      <c r="AX9" s="788"/>
    </row>
    <row r="10" spans="1:50" ht="12.75">
      <c r="A10" s="57" t="s">
        <v>230</v>
      </c>
      <c r="B10" s="530">
        <f t="shared" si="0"/>
        <v>45.461581</v>
      </c>
      <c r="C10" s="530">
        <f t="shared" si="1"/>
        <v>115</v>
      </c>
      <c r="D10" s="530">
        <f t="shared" si="2"/>
        <v>159.80982</v>
      </c>
      <c r="E10" s="530">
        <f t="shared" si="3"/>
        <v>19.999868</v>
      </c>
      <c r="F10" s="530">
        <f t="shared" si="4"/>
        <v>2.375</v>
      </c>
      <c r="G10" s="530">
        <f t="shared" si="5"/>
        <v>41.42461</v>
      </c>
      <c r="H10" s="530">
        <f t="shared" si="6"/>
        <v>7.833</v>
      </c>
      <c r="I10" s="530">
        <f t="shared" si="7"/>
        <v>123.048</v>
      </c>
      <c r="J10" s="530">
        <f t="shared" si="8"/>
        <v>59.006280000000004</v>
      </c>
      <c r="K10" s="530">
        <f t="shared" si="9"/>
        <v>70.5</v>
      </c>
      <c r="L10" s="530">
        <f t="shared" si="11"/>
        <v>1.0090399999999136</v>
      </c>
      <c r="M10" s="530">
        <f t="shared" si="10"/>
        <v>645.4671989999999</v>
      </c>
      <c r="O10" s="57" t="s">
        <v>230</v>
      </c>
      <c r="P10" s="530">
        <v>30.255846000000002</v>
      </c>
      <c r="Q10" s="530">
        <v>112.891</v>
      </c>
      <c r="R10" s="530">
        <v>85.19482</v>
      </c>
      <c r="S10" s="530">
        <v>11.443</v>
      </c>
      <c r="T10" s="530">
        <v>2.235</v>
      </c>
      <c r="U10" s="530">
        <v>13.107572</v>
      </c>
      <c r="V10" s="530">
        <v>4.868</v>
      </c>
      <c r="W10" s="530">
        <v>95.428</v>
      </c>
      <c r="X10" s="530">
        <v>20.824900000000003</v>
      </c>
      <c r="Y10" s="530">
        <v>20.2</v>
      </c>
      <c r="Z10" s="530">
        <f t="shared" si="12"/>
        <v>1.0090399999999136</v>
      </c>
      <c r="AA10" s="530">
        <v>397.457178</v>
      </c>
      <c r="AB10" s="787"/>
      <c r="AC10" s="57" t="s">
        <v>230</v>
      </c>
      <c r="AD10" s="530">
        <v>45.461581</v>
      </c>
      <c r="AE10" s="530">
        <v>115</v>
      </c>
      <c r="AF10" s="530">
        <v>45</v>
      </c>
      <c r="AG10" s="530">
        <v>44</v>
      </c>
      <c r="AH10" s="530">
        <v>159.80982</v>
      </c>
      <c r="AI10" s="530">
        <v>125.492299</v>
      </c>
      <c r="AJ10" s="530">
        <v>9.7</v>
      </c>
      <c r="AK10" s="530">
        <v>6.27</v>
      </c>
      <c r="AL10" s="530">
        <v>19.999868000000003</v>
      </c>
      <c r="AM10" s="530">
        <v>11.796468</v>
      </c>
      <c r="AN10" s="530">
        <v>4.410399999999999</v>
      </c>
      <c r="AO10" s="57" t="s">
        <v>230</v>
      </c>
      <c r="AP10" s="530">
        <v>123.048</v>
      </c>
      <c r="AQ10" s="530">
        <v>93.65</v>
      </c>
      <c r="AR10" s="530">
        <v>22.6</v>
      </c>
      <c r="AS10" s="530">
        <v>0.6</v>
      </c>
      <c r="AT10" s="530">
        <v>4</v>
      </c>
      <c r="AU10" s="530">
        <v>0</v>
      </c>
      <c r="AV10" s="530">
        <v>0</v>
      </c>
      <c r="AW10" s="530">
        <v>0</v>
      </c>
      <c r="AX10" s="787"/>
    </row>
    <row r="11" spans="1:50" s="533" customFormat="1" ht="12.75">
      <c r="A11" s="69" t="s">
        <v>231</v>
      </c>
      <c r="B11" s="532">
        <f t="shared" si="0"/>
        <v>57.960865</v>
      </c>
      <c r="C11" s="532">
        <f t="shared" si="1"/>
        <v>154.63314899999997</v>
      </c>
      <c r="D11" s="532">
        <f t="shared" si="2"/>
        <v>173.019566</v>
      </c>
      <c r="E11" s="532">
        <f t="shared" si="3"/>
        <v>28.455357</v>
      </c>
      <c r="F11" s="532">
        <f t="shared" si="4"/>
        <v>2.019986</v>
      </c>
      <c r="G11" s="532">
        <f t="shared" si="5"/>
        <v>42.484117000000005</v>
      </c>
      <c r="H11" s="532">
        <f t="shared" si="6"/>
        <v>18.313549</v>
      </c>
      <c r="I11" s="532">
        <f t="shared" si="7"/>
        <v>223.18235399999998</v>
      </c>
      <c r="J11" s="532">
        <f t="shared" si="8"/>
        <v>67.15196499999999</v>
      </c>
      <c r="K11" s="532">
        <f t="shared" si="9"/>
        <v>44.3</v>
      </c>
      <c r="L11" s="532">
        <f t="shared" si="11"/>
        <v>7.742566000000124</v>
      </c>
      <c r="M11" s="532">
        <f t="shared" si="10"/>
        <v>819.2634740000001</v>
      </c>
      <c r="O11" s="69" t="s">
        <v>231</v>
      </c>
      <c r="P11" s="532">
        <v>42.451212</v>
      </c>
      <c r="Q11" s="532">
        <v>146.24645199999998</v>
      </c>
      <c r="R11" s="532">
        <v>100.289906</v>
      </c>
      <c r="S11" s="532">
        <v>17.937345</v>
      </c>
      <c r="T11" s="532">
        <v>0.977251</v>
      </c>
      <c r="U11" s="532">
        <v>7.80492</v>
      </c>
      <c r="V11" s="532">
        <v>7.245767</v>
      </c>
      <c r="W11" s="532">
        <v>153.575469</v>
      </c>
      <c r="X11" s="532">
        <v>31.041286</v>
      </c>
      <c r="Y11" s="532">
        <v>16.3</v>
      </c>
      <c r="Z11" s="532">
        <f t="shared" si="12"/>
        <v>7.742567000000122</v>
      </c>
      <c r="AA11" s="532">
        <v>531.6121750000001</v>
      </c>
      <c r="AB11" s="787"/>
      <c r="AC11" s="69" t="s">
        <v>231</v>
      </c>
      <c r="AD11" s="532">
        <v>57.960865</v>
      </c>
      <c r="AE11" s="532">
        <v>154.63314899999997</v>
      </c>
      <c r="AF11" s="532">
        <v>72.92479399999999</v>
      </c>
      <c r="AG11" s="532">
        <v>54.200455000000005</v>
      </c>
      <c r="AH11" s="532">
        <v>173.019566</v>
      </c>
      <c r="AI11" s="532">
        <v>135.302127</v>
      </c>
      <c r="AJ11" s="532">
        <v>13.811100999999999</v>
      </c>
      <c r="AK11" s="532">
        <v>21.421184</v>
      </c>
      <c r="AL11" s="532">
        <v>28.455357000000003</v>
      </c>
      <c r="AM11" s="532">
        <v>21.039406000000003</v>
      </c>
      <c r="AN11" s="532">
        <v>2.706196</v>
      </c>
      <c r="AO11" s="69" t="s">
        <v>231</v>
      </c>
      <c r="AP11" s="532">
        <v>223.182354</v>
      </c>
      <c r="AQ11" s="532">
        <v>152.207706</v>
      </c>
      <c r="AR11" s="532">
        <v>15.069168</v>
      </c>
      <c r="AS11" s="532">
        <v>12.346269</v>
      </c>
      <c r="AT11" s="532">
        <v>6.633402</v>
      </c>
      <c r="AU11" s="532">
        <v>16.562334</v>
      </c>
      <c r="AV11" s="532">
        <v>15.5572</v>
      </c>
      <c r="AW11" s="532">
        <v>0</v>
      </c>
      <c r="AX11" s="788"/>
    </row>
    <row r="12" spans="1:50" ht="12.75">
      <c r="A12" s="57" t="s">
        <v>232</v>
      </c>
      <c r="B12" s="530">
        <f t="shared" si="0"/>
        <v>88.1905</v>
      </c>
      <c r="C12" s="530">
        <f t="shared" si="1"/>
        <v>251.29299999999998</v>
      </c>
      <c r="D12" s="530">
        <f t="shared" si="2"/>
        <v>290.449</v>
      </c>
      <c r="E12" s="530">
        <f t="shared" si="3"/>
        <v>56.4754</v>
      </c>
      <c r="F12" s="530">
        <f t="shared" si="4"/>
        <v>0.94</v>
      </c>
      <c r="G12" s="530">
        <f t="shared" si="5"/>
        <v>71.107</v>
      </c>
      <c r="H12" s="530">
        <f t="shared" si="6"/>
        <v>28.720000000000002</v>
      </c>
      <c r="I12" s="530">
        <f t="shared" si="7"/>
        <v>217.02710000000002</v>
      </c>
      <c r="J12" s="530">
        <f t="shared" si="8"/>
        <v>123.565</v>
      </c>
      <c r="K12" s="530">
        <f t="shared" si="9"/>
        <v>44.764625</v>
      </c>
      <c r="L12" s="530">
        <f t="shared" si="11"/>
        <v>3.4683749999999236</v>
      </c>
      <c r="M12" s="530">
        <f t="shared" si="10"/>
        <v>1176</v>
      </c>
      <c r="O12" s="57" t="s">
        <v>232</v>
      </c>
      <c r="P12" s="530">
        <v>74.8235</v>
      </c>
      <c r="Q12" s="530">
        <v>240.873</v>
      </c>
      <c r="R12" s="530">
        <v>161.931</v>
      </c>
      <c r="S12" s="530">
        <v>31.3154</v>
      </c>
      <c r="T12" s="530">
        <v>0.94</v>
      </c>
      <c r="U12" s="530">
        <v>11.86</v>
      </c>
      <c r="V12" s="530">
        <v>11.55</v>
      </c>
      <c r="W12" s="530">
        <v>94.8571</v>
      </c>
      <c r="X12" s="530">
        <v>74.945</v>
      </c>
      <c r="Y12" s="530">
        <v>12.177625</v>
      </c>
      <c r="Z12" s="530">
        <f t="shared" si="12"/>
        <v>2.9883749999999054</v>
      </c>
      <c r="AA12" s="530">
        <v>718.261</v>
      </c>
      <c r="AB12" s="787"/>
      <c r="AC12" s="57" t="s">
        <v>232</v>
      </c>
      <c r="AD12" s="530">
        <v>88.1905</v>
      </c>
      <c r="AE12" s="530">
        <v>251.293</v>
      </c>
      <c r="AF12" s="530">
        <v>102.52</v>
      </c>
      <c r="AG12" s="530">
        <v>93.6</v>
      </c>
      <c r="AH12" s="530">
        <v>290.449</v>
      </c>
      <c r="AI12" s="530">
        <v>218.454411</v>
      </c>
      <c r="AJ12" s="530">
        <v>54.499657</v>
      </c>
      <c r="AK12" s="530">
        <v>6.845</v>
      </c>
      <c r="AL12" s="530">
        <v>56.4754</v>
      </c>
      <c r="AM12" s="530">
        <v>49.8754</v>
      </c>
      <c r="AN12" s="530">
        <v>2.5</v>
      </c>
      <c r="AO12" s="57" t="s">
        <v>232</v>
      </c>
      <c r="AP12" s="530">
        <v>217.02710000000002</v>
      </c>
      <c r="AQ12" s="530">
        <v>95.55</v>
      </c>
      <c r="AR12" s="530">
        <v>60.65</v>
      </c>
      <c r="AS12" s="530">
        <v>0</v>
      </c>
      <c r="AT12" s="530">
        <v>8.123162</v>
      </c>
      <c r="AU12" s="530">
        <v>8.126837</v>
      </c>
      <c r="AV12" s="530">
        <v>5.0325</v>
      </c>
      <c r="AW12" s="530">
        <v>33.0545</v>
      </c>
      <c r="AX12" s="787"/>
    </row>
    <row r="13" spans="1:50" s="533" customFormat="1" ht="12.75">
      <c r="A13" s="69" t="s">
        <v>233</v>
      </c>
      <c r="B13" s="532">
        <f t="shared" si="0"/>
        <v>89.4308</v>
      </c>
      <c r="C13" s="532">
        <f t="shared" si="1"/>
        <v>227.438</v>
      </c>
      <c r="D13" s="532">
        <f t="shared" si="2"/>
        <v>223.62620000000004</v>
      </c>
      <c r="E13" s="532">
        <f t="shared" si="3"/>
        <v>50.8285</v>
      </c>
      <c r="F13" s="532">
        <f t="shared" si="4"/>
        <v>0</v>
      </c>
      <c r="G13" s="532">
        <f t="shared" si="5"/>
        <v>84.68009999999998</v>
      </c>
      <c r="H13" s="532">
        <f t="shared" si="6"/>
        <v>15.2228</v>
      </c>
      <c r="I13" s="532">
        <f t="shared" si="7"/>
        <v>183.6051</v>
      </c>
      <c r="J13" s="532">
        <f t="shared" si="8"/>
        <v>82.1605</v>
      </c>
      <c r="K13" s="532">
        <f t="shared" si="9"/>
        <v>63.199999999999996</v>
      </c>
      <c r="L13" s="532">
        <f t="shared" si="11"/>
        <v>4.479900000000043</v>
      </c>
      <c r="M13" s="532">
        <f t="shared" si="10"/>
        <v>1024.6719</v>
      </c>
      <c r="O13" s="69" t="s">
        <v>233</v>
      </c>
      <c r="P13" s="532">
        <v>67.07260000000001</v>
      </c>
      <c r="Q13" s="532">
        <v>215.504</v>
      </c>
      <c r="R13" s="532">
        <v>135.83620000000002</v>
      </c>
      <c r="S13" s="532">
        <v>27.433</v>
      </c>
      <c r="T13" s="532">
        <v>0</v>
      </c>
      <c r="U13" s="532">
        <v>9.226700000000001</v>
      </c>
      <c r="V13" s="532">
        <v>8.2928</v>
      </c>
      <c r="W13" s="532">
        <v>134.1926</v>
      </c>
      <c r="X13" s="532">
        <v>33.4972</v>
      </c>
      <c r="Y13" s="532">
        <v>19.9</v>
      </c>
      <c r="Z13" s="532">
        <f t="shared" si="12"/>
        <v>4.47989999999993</v>
      </c>
      <c r="AA13" s="532">
        <v>655.435</v>
      </c>
      <c r="AB13" s="787"/>
      <c r="AC13" s="69" t="s">
        <v>233</v>
      </c>
      <c r="AD13" s="532">
        <v>89.4308</v>
      </c>
      <c r="AE13" s="532">
        <v>227.438</v>
      </c>
      <c r="AF13" s="532">
        <v>78.731</v>
      </c>
      <c r="AG13" s="532">
        <v>107.841</v>
      </c>
      <c r="AH13" s="532">
        <v>223.6262</v>
      </c>
      <c r="AI13" s="532">
        <v>187.84984100000003</v>
      </c>
      <c r="AJ13" s="532">
        <v>13.680935</v>
      </c>
      <c r="AK13" s="532">
        <v>10.7565</v>
      </c>
      <c r="AL13" s="532">
        <v>50.8285</v>
      </c>
      <c r="AM13" s="532">
        <v>34.079</v>
      </c>
      <c r="AN13" s="532">
        <v>13.344100000000001</v>
      </c>
      <c r="AO13" s="69" t="s">
        <v>233</v>
      </c>
      <c r="AP13" s="532">
        <v>183.6051</v>
      </c>
      <c r="AQ13" s="532">
        <v>139.992475</v>
      </c>
      <c r="AR13" s="532">
        <v>33.474231</v>
      </c>
      <c r="AS13" s="532">
        <v>0</v>
      </c>
      <c r="AT13" s="532">
        <v>6.111394000000001</v>
      </c>
      <c r="AU13" s="532">
        <v>4.027</v>
      </c>
      <c r="AV13" s="532">
        <v>0</v>
      </c>
      <c r="AW13" s="532">
        <v>0</v>
      </c>
      <c r="AX13" s="788"/>
    </row>
    <row r="14" spans="1:50" ht="12.75">
      <c r="A14" s="57" t="s">
        <v>234</v>
      </c>
      <c r="B14" s="530">
        <f t="shared" si="0"/>
        <v>49.607</v>
      </c>
      <c r="C14" s="530">
        <f t="shared" si="1"/>
        <v>134.88600000000002</v>
      </c>
      <c r="D14" s="530">
        <f t="shared" si="2"/>
        <v>164.769</v>
      </c>
      <c r="E14" s="530">
        <f t="shared" si="3"/>
        <v>18.465</v>
      </c>
      <c r="F14" s="530">
        <f t="shared" si="4"/>
        <v>3.340566</v>
      </c>
      <c r="G14" s="530">
        <f t="shared" si="5"/>
        <v>23.027</v>
      </c>
      <c r="H14" s="530">
        <f t="shared" si="6"/>
        <v>9.154</v>
      </c>
      <c r="I14" s="530">
        <f t="shared" si="7"/>
        <v>114.66</v>
      </c>
      <c r="J14" s="530">
        <f t="shared" si="8"/>
        <v>53.837</v>
      </c>
      <c r="K14" s="530">
        <f t="shared" si="9"/>
        <v>30.599999999999998</v>
      </c>
      <c r="L14" s="530">
        <f t="shared" si="11"/>
        <v>13.028999999999883</v>
      </c>
      <c r="M14" s="530">
        <f t="shared" si="10"/>
        <v>615.374566</v>
      </c>
      <c r="O14" s="57" t="s">
        <v>234</v>
      </c>
      <c r="P14" s="530">
        <v>38.396</v>
      </c>
      <c r="Q14" s="530">
        <v>131.931</v>
      </c>
      <c r="R14" s="530">
        <v>94.194</v>
      </c>
      <c r="S14" s="530">
        <v>14.037</v>
      </c>
      <c r="T14" s="530">
        <v>1.506221</v>
      </c>
      <c r="U14" s="530">
        <v>4.047</v>
      </c>
      <c r="V14" s="530">
        <v>5.113</v>
      </c>
      <c r="W14" s="530">
        <v>96.66</v>
      </c>
      <c r="X14" s="530">
        <v>26.105</v>
      </c>
      <c r="Y14" s="530">
        <v>6.7</v>
      </c>
      <c r="Z14" s="530">
        <f t="shared" si="12"/>
        <v>13.028999999999996</v>
      </c>
      <c r="AA14" s="530">
        <v>431.718221</v>
      </c>
      <c r="AB14" s="787"/>
      <c r="AC14" s="57" t="s">
        <v>234</v>
      </c>
      <c r="AD14" s="530">
        <v>49.607</v>
      </c>
      <c r="AE14" s="530">
        <v>134.886</v>
      </c>
      <c r="AF14" s="530">
        <v>63.561</v>
      </c>
      <c r="AG14" s="530">
        <v>47.25</v>
      </c>
      <c r="AH14" s="530">
        <v>164.769</v>
      </c>
      <c r="AI14" s="530">
        <v>135.106</v>
      </c>
      <c r="AJ14" s="530">
        <v>9.869</v>
      </c>
      <c r="AK14" s="530">
        <v>11.894</v>
      </c>
      <c r="AL14" s="530">
        <v>18.465</v>
      </c>
      <c r="AM14" s="530">
        <v>14.345</v>
      </c>
      <c r="AN14" s="530">
        <v>1.9</v>
      </c>
      <c r="AO14" s="57" t="s">
        <v>234</v>
      </c>
      <c r="AP14" s="530">
        <v>114.66</v>
      </c>
      <c r="AQ14" s="530">
        <v>93.882</v>
      </c>
      <c r="AR14" s="530">
        <v>2.55</v>
      </c>
      <c r="AS14" s="530">
        <v>0</v>
      </c>
      <c r="AT14" s="530">
        <v>1</v>
      </c>
      <c r="AU14" s="530">
        <v>10.06</v>
      </c>
      <c r="AV14" s="530">
        <v>1</v>
      </c>
      <c r="AW14" s="530">
        <v>1.7</v>
      </c>
      <c r="AX14" s="787"/>
    </row>
    <row r="15" spans="1:50" s="533" customFormat="1" ht="12.75">
      <c r="A15" s="69" t="s">
        <v>235</v>
      </c>
      <c r="B15" s="532">
        <f t="shared" si="0"/>
        <v>82.654178</v>
      </c>
      <c r="C15" s="532">
        <f t="shared" si="1"/>
        <v>22.496</v>
      </c>
      <c r="D15" s="532">
        <f t="shared" si="2"/>
        <v>49.183499999999995</v>
      </c>
      <c r="E15" s="532">
        <f t="shared" si="3"/>
        <v>27.187</v>
      </c>
      <c r="F15" s="532">
        <f t="shared" si="4"/>
        <v>0.7</v>
      </c>
      <c r="G15" s="532">
        <f t="shared" si="5"/>
        <v>22.023</v>
      </c>
      <c r="H15" s="532">
        <f t="shared" si="6"/>
        <v>41.978668</v>
      </c>
      <c r="I15" s="532">
        <f t="shared" si="7"/>
        <v>315.292159</v>
      </c>
      <c r="J15" s="532">
        <f t="shared" si="8"/>
        <v>43.982333</v>
      </c>
      <c r="K15" s="532">
        <f t="shared" si="9"/>
        <v>24.825915000000002</v>
      </c>
      <c r="L15" s="532">
        <f t="shared" si="11"/>
        <v>0.9767200000000003</v>
      </c>
      <c r="M15" s="532">
        <f t="shared" si="10"/>
        <v>631.299473</v>
      </c>
      <c r="O15" s="69" t="s">
        <v>235</v>
      </c>
      <c r="P15" s="532">
        <v>66.495349</v>
      </c>
      <c r="Q15" s="532">
        <v>21.718</v>
      </c>
      <c r="R15" s="532">
        <v>15.5245</v>
      </c>
      <c r="S15" s="532">
        <v>14.175</v>
      </c>
      <c r="T15" s="532">
        <v>0.4</v>
      </c>
      <c r="U15" s="532">
        <v>0.804</v>
      </c>
      <c r="V15" s="532">
        <v>24.35</v>
      </c>
      <c r="W15" s="532">
        <v>218.426159</v>
      </c>
      <c r="X15" s="532">
        <v>22.118</v>
      </c>
      <c r="Y15" s="532">
        <v>17.343915000000003</v>
      </c>
      <c r="Z15" s="532">
        <f t="shared" si="12"/>
        <v>0.9767200000000003</v>
      </c>
      <c r="AA15" s="532">
        <v>402.331643</v>
      </c>
      <c r="AB15" s="787"/>
      <c r="AC15" s="69" t="s">
        <v>235</v>
      </c>
      <c r="AD15" s="532">
        <v>82.654178</v>
      </c>
      <c r="AE15" s="532">
        <v>22.496</v>
      </c>
      <c r="AF15" s="532">
        <v>14.237</v>
      </c>
      <c r="AG15" s="532">
        <v>5.555</v>
      </c>
      <c r="AH15" s="532">
        <v>49.1835</v>
      </c>
      <c r="AI15" s="532">
        <v>10.126</v>
      </c>
      <c r="AJ15" s="532">
        <v>0.75</v>
      </c>
      <c r="AK15" s="532">
        <v>24.7995</v>
      </c>
      <c r="AL15" s="532">
        <v>27.187</v>
      </c>
      <c r="AM15" s="532">
        <v>18.027</v>
      </c>
      <c r="AN15" s="532">
        <v>4</v>
      </c>
      <c r="AO15" s="69" t="s">
        <v>235</v>
      </c>
      <c r="AP15" s="532">
        <v>315.29215899999997</v>
      </c>
      <c r="AQ15" s="532">
        <v>23.347</v>
      </c>
      <c r="AR15" s="532">
        <v>18.464106</v>
      </c>
      <c r="AS15" s="532">
        <v>0</v>
      </c>
      <c r="AT15" s="532">
        <v>0.5</v>
      </c>
      <c r="AU15" s="532">
        <v>69.6</v>
      </c>
      <c r="AV15" s="532">
        <v>0</v>
      </c>
      <c r="AW15" s="532">
        <v>8.685</v>
      </c>
      <c r="AX15" s="788"/>
    </row>
    <row r="16" spans="1:50" ht="12.75">
      <c r="A16" s="57" t="s">
        <v>236</v>
      </c>
      <c r="B16" s="530">
        <f t="shared" si="0"/>
        <v>35.375099999999996</v>
      </c>
      <c r="C16" s="530">
        <f t="shared" si="1"/>
        <v>107.939</v>
      </c>
      <c r="D16" s="530">
        <f t="shared" si="2"/>
        <v>145.39766600000002</v>
      </c>
      <c r="E16" s="530">
        <f t="shared" si="3"/>
        <v>20.46595</v>
      </c>
      <c r="F16" s="530">
        <f t="shared" si="4"/>
        <v>0.371585</v>
      </c>
      <c r="G16" s="530">
        <f t="shared" si="5"/>
        <v>11.5945</v>
      </c>
      <c r="H16" s="530">
        <f t="shared" si="6"/>
        <v>6.740399</v>
      </c>
      <c r="I16" s="530">
        <f t="shared" si="7"/>
        <v>97.38300000000001</v>
      </c>
      <c r="J16" s="530">
        <f t="shared" si="8"/>
        <v>45.131054000000006</v>
      </c>
      <c r="K16" s="530">
        <f t="shared" si="9"/>
        <v>21.255</v>
      </c>
      <c r="L16" s="530">
        <f t="shared" si="11"/>
        <v>1.1754000000000246</v>
      </c>
      <c r="M16" s="530">
        <f t="shared" si="10"/>
        <v>492.82865400000003</v>
      </c>
      <c r="O16" s="57" t="s">
        <v>236</v>
      </c>
      <c r="P16" s="530">
        <v>33.2061</v>
      </c>
      <c r="Q16" s="530">
        <v>103.196</v>
      </c>
      <c r="R16" s="530">
        <v>80.624774</v>
      </c>
      <c r="S16" s="530">
        <v>9.22775</v>
      </c>
      <c r="T16" s="530">
        <v>0.064</v>
      </c>
      <c r="U16" s="530">
        <v>1.5095</v>
      </c>
      <c r="V16" s="530">
        <v>2.34205</v>
      </c>
      <c r="W16" s="530">
        <v>65.665</v>
      </c>
      <c r="X16" s="530">
        <v>23.260839</v>
      </c>
      <c r="Y16" s="530">
        <v>6.155</v>
      </c>
      <c r="Z16" s="530">
        <f t="shared" si="12"/>
        <v>1.1754000000000815</v>
      </c>
      <c r="AA16" s="530">
        <v>326.426413</v>
      </c>
      <c r="AB16" s="787"/>
      <c r="AC16" s="57" t="s">
        <v>236</v>
      </c>
      <c r="AD16" s="530">
        <v>35.375099999999996</v>
      </c>
      <c r="AE16" s="530">
        <v>107.939</v>
      </c>
      <c r="AF16" s="530">
        <v>33.807</v>
      </c>
      <c r="AG16" s="530">
        <v>52.012</v>
      </c>
      <c r="AH16" s="530">
        <v>145.397666</v>
      </c>
      <c r="AI16" s="530">
        <v>68.289595</v>
      </c>
      <c r="AJ16" s="530">
        <v>5.118171</v>
      </c>
      <c r="AK16" s="530">
        <v>12.0669</v>
      </c>
      <c r="AL16" s="530">
        <v>20.46595</v>
      </c>
      <c r="AM16" s="530">
        <v>17.35595</v>
      </c>
      <c r="AN16" s="530">
        <v>1.372</v>
      </c>
      <c r="AO16" s="57" t="s">
        <v>236</v>
      </c>
      <c r="AP16" s="530">
        <v>97.383</v>
      </c>
      <c r="AQ16" s="530">
        <v>64.5</v>
      </c>
      <c r="AR16" s="530">
        <v>22.78</v>
      </c>
      <c r="AS16" s="530">
        <v>2.09</v>
      </c>
      <c r="AT16" s="530">
        <v>0</v>
      </c>
      <c r="AU16" s="530">
        <v>6.24</v>
      </c>
      <c r="AV16" s="530">
        <v>0</v>
      </c>
      <c r="AW16" s="530">
        <v>0</v>
      </c>
      <c r="AX16" s="787"/>
    </row>
    <row r="17" spans="1:50" s="533" customFormat="1" ht="12.75">
      <c r="A17" s="69" t="s">
        <v>237</v>
      </c>
      <c r="B17" s="532">
        <f t="shared" si="0"/>
        <v>96.524</v>
      </c>
      <c r="C17" s="532">
        <f t="shared" si="1"/>
        <v>200.085</v>
      </c>
      <c r="D17" s="532">
        <f t="shared" si="2"/>
        <v>300.534</v>
      </c>
      <c r="E17" s="532">
        <f t="shared" si="3"/>
        <v>53.703</v>
      </c>
      <c r="F17" s="532">
        <f t="shared" si="4"/>
        <v>3.245</v>
      </c>
      <c r="G17" s="532">
        <f t="shared" si="5"/>
        <v>33.324</v>
      </c>
      <c r="H17" s="532">
        <f t="shared" si="6"/>
        <v>42.86</v>
      </c>
      <c r="I17" s="532">
        <f t="shared" si="7"/>
        <v>231.876</v>
      </c>
      <c r="J17" s="532">
        <f t="shared" si="8"/>
        <v>122.44399999999999</v>
      </c>
      <c r="K17" s="532">
        <f t="shared" si="9"/>
        <v>44.605000000000004</v>
      </c>
      <c r="L17" s="532">
        <f t="shared" si="11"/>
        <v>1.7999999999999545</v>
      </c>
      <c r="M17" s="532">
        <f t="shared" si="10"/>
        <v>1131</v>
      </c>
      <c r="O17" s="69" t="s">
        <v>237</v>
      </c>
      <c r="P17" s="532">
        <v>69.029</v>
      </c>
      <c r="Q17" s="532">
        <v>192.835</v>
      </c>
      <c r="R17" s="532">
        <v>123.04</v>
      </c>
      <c r="S17" s="532">
        <v>38.328</v>
      </c>
      <c r="T17" s="532">
        <v>2.793</v>
      </c>
      <c r="U17" s="532">
        <v>8.284</v>
      </c>
      <c r="V17" s="532">
        <v>6.695</v>
      </c>
      <c r="W17" s="532">
        <v>126.203</v>
      </c>
      <c r="X17" s="532">
        <v>55.99</v>
      </c>
      <c r="Y17" s="532">
        <v>16.899</v>
      </c>
      <c r="Z17" s="532">
        <f t="shared" si="12"/>
        <v>1.7999999999998408</v>
      </c>
      <c r="AA17" s="532">
        <v>641.896</v>
      </c>
      <c r="AB17" s="787"/>
      <c r="AC17" s="69" t="s">
        <v>237</v>
      </c>
      <c r="AD17" s="532">
        <v>96.524</v>
      </c>
      <c r="AE17" s="532">
        <v>200.085</v>
      </c>
      <c r="AF17" s="532">
        <v>100.32</v>
      </c>
      <c r="AG17" s="532">
        <v>66.065</v>
      </c>
      <c r="AH17" s="532">
        <v>300.534</v>
      </c>
      <c r="AI17" s="532">
        <v>266.834</v>
      </c>
      <c r="AJ17" s="532">
        <v>12.77</v>
      </c>
      <c r="AK17" s="532">
        <v>12.43</v>
      </c>
      <c r="AL17" s="532">
        <v>53.703</v>
      </c>
      <c r="AM17" s="532">
        <v>39.55</v>
      </c>
      <c r="AN17" s="532">
        <v>6.2</v>
      </c>
      <c r="AO17" s="69" t="s">
        <v>237</v>
      </c>
      <c r="AP17" s="532">
        <v>231.876</v>
      </c>
      <c r="AQ17" s="532">
        <v>123.566</v>
      </c>
      <c r="AR17" s="532">
        <v>34.595</v>
      </c>
      <c r="AS17" s="532">
        <v>11</v>
      </c>
      <c r="AT17" s="532">
        <v>15.4</v>
      </c>
      <c r="AU17" s="532">
        <v>0.5</v>
      </c>
      <c r="AV17" s="532">
        <v>10.989</v>
      </c>
      <c r="AW17" s="532">
        <v>33.621</v>
      </c>
      <c r="AX17" s="788"/>
    </row>
    <row r="18" spans="1:50" ht="12.75">
      <c r="A18" s="57" t="s">
        <v>238</v>
      </c>
      <c r="B18" s="530">
        <f t="shared" si="0"/>
        <v>51.9349</v>
      </c>
      <c r="C18" s="530">
        <f t="shared" si="1"/>
        <v>79.4665</v>
      </c>
      <c r="D18" s="530">
        <f t="shared" si="2"/>
        <v>97.3796</v>
      </c>
      <c r="E18" s="530">
        <f t="shared" si="3"/>
        <v>20.535899999999998</v>
      </c>
      <c r="F18" s="530">
        <f t="shared" si="4"/>
        <v>1.442</v>
      </c>
      <c r="G18" s="530">
        <f t="shared" si="5"/>
        <v>17.959</v>
      </c>
      <c r="H18" s="530">
        <f t="shared" si="6"/>
        <v>3.8080000000000003</v>
      </c>
      <c r="I18" s="530">
        <f t="shared" si="7"/>
        <v>77.52799999999999</v>
      </c>
      <c r="J18" s="530">
        <f t="shared" si="8"/>
        <v>57.3345</v>
      </c>
      <c r="K18" s="530">
        <f t="shared" si="9"/>
        <v>29.15</v>
      </c>
      <c r="L18" s="530">
        <f t="shared" si="11"/>
        <v>2.997000000000014</v>
      </c>
      <c r="M18" s="530">
        <f t="shared" si="10"/>
        <v>439.5354</v>
      </c>
      <c r="O18" s="57" t="s">
        <v>238</v>
      </c>
      <c r="P18" s="530">
        <v>43.1395</v>
      </c>
      <c r="Q18" s="530">
        <v>76.4665</v>
      </c>
      <c r="R18" s="530">
        <v>62.983</v>
      </c>
      <c r="S18" s="530">
        <v>10.6149</v>
      </c>
      <c r="T18" s="530">
        <v>0.442</v>
      </c>
      <c r="U18" s="530">
        <v>5.871</v>
      </c>
      <c r="V18" s="530">
        <v>1.483</v>
      </c>
      <c r="W18" s="530">
        <v>61.888</v>
      </c>
      <c r="X18" s="530">
        <v>31.0445</v>
      </c>
      <c r="Y18" s="530">
        <v>9.65</v>
      </c>
      <c r="Z18" s="530">
        <f t="shared" si="12"/>
        <v>2.997000000000014</v>
      </c>
      <c r="AA18" s="530">
        <v>306.5794</v>
      </c>
      <c r="AB18" s="787"/>
      <c r="AC18" s="57" t="s">
        <v>238</v>
      </c>
      <c r="AD18" s="530">
        <v>51.9349</v>
      </c>
      <c r="AE18" s="530">
        <v>79.4665</v>
      </c>
      <c r="AF18" s="530">
        <v>43.802</v>
      </c>
      <c r="AG18" s="530">
        <v>22.5645</v>
      </c>
      <c r="AH18" s="530">
        <v>97.37960000000001</v>
      </c>
      <c r="AI18" s="530">
        <v>76.9731</v>
      </c>
      <c r="AJ18" s="530">
        <v>1.5465</v>
      </c>
      <c r="AK18" s="530">
        <v>13.1845</v>
      </c>
      <c r="AL18" s="530">
        <v>20.5359</v>
      </c>
      <c r="AM18" s="530">
        <v>13.41536</v>
      </c>
      <c r="AN18" s="530">
        <v>4.76</v>
      </c>
      <c r="AO18" s="57" t="s">
        <v>238</v>
      </c>
      <c r="AP18" s="530">
        <v>77.528</v>
      </c>
      <c r="AQ18" s="530">
        <v>65.3</v>
      </c>
      <c r="AR18" s="530">
        <v>1.1</v>
      </c>
      <c r="AS18" s="530">
        <v>0</v>
      </c>
      <c r="AT18" s="530">
        <v>3.674</v>
      </c>
      <c r="AU18" s="530">
        <v>0.7</v>
      </c>
      <c r="AV18" s="530">
        <v>0</v>
      </c>
      <c r="AW18" s="530">
        <v>0.103</v>
      </c>
      <c r="AX18" s="787"/>
    </row>
    <row r="19" spans="1:50" s="533" customFormat="1" ht="12.75">
      <c r="A19" s="69" t="s">
        <v>239</v>
      </c>
      <c r="B19" s="532">
        <f t="shared" si="0"/>
        <v>79.99307900000001</v>
      </c>
      <c r="C19" s="532">
        <f t="shared" si="1"/>
        <v>205.879407</v>
      </c>
      <c r="D19" s="532">
        <f t="shared" si="2"/>
        <v>232.986174</v>
      </c>
      <c r="E19" s="532">
        <f t="shared" si="3"/>
        <v>32.246581</v>
      </c>
      <c r="F19" s="532">
        <f t="shared" si="4"/>
        <v>2.371888</v>
      </c>
      <c r="G19" s="532">
        <f t="shared" si="5"/>
        <v>73.414582</v>
      </c>
      <c r="H19" s="532">
        <f t="shared" si="6"/>
        <v>28.155990000000003</v>
      </c>
      <c r="I19" s="532">
        <f t="shared" si="7"/>
        <v>210.84758300000001</v>
      </c>
      <c r="J19" s="532">
        <f t="shared" si="8"/>
        <v>83.951617</v>
      </c>
      <c r="K19" s="532">
        <f t="shared" si="9"/>
        <v>58.239000000000004</v>
      </c>
      <c r="L19" s="532">
        <f t="shared" si="11"/>
        <v>1.7071000000000822</v>
      </c>
      <c r="M19" s="532">
        <f t="shared" si="10"/>
        <v>1009.793001</v>
      </c>
      <c r="O19" s="69" t="s">
        <v>239</v>
      </c>
      <c r="P19" s="532">
        <v>67.268217</v>
      </c>
      <c r="Q19" s="532">
        <v>190.39090299999998</v>
      </c>
      <c r="R19" s="532">
        <v>163.35162100000002</v>
      </c>
      <c r="S19" s="532">
        <v>26.51575</v>
      </c>
      <c r="T19" s="532">
        <v>1.221099</v>
      </c>
      <c r="U19" s="532">
        <v>7.933145000000001</v>
      </c>
      <c r="V19" s="532">
        <v>9.432001</v>
      </c>
      <c r="W19" s="532">
        <v>168.688433</v>
      </c>
      <c r="X19" s="532">
        <v>39.291436999999995</v>
      </c>
      <c r="Y19" s="532">
        <v>19.8</v>
      </c>
      <c r="Z19" s="532">
        <f t="shared" si="12"/>
        <v>1.7070999999999685</v>
      </c>
      <c r="AA19" s="532">
        <v>695.599706</v>
      </c>
      <c r="AB19" s="787"/>
      <c r="AC19" s="69" t="s">
        <v>239</v>
      </c>
      <c r="AD19" s="532">
        <v>79.993079</v>
      </c>
      <c r="AE19" s="532">
        <v>205.87940700000001</v>
      </c>
      <c r="AF19" s="532">
        <v>78.670897</v>
      </c>
      <c r="AG19" s="532">
        <v>85.82471000000001</v>
      </c>
      <c r="AH19" s="532">
        <v>232.986174</v>
      </c>
      <c r="AI19" s="532">
        <v>187.689236</v>
      </c>
      <c r="AJ19" s="532">
        <v>2.797</v>
      </c>
      <c r="AK19" s="532">
        <v>25.858924</v>
      </c>
      <c r="AL19" s="532">
        <v>32.246581</v>
      </c>
      <c r="AM19" s="532">
        <v>22.965080999999998</v>
      </c>
      <c r="AN19" s="532">
        <v>1.42</v>
      </c>
      <c r="AO19" s="69" t="s">
        <v>239</v>
      </c>
      <c r="AP19" s="532">
        <v>210.847583</v>
      </c>
      <c r="AQ19" s="532">
        <v>170.82818799999998</v>
      </c>
      <c r="AR19" s="532">
        <v>11.489239</v>
      </c>
      <c r="AS19" s="532">
        <v>0</v>
      </c>
      <c r="AT19" s="532">
        <v>0</v>
      </c>
      <c r="AU19" s="532">
        <v>17.599161</v>
      </c>
      <c r="AV19" s="532">
        <v>1.35875</v>
      </c>
      <c r="AW19" s="532">
        <v>7.1112</v>
      </c>
      <c r="AX19" s="788"/>
    </row>
    <row r="20" spans="1:50" ht="12.75">
      <c r="A20" s="57" t="s">
        <v>240</v>
      </c>
      <c r="B20" s="530">
        <f t="shared" si="0"/>
        <v>127.1949</v>
      </c>
      <c r="C20" s="530">
        <f t="shared" si="1"/>
        <v>230.63799999999998</v>
      </c>
      <c r="D20" s="530">
        <f t="shared" si="2"/>
        <v>288.6155</v>
      </c>
      <c r="E20" s="530">
        <f t="shared" si="3"/>
        <v>35.292699999999996</v>
      </c>
      <c r="F20" s="530">
        <f t="shared" si="4"/>
        <v>2.874</v>
      </c>
      <c r="G20" s="530">
        <f t="shared" si="5"/>
        <v>36.0631</v>
      </c>
      <c r="H20" s="530">
        <f t="shared" si="6"/>
        <v>20.8185</v>
      </c>
      <c r="I20" s="530">
        <f t="shared" si="7"/>
        <v>287.65999999999997</v>
      </c>
      <c r="J20" s="530">
        <f t="shared" si="8"/>
        <v>101.0939</v>
      </c>
      <c r="K20" s="530">
        <f t="shared" si="9"/>
        <v>19.7187</v>
      </c>
      <c r="L20" s="530">
        <f t="shared" si="11"/>
        <v>1.0307000000000244</v>
      </c>
      <c r="M20" s="530">
        <f t="shared" si="10"/>
        <v>1151</v>
      </c>
      <c r="O20" s="57" t="s">
        <v>240</v>
      </c>
      <c r="P20" s="530">
        <v>88.95</v>
      </c>
      <c r="Q20" s="530">
        <v>217.628</v>
      </c>
      <c r="R20" s="530">
        <v>150.4485</v>
      </c>
      <c r="S20" s="530">
        <v>21.4972</v>
      </c>
      <c r="T20" s="530">
        <v>0.742</v>
      </c>
      <c r="U20" s="530">
        <v>12.77</v>
      </c>
      <c r="V20" s="530">
        <v>7.6425</v>
      </c>
      <c r="W20" s="530">
        <v>144.319</v>
      </c>
      <c r="X20" s="530">
        <v>37.529900000000005</v>
      </c>
      <c r="Y20" s="530">
        <v>6.7187</v>
      </c>
      <c r="Z20" s="530">
        <f t="shared" si="12"/>
        <v>1.030700000000138</v>
      </c>
      <c r="AA20" s="530">
        <v>689.2765</v>
      </c>
      <c r="AB20" s="787"/>
      <c r="AC20" s="57" t="s">
        <v>240</v>
      </c>
      <c r="AD20" s="530">
        <v>127.19489999999999</v>
      </c>
      <c r="AE20" s="530">
        <v>230.638</v>
      </c>
      <c r="AF20" s="530">
        <v>95.738</v>
      </c>
      <c r="AG20" s="530">
        <v>82.15</v>
      </c>
      <c r="AH20" s="530">
        <v>288.6155</v>
      </c>
      <c r="AI20" s="530">
        <v>235.8045</v>
      </c>
      <c r="AJ20" s="530">
        <v>16.186</v>
      </c>
      <c r="AK20" s="530">
        <v>24.67</v>
      </c>
      <c r="AL20" s="530">
        <v>35.292699999999996</v>
      </c>
      <c r="AM20" s="530">
        <v>23.981099999999998</v>
      </c>
      <c r="AN20" s="530">
        <v>4.386</v>
      </c>
      <c r="AO20" s="57" t="s">
        <v>240</v>
      </c>
      <c r="AP20" s="530">
        <v>287.66</v>
      </c>
      <c r="AQ20" s="530">
        <v>161.039</v>
      </c>
      <c r="AR20" s="530">
        <v>71.586</v>
      </c>
      <c r="AS20" s="530">
        <v>8.755</v>
      </c>
      <c r="AT20" s="530">
        <v>3.082</v>
      </c>
      <c r="AU20" s="530">
        <v>40.569</v>
      </c>
      <c r="AV20" s="530">
        <v>0</v>
      </c>
      <c r="AW20" s="530">
        <v>0</v>
      </c>
      <c r="AX20" s="787"/>
    </row>
    <row r="21" spans="1:50" s="533" customFormat="1" ht="12.75">
      <c r="A21" s="69" t="s">
        <v>241</v>
      </c>
      <c r="B21" s="532">
        <f t="shared" si="0"/>
        <v>238.085736</v>
      </c>
      <c r="C21" s="532">
        <f t="shared" si="1"/>
        <v>370.7853</v>
      </c>
      <c r="D21" s="532">
        <f t="shared" si="2"/>
        <v>424.068693</v>
      </c>
      <c r="E21" s="532">
        <f t="shared" si="3"/>
        <v>193.610758</v>
      </c>
      <c r="F21" s="532">
        <f t="shared" si="4"/>
        <v>19.060000000000002</v>
      </c>
      <c r="G21" s="532">
        <f t="shared" si="5"/>
        <v>85.92391599999999</v>
      </c>
      <c r="H21" s="532">
        <f t="shared" si="6"/>
        <v>27.35</v>
      </c>
      <c r="I21" s="532">
        <f t="shared" si="7"/>
        <v>419.892968</v>
      </c>
      <c r="J21" s="532">
        <f t="shared" si="8"/>
        <v>101.825</v>
      </c>
      <c r="K21" s="532">
        <f t="shared" si="9"/>
        <v>150.992028</v>
      </c>
      <c r="L21" s="532">
        <f t="shared" si="11"/>
        <v>17.780192000000625</v>
      </c>
      <c r="M21" s="532">
        <f t="shared" si="10"/>
        <v>2049.3745910000002</v>
      </c>
      <c r="O21" s="69" t="s">
        <v>241</v>
      </c>
      <c r="P21" s="532">
        <v>193.575589</v>
      </c>
      <c r="Q21" s="532">
        <v>332.797</v>
      </c>
      <c r="R21" s="532">
        <v>250.154693</v>
      </c>
      <c r="S21" s="532">
        <v>60.181084000000006</v>
      </c>
      <c r="T21" s="532">
        <v>6.25</v>
      </c>
      <c r="U21" s="532">
        <v>27.593916</v>
      </c>
      <c r="V21" s="532">
        <v>13.35</v>
      </c>
      <c r="W21" s="532">
        <v>266.016968</v>
      </c>
      <c r="X21" s="532">
        <v>54.881</v>
      </c>
      <c r="Y21" s="532">
        <v>44.021009</v>
      </c>
      <c r="Z21" s="532">
        <f t="shared" si="12"/>
        <v>17.695010999999795</v>
      </c>
      <c r="AA21" s="532">
        <v>1266.51627</v>
      </c>
      <c r="AB21" s="787"/>
      <c r="AC21" s="69" t="s">
        <v>241</v>
      </c>
      <c r="AD21" s="532">
        <v>238.085736</v>
      </c>
      <c r="AE21" s="532">
        <v>370.7853</v>
      </c>
      <c r="AF21" s="532">
        <v>171.972</v>
      </c>
      <c r="AG21" s="532">
        <v>142.2883</v>
      </c>
      <c r="AH21" s="532">
        <v>424.068693</v>
      </c>
      <c r="AI21" s="532">
        <v>216.257193</v>
      </c>
      <c r="AJ21" s="532">
        <v>29.4</v>
      </c>
      <c r="AK21" s="532">
        <v>15.539</v>
      </c>
      <c r="AL21" s="532">
        <v>193.610758</v>
      </c>
      <c r="AM21" s="532">
        <v>125.591163</v>
      </c>
      <c r="AN21" s="532">
        <v>53.989595</v>
      </c>
      <c r="AO21" s="69" t="s">
        <v>241</v>
      </c>
      <c r="AP21" s="532">
        <v>419.892968</v>
      </c>
      <c r="AQ21" s="532">
        <v>245.32016399999998</v>
      </c>
      <c r="AR21" s="532">
        <v>50.075651</v>
      </c>
      <c r="AS21" s="532">
        <v>16.531342000000002</v>
      </c>
      <c r="AT21" s="532">
        <v>0</v>
      </c>
      <c r="AU21" s="532">
        <v>15.342388999999999</v>
      </c>
      <c r="AV21" s="532">
        <v>20.769244999999998</v>
      </c>
      <c r="AW21" s="532">
        <v>35.525</v>
      </c>
      <c r="AX21" s="788"/>
    </row>
    <row r="22" spans="1:50" ht="12.75">
      <c r="A22" s="57" t="s">
        <v>242</v>
      </c>
      <c r="B22" s="530">
        <f t="shared" si="0"/>
        <v>51.250919</v>
      </c>
      <c r="C22" s="530">
        <f t="shared" si="1"/>
        <v>158.35963399999997</v>
      </c>
      <c r="D22" s="530">
        <f t="shared" si="2"/>
        <v>144.764932</v>
      </c>
      <c r="E22" s="530">
        <f t="shared" si="3"/>
        <v>30.328203</v>
      </c>
      <c r="F22" s="530">
        <f t="shared" si="4"/>
        <v>1.279982</v>
      </c>
      <c r="G22" s="530">
        <f t="shared" si="5"/>
        <v>26.477756</v>
      </c>
      <c r="H22" s="530">
        <f t="shared" si="6"/>
        <v>17.234029</v>
      </c>
      <c r="I22" s="530">
        <f t="shared" si="7"/>
        <v>115.860219</v>
      </c>
      <c r="J22" s="530">
        <f t="shared" si="8"/>
        <v>62.50804000000001</v>
      </c>
      <c r="K22" s="530">
        <f t="shared" si="9"/>
        <v>36.588873</v>
      </c>
      <c r="L22" s="530">
        <f t="shared" si="11"/>
        <v>2.084384999999884</v>
      </c>
      <c r="M22" s="530">
        <f t="shared" si="10"/>
        <v>646.7369719999999</v>
      </c>
      <c r="O22" s="57" t="s">
        <v>242</v>
      </c>
      <c r="P22" s="530">
        <v>40.843917000000005</v>
      </c>
      <c r="Q22" s="530">
        <v>148.31713399999998</v>
      </c>
      <c r="R22" s="530">
        <v>86.092781</v>
      </c>
      <c r="S22" s="530">
        <v>23.609146</v>
      </c>
      <c r="T22" s="530">
        <v>0.18</v>
      </c>
      <c r="U22" s="530">
        <v>5.945201</v>
      </c>
      <c r="V22" s="530">
        <v>6.005386000000001</v>
      </c>
      <c r="W22" s="530">
        <v>62.172373</v>
      </c>
      <c r="X22" s="530">
        <v>29.703327</v>
      </c>
      <c r="Y22" s="530">
        <v>9.771084</v>
      </c>
      <c r="Z22" s="530">
        <f t="shared" si="12"/>
        <v>2.194385000000011</v>
      </c>
      <c r="AA22" s="530">
        <v>414.83473399999997</v>
      </c>
      <c r="AB22" s="787"/>
      <c r="AC22" s="57" t="s">
        <v>242</v>
      </c>
      <c r="AD22" s="530">
        <v>51.250919</v>
      </c>
      <c r="AE22" s="530">
        <v>158.359634</v>
      </c>
      <c r="AF22" s="530">
        <v>65.7602</v>
      </c>
      <c r="AG22" s="530">
        <v>66.93660000000001</v>
      </c>
      <c r="AH22" s="530">
        <v>144.764932</v>
      </c>
      <c r="AI22" s="530">
        <v>118.87034400000002</v>
      </c>
      <c r="AJ22" s="530">
        <v>9.913737999999999</v>
      </c>
      <c r="AK22" s="530">
        <v>9.25018</v>
      </c>
      <c r="AL22" s="530">
        <v>30.328203000000002</v>
      </c>
      <c r="AM22" s="530">
        <v>21.472641</v>
      </c>
      <c r="AN22" s="530">
        <v>2.5695</v>
      </c>
      <c r="AO22" s="57" t="s">
        <v>242</v>
      </c>
      <c r="AP22" s="530">
        <v>115.860219</v>
      </c>
      <c r="AQ22" s="530">
        <v>75.948724</v>
      </c>
      <c r="AR22" s="530">
        <v>20.419125</v>
      </c>
      <c r="AS22" s="530">
        <v>0</v>
      </c>
      <c r="AT22" s="530">
        <v>0.069</v>
      </c>
      <c r="AU22" s="530">
        <v>12.9375</v>
      </c>
      <c r="AV22" s="530">
        <v>0</v>
      </c>
      <c r="AW22" s="530">
        <v>5.98737</v>
      </c>
      <c r="AX22" s="787"/>
    </row>
    <row r="23" spans="1:50" s="533" customFormat="1" ht="12.75">
      <c r="A23" s="69" t="s">
        <v>243</v>
      </c>
      <c r="B23" s="532">
        <f t="shared" si="0"/>
        <v>82.69477800000001</v>
      </c>
      <c r="C23" s="532">
        <f t="shared" si="1"/>
        <v>197.69388</v>
      </c>
      <c r="D23" s="532">
        <f t="shared" si="2"/>
        <v>242.77074299999998</v>
      </c>
      <c r="E23" s="532">
        <f t="shared" si="3"/>
        <v>43.116839999999996</v>
      </c>
      <c r="F23" s="532">
        <f t="shared" si="4"/>
        <v>4.091081</v>
      </c>
      <c r="G23" s="532">
        <f t="shared" si="5"/>
        <v>22.256500000000003</v>
      </c>
      <c r="H23" s="532">
        <f t="shared" si="6"/>
        <v>14.972290999999998</v>
      </c>
      <c r="I23" s="532">
        <f t="shared" si="7"/>
        <v>156.48673399999998</v>
      </c>
      <c r="J23" s="532">
        <f t="shared" si="8"/>
        <v>69.58840599999999</v>
      </c>
      <c r="K23" s="532">
        <f t="shared" si="9"/>
        <v>27.89560000000001</v>
      </c>
      <c r="L23" s="532">
        <f t="shared" si="11"/>
        <v>2.262079999999969</v>
      </c>
      <c r="M23" s="532">
        <f t="shared" si="10"/>
        <v>863.828933</v>
      </c>
      <c r="O23" s="69" t="s">
        <v>243</v>
      </c>
      <c r="P23" s="532">
        <v>52.621010000000005</v>
      </c>
      <c r="Q23" s="532">
        <v>188.57388</v>
      </c>
      <c r="R23" s="532">
        <v>125.076652</v>
      </c>
      <c r="S23" s="532">
        <v>21.93884</v>
      </c>
      <c r="T23" s="532">
        <v>0.943</v>
      </c>
      <c r="U23" s="532">
        <v>2.344</v>
      </c>
      <c r="V23" s="532">
        <v>4.397953</v>
      </c>
      <c r="W23" s="532">
        <v>68.260398</v>
      </c>
      <c r="X23" s="532">
        <v>27.164006</v>
      </c>
      <c r="Y23" s="532">
        <v>10.9</v>
      </c>
      <c r="Z23" s="532">
        <f t="shared" si="12"/>
        <v>2.2620800000001395</v>
      </c>
      <c r="AA23" s="532">
        <v>504.48181900000003</v>
      </c>
      <c r="AB23" s="787"/>
      <c r="AC23" s="69" t="s">
        <v>243</v>
      </c>
      <c r="AD23" s="532">
        <v>82.694778</v>
      </c>
      <c r="AE23" s="532">
        <v>197.69388</v>
      </c>
      <c r="AF23" s="532">
        <v>71.664185</v>
      </c>
      <c r="AG23" s="532">
        <v>77.92492999999999</v>
      </c>
      <c r="AH23" s="532">
        <v>242.770743</v>
      </c>
      <c r="AI23" s="532">
        <v>209.82391</v>
      </c>
      <c r="AJ23" s="532">
        <v>8.135693</v>
      </c>
      <c r="AK23" s="532">
        <v>2.840843</v>
      </c>
      <c r="AL23" s="532">
        <v>43.116839999999996</v>
      </c>
      <c r="AM23" s="532">
        <v>22.69384</v>
      </c>
      <c r="AN23" s="532">
        <v>15.384</v>
      </c>
      <c r="AO23" s="69" t="s">
        <v>243</v>
      </c>
      <c r="AP23" s="532">
        <v>156.48673399999998</v>
      </c>
      <c r="AQ23" s="532">
        <v>71.99801699999999</v>
      </c>
      <c r="AR23" s="532">
        <v>16.056861</v>
      </c>
      <c r="AS23" s="532">
        <v>12.53214</v>
      </c>
      <c r="AT23" s="532">
        <v>9.644024</v>
      </c>
      <c r="AU23" s="532">
        <v>13.439955</v>
      </c>
      <c r="AV23" s="532">
        <v>2.11</v>
      </c>
      <c r="AW23" s="532">
        <v>18.974268</v>
      </c>
      <c r="AX23" s="788"/>
    </row>
    <row r="24" spans="1:50" ht="12.75">
      <c r="A24" s="57" t="s">
        <v>244</v>
      </c>
      <c r="B24" s="530">
        <f t="shared" si="0"/>
        <v>109.632822</v>
      </c>
      <c r="C24" s="530">
        <f t="shared" si="1"/>
        <v>335.44599999999997</v>
      </c>
      <c r="D24" s="530">
        <f t="shared" si="2"/>
        <v>282.087987</v>
      </c>
      <c r="E24" s="530">
        <f t="shared" si="3"/>
        <v>51.819191000000004</v>
      </c>
      <c r="F24" s="530">
        <f t="shared" si="4"/>
        <v>5.648000000000001</v>
      </c>
      <c r="G24" s="530">
        <f t="shared" si="5"/>
        <v>78.5935</v>
      </c>
      <c r="H24" s="530">
        <f t="shared" si="6"/>
        <v>33.057</v>
      </c>
      <c r="I24" s="530">
        <f t="shared" si="7"/>
        <v>223.495</v>
      </c>
      <c r="J24" s="530">
        <f t="shared" si="8"/>
        <v>150.10399999999998</v>
      </c>
      <c r="K24" s="530">
        <f t="shared" si="9"/>
        <v>134.2</v>
      </c>
      <c r="L24" s="530">
        <f t="shared" si="11"/>
        <v>2.85149999999976</v>
      </c>
      <c r="M24" s="530">
        <f t="shared" si="10"/>
        <v>1406.935</v>
      </c>
      <c r="O24" s="57" t="s">
        <v>244</v>
      </c>
      <c r="P24" s="530">
        <v>75.083822</v>
      </c>
      <c r="Q24" s="530">
        <v>301.888</v>
      </c>
      <c r="R24" s="530">
        <v>163.058987</v>
      </c>
      <c r="S24" s="530">
        <v>29.751191</v>
      </c>
      <c r="T24" s="530">
        <v>1.264</v>
      </c>
      <c r="U24" s="530">
        <v>1.105</v>
      </c>
      <c r="V24" s="530">
        <v>5.608</v>
      </c>
      <c r="W24" s="530">
        <v>117.859</v>
      </c>
      <c r="X24" s="530">
        <v>33.75</v>
      </c>
      <c r="Y24" s="530">
        <v>39.2</v>
      </c>
      <c r="Z24" s="530">
        <f t="shared" si="12"/>
        <v>2.850999999999999</v>
      </c>
      <c r="AA24" s="530">
        <v>771.419</v>
      </c>
      <c r="AB24" s="787"/>
      <c r="AC24" s="57" t="s">
        <v>244</v>
      </c>
      <c r="AD24" s="530">
        <v>109.632822</v>
      </c>
      <c r="AE24" s="530">
        <v>335.446</v>
      </c>
      <c r="AF24" s="530">
        <v>123.755</v>
      </c>
      <c r="AG24" s="530">
        <v>158.492</v>
      </c>
      <c r="AH24" s="530">
        <v>282.08798699999994</v>
      </c>
      <c r="AI24" s="530">
        <v>192.48298699999998</v>
      </c>
      <c r="AJ24" s="530">
        <v>55.941</v>
      </c>
      <c r="AK24" s="530">
        <v>21.431</v>
      </c>
      <c r="AL24" s="530">
        <v>51.819191</v>
      </c>
      <c r="AM24" s="530">
        <v>38.661319999999996</v>
      </c>
      <c r="AN24" s="530">
        <v>6.757871</v>
      </c>
      <c r="AO24" s="57" t="s">
        <v>244</v>
      </c>
      <c r="AP24" s="530">
        <v>223.495</v>
      </c>
      <c r="AQ24" s="530">
        <v>154.868</v>
      </c>
      <c r="AR24" s="530">
        <v>44.493</v>
      </c>
      <c r="AS24" s="530">
        <v>5.9775</v>
      </c>
      <c r="AT24" s="530">
        <v>0</v>
      </c>
      <c r="AU24" s="530">
        <v>6.1215</v>
      </c>
      <c r="AV24" s="530">
        <v>0</v>
      </c>
      <c r="AW24" s="530">
        <v>2.45</v>
      </c>
      <c r="AX24" s="787"/>
    </row>
    <row r="25" spans="1:50" s="533" customFormat="1" ht="12.75">
      <c r="A25" s="69" t="s">
        <v>245</v>
      </c>
      <c r="B25" s="532">
        <f t="shared" si="0"/>
        <v>89.63446900000001</v>
      </c>
      <c r="C25" s="532">
        <f t="shared" si="1"/>
        <v>167.84039600000003</v>
      </c>
      <c r="D25" s="532">
        <f t="shared" si="2"/>
        <v>235.4620997</v>
      </c>
      <c r="E25" s="532">
        <f t="shared" si="3"/>
        <v>43.000955000000005</v>
      </c>
      <c r="F25" s="532">
        <f t="shared" si="4"/>
        <v>6.646969</v>
      </c>
      <c r="G25" s="532">
        <f t="shared" si="5"/>
        <v>65.045697</v>
      </c>
      <c r="H25" s="532">
        <f t="shared" si="6"/>
        <v>19.312572000000003</v>
      </c>
      <c r="I25" s="532">
        <f t="shared" si="7"/>
        <v>220.53232</v>
      </c>
      <c r="J25" s="532">
        <f t="shared" si="8"/>
        <v>72.766087</v>
      </c>
      <c r="K25" s="532">
        <f t="shared" si="9"/>
        <v>54</v>
      </c>
      <c r="L25" s="532">
        <f t="shared" si="11"/>
        <v>2.489998299999911</v>
      </c>
      <c r="M25" s="532">
        <f t="shared" si="10"/>
        <v>976.731563</v>
      </c>
      <c r="O25" s="69" t="s">
        <v>245</v>
      </c>
      <c r="P25" s="532">
        <v>77.642221</v>
      </c>
      <c r="Q25" s="532">
        <v>160.83339600000002</v>
      </c>
      <c r="R25" s="532">
        <v>134.1148287</v>
      </c>
      <c r="S25" s="532">
        <v>35.158857000000005</v>
      </c>
      <c r="T25" s="532">
        <v>5.726546</v>
      </c>
      <c r="U25" s="532">
        <v>10.823868000000001</v>
      </c>
      <c r="V25" s="532">
        <v>8.474172000000001</v>
      </c>
      <c r="W25" s="532">
        <v>151.637599</v>
      </c>
      <c r="X25" s="532">
        <v>35.991995</v>
      </c>
      <c r="Y25" s="532">
        <v>20</v>
      </c>
      <c r="Z25" s="532">
        <f t="shared" si="12"/>
        <v>2.4899983000000248</v>
      </c>
      <c r="AA25" s="532">
        <v>642.8934810000001</v>
      </c>
      <c r="AB25" s="787"/>
      <c r="AC25" s="69" t="s">
        <v>245</v>
      </c>
      <c r="AD25" s="532">
        <v>89.63446900000001</v>
      </c>
      <c r="AE25" s="532">
        <v>167.840396</v>
      </c>
      <c r="AF25" s="532">
        <v>58.525813</v>
      </c>
      <c r="AG25" s="532">
        <v>61.977118000000004</v>
      </c>
      <c r="AH25" s="532">
        <v>235.4620997</v>
      </c>
      <c r="AI25" s="532">
        <v>173.660397</v>
      </c>
      <c r="AJ25" s="532">
        <v>15.722031999999999</v>
      </c>
      <c r="AK25" s="532">
        <v>23.255982</v>
      </c>
      <c r="AL25" s="532">
        <v>43.000955000000005</v>
      </c>
      <c r="AM25" s="532">
        <v>19.526936000000003</v>
      </c>
      <c r="AN25" s="532">
        <v>19.858124</v>
      </c>
      <c r="AO25" s="69" t="s">
        <v>245</v>
      </c>
      <c r="AP25" s="532">
        <v>220.53232</v>
      </c>
      <c r="AQ25" s="532">
        <v>161.115634</v>
      </c>
      <c r="AR25" s="532">
        <v>22.232315</v>
      </c>
      <c r="AS25" s="532">
        <v>3.2006</v>
      </c>
      <c r="AT25" s="532">
        <v>6.3623829999999995</v>
      </c>
      <c r="AU25" s="532">
        <v>26.711023</v>
      </c>
      <c r="AV25" s="532">
        <v>0</v>
      </c>
      <c r="AW25" s="532">
        <v>0.361</v>
      </c>
      <c r="AX25" s="788"/>
    </row>
    <row r="26" spans="1:50" ht="12.75">
      <c r="A26" s="57" t="s">
        <v>246</v>
      </c>
      <c r="B26" s="530">
        <f t="shared" si="0"/>
        <v>79.111714</v>
      </c>
      <c r="C26" s="530">
        <f t="shared" si="1"/>
        <v>144.4823</v>
      </c>
      <c r="D26" s="530">
        <f t="shared" si="2"/>
        <v>174.910686</v>
      </c>
      <c r="E26" s="530">
        <f t="shared" si="3"/>
        <v>32.055</v>
      </c>
      <c r="F26" s="530">
        <f t="shared" si="4"/>
        <v>5.01</v>
      </c>
      <c r="G26" s="530">
        <f t="shared" si="5"/>
        <v>47.183699999999995</v>
      </c>
      <c r="H26" s="530">
        <f t="shared" si="6"/>
        <v>22.69</v>
      </c>
      <c r="I26" s="530">
        <f t="shared" si="7"/>
        <v>96.99000000000001</v>
      </c>
      <c r="J26" s="530">
        <f t="shared" si="8"/>
        <v>47.1</v>
      </c>
      <c r="K26" s="530">
        <f t="shared" si="9"/>
        <v>32.665</v>
      </c>
      <c r="L26" s="530">
        <f t="shared" si="11"/>
        <v>2.8016000000000076</v>
      </c>
      <c r="M26" s="530">
        <f t="shared" si="10"/>
        <v>685</v>
      </c>
      <c r="O26" s="57" t="s">
        <v>246</v>
      </c>
      <c r="P26" s="530">
        <v>59.272714</v>
      </c>
      <c r="Q26" s="530">
        <v>127.94930000000001</v>
      </c>
      <c r="R26" s="530">
        <v>107.085686</v>
      </c>
      <c r="S26" s="530">
        <v>25.125</v>
      </c>
      <c r="T26" s="530">
        <v>3.22</v>
      </c>
      <c r="U26" s="530">
        <v>14.07</v>
      </c>
      <c r="V26" s="530">
        <v>10.13</v>
      </c>
      <c r="W26" s="530">
        <v>56.1</v>
      </c>
      <c r="X26" s="530">
        <v>21.28</v>
      </c>
      <c r="Y26" s="530">
        <v>10.15</v>
      </c>
      <c r="Z26" s="530">
        <f t="shared" si="12"/>
        <v>2.816599999999994</v>
      </c>
      <c r="AA26" s="530">
        <v>437.1993</v>
      </c>
      <c r="AB26" s="787"/>
      <c r="AC26" s="57" t="s">
        <v>246</v>
      </c>
      <c r="AD26" s="530">
        <v>79.111714</v>
      </c>
      <c r="AE26" s="530">
        <v>144.48229999999998</v>
      </c>
      <c r="AF26" s="530">
        <v>36.62928</v>
      </c>
      <c r="AG26" s="530">
        <v>82.1275</v>
      </c>
      <c r="AH26" s="530">
        <v>174.910686</v>
      </c>
      <c r="AI26" s="530">
        <v>148.43068599999998</v>
      </c>
      <c r="AJ26" s="530">
        <v>8.325</v>
      </c>
      <c r="AK26" s="530">
        <v>6.6</v>
      </c>
      <c r="AL26" s="530">
        <v>32.055</v>
      </c>
      <c r="AM26" s="530">
        <v>26.205</v>
      </c>
      <c r="AN26" s="530">
        <v>1.3</v>
      </c>
      <c r="AO26" s="57" t="s">
        <v>246</v>
      </c>
      <c r="AP26" s="530">
        <v>96.99</v>
      </c>
      <c r="AQ26" s="530">
        <v>81.39</v>
      </c>
      <c r="AR26" s="530">
        <v>0.3</v>
      </c>
      <c r="AS26" s="530">
        <v>0</v>
      </c>
      <c r="AT26" s="530">
        <v>0</v>
      </c>
      <c r="AU26" s="530">
        <v>10</v>
      </c>
      <c r="AV26" s="530">
        <v>0</v>
      </c>
      <c r="AW26" s="530">
        <v>0</v>
      </c>
      <c r="AX26" s="787"/>
    </row>
    <row r="27" spans="1:50" s="533" customFormat="1" ht="12.75">
      <c r="A27" s="69" t="s">
        <v>247</v>
      </c>
      <c r="B27" s="532">
        <f t="shared" si="0"/>
        <v>182.42640999999995</v>
      </c>
      <c r="C27" s="532">
        <f t="shared" si="1"/>
        <v>371.06932600000005</v>
      </c>
      <c r="D27" s="532">
        <f t="shared" si="2"/>
        <v>451.008039</v>
      </c>
      <c r="E27" s="532">
        <f t="shared" si="3"/>
        <v>78.37239</v>
      </c>
      <c r="F27" s="532">
        <f t="shared" si="4"/>
        <v>8.446</v>
      </c>
      <c r="G27" s="532">
        <f t="shared" si="5"/>
        <v>141.706117</v>
      </c>
      <c r="H27" s="532">
        <f t="shared" si="6"/>
        <v>40.458398</v>
      </c>
      <c r="I27" s="532">
        <f t="shared" si="7"/>
        <v>372.471783</v>
      </c>
      <c r="J27" s="532">
        <f t="shared" si="8"/>
        <v>119.10118</v>
      </c>
      <c r="K27" s="532">
        <f t="shared" si="9"/>
        <v>151.09780000000003</v>
      </c>
      <c r="L27" s="532">
        <f t="shared" si="11"/>
        <v>35.82685000000038</v>
      </c>
      <c r="M27" s="532">
        <f t="shared" si="10"/>
        <v>1951.984293</v>
      </c>
      <c r="O27" s="69" t="s">
        <v>247</v>
      </c>
      <c r="P27" s="532">
        <v>169.72749199999996</v>
      </c>
      <c r="Q27" s="532">
        <v>360.289166</v>
      </c>
      <c r="R27" s="532">
        <v>231.02704</v>
      </c>
      <c r="S27" s="532">
        <v>60.27739</v>
      </c>
      <c r="T27" s="532">
        <v>5.825</v>
      </c>
      <c r="U27" s="532">
        <v>33.919379</v>
      </c>
      <c r="V27" s="532">
        <v>18.5438</v>
      </c>
      <c r="W27" s="532">
        <v>274.893565</v>
      </c>
      <c r="X27" s="532">
        <v>60.6843</v>
      </c>
      <c r="Y27" s="532">
        <v>54.602</v>
      </c>
      <c r="Z27" s="532">
        <f t="shared" si="12"/>
        <v>27.25385099999994</v>
      </c>
      <c r="AA27" s="532">
        <v>1297.042983</v>
      </c>
      <c r="AB27" s="787"/>
      <c r="AC27" s="69" t="s">
        <v>247</v>
      </c>
      <c r="AD27" s="532">
        <v>182.42640999999998</v>
      </c>
      <c r="AE27" s="532">
        <v>371.069326</v>
      </c>
      <c r="AF27" s="532">
        <v>243.93156900000002</v>
      </c>
      <c r="AG27" s="532">
        <v>111.52676</v>
      </c>
      <c r="AH27" s="532">
        <v>451.008039</v>
      </c>
      <c r="AI27" s="532">
        <v>403.114456</v>
      </c>
      <c r="AJ27" s="532">
        <v>31.889815</v>
      </c>
      <c r="AK27" s="532">
        <v>15.821</v>
      </c>
      <c r="AL27" s="532">
        <v>78.37239</v>
      </c>
      <c r="AM27" s="532">
        <v>54.365</v>
      </c>
      <c r="AN27" s="532">
        <v>2.75</v>
      </c>
      <c r="AO27" s="69" t="s">
        <v>247</v>
      </c>
      <c r="AP27" s="532">
        <v>372.471783</v>
      </c>
      <c r="AQ27" s="532">
        <v>271.321283</v>
      </c>
      <c r="AR27" s="532">
        <v>27.284599999999998</v>
      </c>
      <c r="AS27" s="532">
        <v>23.405170000000002</v>
      </c>
      <c r="AT27" s="532">
        <v>8.720453</v>
      </c>
      <c r="AU27" s="532">
        <v>21.21878</v>
      </c>
      <c r="AV27" s="532">
        <v>0</v>
      </c>
      <c r="AW27" s="532">
        <v>10.189289</v>
      </c>
      <c r="AX27" s="788"/>
    </row>
    <row r="28" spans="1:50" ht="12.75">
      <c r="A28" s="57" t="s">
        <v>248</v>
      </c>
      <c r="B28" s="530">
        <f t="shared" si="0"/>
        <v>144.602</v>
      </c>
      <c r="C28" s="530">
        <f t="shared" si="1"/>
        <v>489.17999999999995</v>
      </c>
      <c r="D28" s="530">
        <f t="shared" si="2"/>
        <v>603.75</v>
      </c>
      <c r="E28" s="530">
        <f t="shared" si="3"/>
        <v>71.078</v>
      </c>
      <c r="F28" s="530">
        <f t="shared" si="4"/>
        <v>10.129999999999999</v>
      </c>
      <c r="G28" s="530">
        <f t="shared" si="5"/>
        <v>140.55</v>
      </c>
      <c r="H28" s="530">
        <f t="shared" si="6"/>
        <v>51</v>
      </c>
      <c r="I28" s="530">
        <f t="shared" si="7"/>
        <v>560.3199999999999</v>
      </c>
      <c r="J28" s="530">
        <f t="shared" si="8"/>
        <v>202.4</v>
      </c>
      <c r="K28" s="530">
        <f t="shared" si="9"/>
        <v>132.7</v>
      </c>
      <c r="L28" s="969">
        <f t="shared" si="11"/>
        <v>13.800000000000637</v>
      </c>
      <c r="M28" s="530">
        <f t="shared" si="10"/>
        <v>2419.51</v>
      </c>
      <c r="O28" s="57" t="s">
        <v>248</v>
      </c>
      <c r="P28" s="530">
        <v>129.442</v>
      </c>
      <c r="Q28" s="530">
        <v>471.78</v>
      </c>
      <c r="R28" s="530">
        <v>337.55</v>
      </c>
      <c r="S28" s="530">
        <v>51.028</v>
      </c>
      <c r="T28" s="530">
        <v>5.66</v>
      </c>
      <c r="U28" s="530">
        <v>38.95</v>
      </c>
      <c r="V28" s="530">
        <v>23.2</v>
      </c>
      <c r="W28" s="530">
        <v>425.32</v>
      </c>
      <c r="X28" s="530">
        <v>96.9</v>
      </c>
      <c r="Y28" s="530">
        <v>49</v>
      </c>
      <c r="Z28" s="530">
        <f t="shared" si="12"/>
        <v>13.800000000000182</v>
      </c>
      <c r="AA28" s="530">
        <v>1642.63</v>
      </c>
      <c r="AB28" s="787"/>
      <c r="AC28" s="57" t="s">
        <v>248</v>
      </c>
      <c r="AD28" s="530">
        <v>144.602</v>
      </c>
      <c r="AE28" s="530">
        <v>489.18</v>
      </c>
      <c r="AF28" s="530">
        <v>196.25</v>
      </c>
      <c r="AG28" s="530">
        <v>185.4</v>
      </c>
      <c r="AH28" s="530">
        <v>603.75</v>
      </c>
      <c r="AI28" s="530">
        <v>311.31</v>
      </c>
      <c r="AJ28" s="530">
        <v>33.9</v>
      </c>
      <c r="AK28" s="530">
        <v>46.9</v>
      </c>
      <c r="AL28" s="530">
        <v>71.078</v>
      </c>
      <c r="AM28" s="530">
        <v>46.678</v>
      </c>
      <c r="AN28" s="530">
        <v>16.77</v>
      </c>
      <c r="AO28" s="57" t="s">
        <v>248</v>
      </c>
      <c r="AP28" s="530">
        <v>560.32</v>
      </c>
      <c r="AQ28" s="530">
        <v>451.95</v>
      </c>
      <c r="AR28" s="530">
        <v>80.62</v>
      </c>
      <c r="AS28" s="530">
        <v>0</v>
      </c>
      <c r="AT28" s="530">
        <v>11</v>
      </c>
      <c r="AU28" s="530">
        <v>4</v>
      </c>
      <c r="AV28" s="530">
        <v>0</v>
      </c>
      <c r="AW28" s="530">
        <v>6.3</v>
      </c>
      <c r="AX28" s="787"/>
    </row>
    <row r="29" spans="1:50" s="533" customFormat="1" ht="12.75">
      <c r="A29" s="81" t="s">
        <v>249</v>
      </c>
      <c r="B29" s="537">
        <f t="shared" si="0"/>
        <v>1940.5295279999996</v>
      </c>
      <c r="C29" s="537">
        <f t="shared" si="1"/>
        <v>4387.785718</v>
      </c>
      <c r="D29" s="537">
        <f t="shared" si="2"/>
        <v>5168.210792700001</v>
      </c>
      <c r="E29" s="537">
        <f t="shared" si="3"/>
        <v>965.713394</v>
      </c>
      <c r="F29" s="537">
        <f t="shared" si="4"/>
        <v>80.578057</v>
      </c>
      <c r="G29" s="537">
        <f t="shared" si="5"/>
        <v>1114.329495</v>
      </c>
      <c r="H29" s="537">
        <f t="shared" si="6"/>
        <v>484.683096</v>
      </c>
      <c r="I29" s="537">
        <f t="shared" si="7"/>
        <v>4748.83582</v>
      </c>
      <c r="J29" s="537">
        <f t="shared" si="8"/>
        <v>1900.602135</v>
      </c>
      <c r="K29" s="537">
        <f t="shared" si="9"/>
        <v>1296.2745410000007</v>
      </c>
      <c r="L29" s="970">
        <f t="shared" si="11"/>
        <v>128.15334129999974</v>
      </c>
      <c r="M29" s="537">
        <f t="shared" si="10"/>
        <v>22215.695918000005</v>
      </c>
      <c r="O29" s="81" t="s">
        <v>249</v>
      </c>
      <c r="P29" s="537">
        <v>1540.3444659999996</v>
      </c>
      <c r="Q29" s="537">
        <v>4137.652867</v>
      </c>
      <c r="R29" s="537">
        <v>2850.1696387000006</v>
      </c>
      <c r="S29" s="537">
        <v>570.733641</v>
      </c>
      <c r="T29" s="537">
        <v>40.775117</v>
      </c>
      <c r="U29" s="537">
        <v>227.618601</v>
      </c>
      <c r="V29" s="537">
        <v>188.623429</v>
      </c>
      <c r="W29" s="537">
        <v>3065.274664</v>
      </c>
      <c r="X29" s="537">
        <v>830.6352900000002</v>
      </c>
      <c r="Y29" s="537">
        <v>421.101333</v>
      </c>
      <c r="Z29" s="537">
        <f t="shared" si="12"/>
        <v>119.1396633000004</v>
      </c>
      <c r="AA29" s="537">
        <v>13992.068710000001</v>
      </c>
      <c r="AB29" s="787"/>
      <c r="AC29" s="81" t="s">
        <v>249</v>
      </c>
      <c r="AD29" s="537">
        <v>1940.5295279999996</v>
      </c>
      <c r="AE29" s="537">
        <v>4387.785718</v>
      </c>
      <c r="AF29" s="537">
        <v>1869.569464</v>
      </c>
      <c r="AG29" s="537">
        <v>1728.022873</v>
      </c>
      <c r="AH29" s="537">
        <v>5168.2107927</v>
      </c>
      <c r="AI29" s="537">
        <v>3794.0944649999997</v>
      </c>
      <c r="AJ29" s="537">
        <v>366.498742</v>
      </c>
      <c r="AK29" s="537">
        <v>359.26333999999997</v>
      </c>
      <c r="AL29" s="537">
        <v>965.7133940000001</v>
      </c>
      <c r="AM29" s="537">
        <v>667.1114660000001</v>
      </c>
      <c r="AN29" s="537">
        <v>172.622786</v>
      </c>
      <c r="AO29" s="81" t="s">
        <v>249</v>
      </c>
      <c r="AP29" s="537">
        <v>4748.83582</v>
      </c>
      <c r="AQ29" s="537">
        <v>3013.814491</v>
      </c>
      <c r="AR29" s="537">
        <v>632.8032509999999</v>
      </c>
      <c r="AS29" s="537">
        <v>99.028921</v>
      </c>
      <c r="AT29" s="537">
        <v>91.738818</v>
      </c>
      <c r="AU29" s="537">
        <v>291.73707900000005</v>
      </c>
      <c r="AV29" s="537">
        <v>56.816695</v>
      </c>
      <c r="AW29" s="537">
        <v>172.66887699999998</v>
      </c>
      <c r="AX29" s="788"/>
    </row>
    <row r="30" spans="1:50" ht="12.75">
      <c r="A30" s="57" t="s">
        <v>250</v>
      </c>
      <c r="B30" s="530">
        <f t="shared" si="0"/>
        <v>207.67999999999998</v>
      </c>
      <c r="C30" s="530">
        <f t="shared" si="1"/>
        <v>783.7520000000001</v>
      </c>
      <c r="D30" s="530">
        <f t="shared" si="2"/>
        <v>1120.8220000000001</v>
      </c>
      <c r="E30" s="530">
        <f t="shared" si="3"/>
        <v>119.967</v>
      </c>
      <c r="F30" s="530">
        <f t="shared" si="4"/>
        <v>70.141</v>
      </c>
      <c r="G30" s="530">
        <f t="shared" si="5"/>
        <v>341.579</v>
      </c>
      <c r="H30" s="530">
        <f t="shared" si="6"/>
        <v>153.011</v>
      </c>
      <c r="I30" s="530">
        <f t="shared" si="7"/>
        <v>1154.75</v>
      </c>
      <c r="J30" s="530">
        <f t="shared" si="8"/>
        <v>225.94</v>
      </c>
      <c r="K30" s="530">
        <f t="shared" si="9"/>
        <v>391.64300000000003</v>
      </c>
      <c r="L30" s="969">
        <f t="shared" si="11"/>
        <v>808.3900000000003</v>
      </c>
      <c r="M30" s="530">
        <f t="shared" si="10"/>
        <v>5377.675</v>
      </c>
      <c r="O30" s="57" t="s">
        <v>250</v>
      </c>
      <c r="P30" s="530">
        <v>185.009</v>
      </c>
      <c r="Q30" s="530">
        <v>744.652</v>
      </c>
      <c r="R30" s="530">
        <v>512.962</v>
      </c>
      <c r="S30" s="530">
        <v>68.217</v>
      </c>
      <c r="T30" s="530">
        <v>13.791</v>
      </c>
      <c r="U30" s="530">
        <v>38.889</v>
      </c>
      <c r="V30" s="530">
        <v>28.416</v>
      </c>
      <c r="W30" s="530">
        <v>746.7</v>
      </c>
      <c r="X30" s="530">
        <v>125.775</v>
      </c>
      <c r="Y30" s="530">
        <v>123.643</v>
      </c>
      <c r="Z30" s="530">
        <f t="shared" si="12"/>
        <v>793.3899999999999</v>
      </c>
      <c r="AA30" s="530">
        <v>3381.444</v>
      </c>
      <c r="AB30" s="787"/>
      <c r="AC30" s="57" t="s">
        <v>250</v>
      </c>
      <c r="AD30" s="530">
        <v>207.68</v>
      </c>
      <c r="AE30" s="530">
        <v>783.752</v>
      </c>
      <c r="AF30" s="530">
        <v>267.344</v>
      </c>
      <c r="AG30" s="530">
        <v>343.75</v>
      </c>
      <c r="AH30" s="530">
        <v>1120.822</v>
      </c>
      <c r="AI30" s="530">
        <v>902.467</v>
      </c>
      <c r="AJ30" s="530">
        <v>58.076</v>
      </c>
      <c r="AK30" s="530">
        <v>77.25</v>
      </c>
      <c r="AL30" s="530">
        <v>119.967</v>
      </c>
      <c r="AM30" s="530">
        <v>86.544</v>
      </c>
      <c r="AN30" s="530">
        <v>10.323</v>
      </c>
      <c r="AO30" s="57" t="s">
        <v>250</v>
      </c>
      <c r="AP30" s="530">
        <v>1154.75</v>
      </c>
      <c r="AQ30" s="530">
        <v>200</v>
      </c>
      <c r="AR30" s="530">
        <v>32.6</v>
      </c>
      <c r="AS30" s="530">
        <v>68.5</v>
      </c>
      <c r="AT30" s="530">
        <v>7.5</v>
      </c>
      <c r="AU30" s="530">
        <v>37.8</v>
      </c>
      <c r="AV30" s="530">
        <v>6.35</v>
      </c>
      <c r="AW30" s="530">
        <v>0</v>
      </c>
      <c r="AX30" s="787"/>
    </row>
    <row r="31" spans="1:50" s="533" customFormat="1" ht="12.75">
      <c r="A31" s="94" t="s">
        <v>251</v>
      </c>
      <c r="B31" s="540">
        <f t="shared" si="0"/>
        <v>2148.2095279999994</v>
      </c>
      <c r="C31" s="540">
        <f t="shared" si="1"/>
        <v>5171.5377180000005</v>
      </c>
      <c r="D31" s="540">
        <f t="shared" si="2"/>
        <v>6289.032792700001</v>
      </c>
      <c r="E31" s="540">
        <f t="shared" si="3"/>
        <v>1085.680394</v>
      </c>
      <c r="F31" s="540">
        <f t="shared" si="4"/>
        <v>150.719057</v>
      </c>
      <c r="G31" s="540">
        <f t="shared" si="5"/>
        <v>1455.908495</v>
      </c>
      <c r="H31" s="540">
        <f t="shared" si="6"/>
        <v>637.694096</v>
      </c>
      <c r="I31" s="540">
        <f t="shared" si="7"/>
        <v>5903.58582</v>
      </c>
      <c r="J31" s="540">
        <f t="shared" si="8"/>
        <v>2126.542135</v>
      </c>
      <c r="K31" s="540">
        <f t="shared" si="9"/>
        <v>1687.9175410000007</v>
      </c>
      <c r="L31" s="971">
        <f>M31-SUM(B31:K31)</f>
        <v>449.90429030000087</v>
      </c>
      <c r="M31" s="540">
        <f t="shared" si="10"/>
        <v>27106.731867000002</v>
      </c>
      <c r="O31" s="94" t="s">
        <v>251</v>
      </c>
      <c r="P31" s="540">
        <v>1725.3534659999996</v>
      </c>
      <c r="Q31" s="540">
        <v>4882.304867000001</v>
      </c>
      <c r="R31" s="540">
        <v>3363.1316387000006</v>
      </c>
      <c r="S31" s="540">
        <v>638.950641</v>
      </c>
      <c r="T31" s="540">
        <v>54.566117</v>
      </c>
      <c r="U31" s="540">
        <v>266.507601</v>
      </c>
      <c r="V31" s="540">
        <v>217.03942899999998</v>
      </c>
      <c r="W31" s="540">
        <v>3811.974664</v>
      </c>
      <c r="X31" s="540">
        <v>956.4102900000001</v>
      </c>
      <c r="Y31" s="540">
        <v>544.744333</v>
      </c>
      <c r="Z31" s="540">
        <f t="shared" si="12"/>
        <v>425.8906123000015</v>
      </c>
      <c r="AA31" s="540">
        <v>16886.873659</v>
      </c>
      <c r="AB31" s="787"/>
      <c r="AC31" s="94" t="s">
        <v>251</v>
      </c>
      <c r="AD31" s="540">
        <v>2148.2095279999994</v>
      </c>
      <c r="AE31" s="540">
        <v>5171.5377180000005</v>
      </c>
      <c r="AF31" s="540">
        <v>2136.913464</v>
      </c>
      <c r="AG31" s="540">
        <v>2071.772873</v>
      </c>
      <c r="AH31" s="540">
        <v>6289.0327927</v>
      </c>
      <c r="AI31" s="540">
        <v>4696.561465</v>
      </c>
      <c r="AJ31" s="540">
        <v>424.574742</v>
      </c>
      <c r="AK31" s="540">
        <v>436.51333999999997</v>
      </c>
      <c r="AL31" s="540">
        <v>1085.680394</v>
      </c>
      <c r="AM31" s="540">
        <v>753.655466</v>
      </c>
      <c r="AN31" s="540">
        <v>182.945786</v>
      </c>
      <c r="AO31" s="94" t="s">
        <v>136</v>
      </c>
      <c r="AP31" s="540">
        <v>5903.58582</v>
      </c>
      <c r="AQ31" s="540">
        <v>3213.814491</v>
      </c>
      <c r="AR31" s="540">
        <v>665.403251</v>
      </c>
      <c r="AS31" s="540">
        <v>167.528921</v>
      </c>
      <c r="AT31" s="540">
        <v>99.238818</v>
      </c>
      <c r="AU31" s="540">
        <v>329.537079</v>
      </c>
      <c r="AV31" s="540">
        <v>63.166695</v>
      </c>
      <c r="AW31" s="540">
        <v>172.66887699999998</v>
      </c>
      <c r="AX31" s="788"/>
    </row>
    <row r="32" spans="1:50" ht="12.75">
      <c r="A32" s="630" t="s">
        <v>252</v>
      </c>
      <c r="B32" s="530">
        <f t="shared" si="0"/>
        <v>111.313568</v>
      </c>
      <c r="C32" s="530">
        <f t="shared" si="1"/>
        <v>57.492758</v>
      </c>
      <c r="D32" s="530">
        <f t="shared" si="2"/>
        <v>76.197927</v>
      </c>
      <c r="E32" s="530">
        <f t="shared" si="3"/>
        <v>22.805709</v>
      </c>
      <c r="F32" s="530">
        <f t="shared" si="4"/>
        <v>4.944976</v>
      </c>
      <c r="G32" s="530">
        <f t="shared" si="5"/>
        <v>22.316647</v>
      </c>
      <c r="H32" s="530">
        <f t="shared" si="6"/>
        <v>21.136105</v>
      </c>
      <c r="I32" s="530">
        <f t="shared" si="7"/>
        <v>68.909151</v>
      </c>
      <c r="J32" s="530">
        <f t="shared" si="8"/>
        <v>52.87133</v>
      </c>
      <c r="K32" s="530">
        <f t="shared" si="9"/>
        <v>30.236697</v>
      </c>
      <c r="L32" s="530">
        <f t="shared" si="11"/>
        <v>0.07682900000003201</v>
      </c>
      <c r="M32" s="530">
        <f t="shared" si="10"/>
        <v>468.301697</v>
      </c>
      <c r="O32" s="630" t="s">
        <v>252</v>
      </c>
      <c r="P32" s="530">
        <v>87.140371</v>
      </c>
      <c r="Q32" s="530">
        <v>46.055955000000004</v>
      </c>
      <c r="R32" s="530">
        <v>30.034062000000002</v>
      </c>
      <c r="S32" s="530">
        <v>11.929983</v>
      </c>
      <c r="T32" s="530">
        <v>0.24608000000000002</v>
      </c>
      <c r="U32" s="530">
        <v>1.8798869999999999</v>
      </c>
      <c r="V32" s="530">
        <v>4.782881000000001</v>
      </c>
      <c r="W32" s="530">
        <v>21.288936000000003</v>
      </c>
      <c r="X32" s="530">
        <v>21.728703000000003</v>
      </c>
      <c r="Y32" s="530">
        <v>8.35345</v>
      </c>
      <c r="Z32" s="530">
        <f t="shared" si="12"/>
        <v>0.07682899999997517</v>
      </c>
      <c r="AA32" s="530">
        <v>233.517137</v>
      </c>
      <c r="AB32" s="787"/>
      <c r="AC32" s="762" t="s">
        <v>252</v>
      </c>
      <c r="AD32" s="530">
        <v>111.313568</v>
      </c>
      <c r="AE32" s="530">
        <v>57.492758</v>
      </c>
      <c r="AF32" s="530">
        <v>30.567211</v>
      </c>
      <c r="AG32" s="530">
        <v>15.449969000000001</v>
      </c>
      <c r="AH32" s="530">
        <v>76.19792699999999</v>
      </c>
      <c r="AI32" s="530">
        <v>54.036853</v>
      </c>
      <c r="AJ32" s="530">
        <v>2.481321</v>
      </c>
      <c r="AK32" s="530">
        <v>14.080942</v>
      </c>
      <c r="AL32" s="530">
        <v>22.805709000000004</v>
      </c>
      <c r="AM32" s="530">
        <v>12.941490999999997</v>
      </c>
      <c r="AN32" s="530">
        <v>4.194648</v>
      </c>
      <c r="AO32" s="762" t="s">
        <v>252</v>
      </c>
      <c r="AP32" s="530">
        <v>68.909151</v>
      </c>
      <c r="AQ32" s="530">
        <v>0</v>
      </c>
      <c r="AR32" s="530">
        <v>0</v>
      </c>
      <c r="AS32" s="530">
        <v>0</v>
      </c>
      <c r="AT32" s="530">
        <v>0</v>
      </c>
      <c r="AU32" s="530">
        <v>0</v>
      </c>
      <c r="AV32" s="530">
        <v>0</v>
      </c>
      <c r="AW32" s="530">
        <v>0</v>
      </c>
      <c r="AX32" s="787"/>
    </row>
    <row r="33" spans="1:50" s="533" customFormat="1" ht="12.75">
      <c r="A33" s="635" t="s">
        <v>253</v>
      </c>
      <c r="B33" s="532">
        <f t="shared" si="0"/>
        <v>36.885457</v>
      </c>
      <c r="C33" s="532">
        <f t="shared" si="1"/>
        <v>14.190850000000001</v>
      </c>
      <c r="D33" s="532">
        <f t="shared" si="2"/>
        <v>31.586744000000003</v>
      </c>
      <c r="E33" s="532">
        <f t="shared" si="3"/>
        <v>12.310625000000002</v>
      </c>
      <c r="F33" s="532">
        <f t="shared" si="4"/>
        <v>0.7995</v>
      </c>
      <c r="G33" s="532">
        <f t="shared" si="5"/>
        <v>6.9579189999999995</v>
      </c>
      <c r="H33" s="532">
        <f t="shared" si="6"/>
        <v>2.838</v>
      </c>
      <c r="I33" s="532">
        <f t="shared" si="7"/>
        <v>20.82863</v>
      </c>
      <c r="J33" s="532">
        <f t="shared" si="8"/>
        <v>15.324673</v>
      </c>
      <c r="K33" s="532">
        <f t="shared" si="9"/>
        <v>12.941294</v>
      </c>
      <c r="L33" s="532">
        <f t="shared" si="11"/>
        <v>0.18000000000000682</v>
      </c>
      <c r="M33" s="532">
        <f t="shared" si="10"/>
        <v>154.843692</v>
      </c>
      <c r="O33" s="635" t="s">
        <v>253</v>
      </c>
      <c r="P33" s="532">
        <v>31.793057</v>
      </c>
      <c r="Q33" s="532">
        <v>12.73085</v>
      </c>
      <c r="R33" s="532">
        <v>20.831744</v>
      </c>
      <c r="S33" s="532">
        <v>6.370625</v>
      </c>
      <c r="T33" s="532">
        <v>0.765</v>
      </c>
      <c r="U33" s="532">
        <v>1.09</v>
      </c>
      <c r="V33" s="532">
        <v>0.86</v>
      </c>
      <c r="W33" s="532">
        <v>6.899</v>
      </c>
      <c r="X33" s="532">
        <v>4.176938</v>
      </c>
      <c r="Y33" s="532">
        <v>4.830062</v>
      </c>
      <c r="Z33" s="532">
        <f t="shared" si="12"/>
        <v>0.18000000000000682</v>
      </c>
      <c r="AA33" s="532">
        <v>90.527276</v>
      </c>
      <c r="AB33" s="787"/>
      <c r="AC33" s="765" t="s">
        <v>253</v>
      </c>
      <c r="AD33" s="532">
        <v>36.885457</v>
      </c>
      <c r="AE33" s="532">
        <v>14.190850000000001</v>
      </c>
      <c r="AF33" s="532">
        <v>4.793571</v>
      </c>
      <c r="AG33" s="532">
        <v>4.75</v>
      </c>
      <c r="AH33" s="532">
        <v>31.586744</v>
      </c>
      <c r="AI33" s="532">
        <v>28.037243999999998</v>
      </c>
      <c r="AJ33" s="532">
        <v>0.3</v>
      </c>
      <c r="AK33" s="532">
        <v>0.8495</v>
      </c>
      <c r="AL33" s="532">
        <v>12.310625</v>
      </c>
      <c r="AM33" s="532">
        <v>5.560625</v>
      </c>
      <c r="AN33" s="532">
        <v>5.21</v>
      </c>
      <c r="AO33" s="765" t="s">
        <v>253</v>
      </c>
      <c r="AP33" s="532">
        <v>20.828629999999997</v>
      </c>
      <c r="AQ33" s="532">
        <v>0</v>
      </c>
      <c r="AR33" s="532">
        <v>0</v>
      </c>
      <c r="AS33" s="532">
        <v>0.18</v>
      </c>
      <c r="AT33" s="532">
        <v>0.569</v>
      </c>
      <c r="AU33" s="532">
        <v>4.819</v>
      </c>
      <c r="AV33" s="532">
        <v>0.15</v>
      </c>
      <c r="AW33" s="532">
        <v>0</v>
      </c>
      <c r="AX33" s="788"/>
    </row>
    <row r="34" spans="1:50" ht="12.75">
      <c r="A34" s="638" t="s">
        <v>254</v>
      </c>
      <c r="B34" s="530">
        <f t="shared" si="0"/>
        <v>70.456601</v>
      </c>
      <c r="C34" s="530">
        <f t="shared" si="1"/>
        <v>44.3</v>
      </c>
      <c r="D34" s="530">
        <f t="shared" si="2"/>
        <v>59.048452999999995</v>
      </c>
      <c r="E34" s="530">
        <f t="shared" si="3"/>
        <v>15.51</v>
      </c>
      <c r="F34" s="530">
        <f t="shared" si="4"/>
        <v>9.45</v>
      </c>
      <c r="G34" s="530">
        <f t="shared" si="5"/>
        <v>21.05</v>
      </c>
      <c r="H34" s="530">
        <f t="shared" si="6"/>
        <v>8.424537999999998</v>
      </c>
      <c r="I34" s="530">
        <f t="shared" si="7"/>
        <v>66.611</v>
      </c>
      <c r="J34" s="530">
        <f t="shared" si="8"/>
        <v>49.449408000000005</v>
      </c>
      <c r="K34" s="530">
        <f t="shared" si="9"/>
        <v>0</v>
      </c>
      <c r="L34" s="530">
        <f t="shared" si="11"/>
        <v>0.7000000000000455</v>
      </c>
      <c r="M34" s="530">
        <f t="shared" si="10"/>
        <v>345</v>
      </c>
      <c r="O34" s="638" t="s">
        <v>254</v>
      </c>
      <c r="P34" s="530">
        <v>41.306601</v>
      </c>
      <c r="Q34" s="530">
        <v>41.3</v>
      </c>
      <c r="R34" s="530">
        <v>31.648453</v>
      </c>
      <c r="S34" s="530">
        <v>9.122</v>
      </c>
      <c r="T34" s="530">
        <v>6.7</v>
      </c>
      <c r="U34" s="530">
        <v>0.5</v>
      </c>
      <c r="V34" s="530">
        <v>2.957147</v>
      </c>
      <c r="W34" s="530">
        <v>12.211</v>
      </c>
      <c r="X34" s="530">
        <v>19.141908</v>
      </c>
      <c r="Y34" s="530">
        <v>0</v>
      </c>
      <c r="Z34" s="530">
        <f t="shared" si="12"/>
        <v>0.6999999999999886</v>
      </c>
      <c r="AA34" s="530">
        <v>165.587109</v>
      </c>
      <c r="AB34" s="787"/>
      <c r="AC34" s="762" t="s">
        <v>254</v>
      </c>
      <c r="AD34" s="530">
        <v>70.45660099999999</v>
      </c>
      <c r="AE34" s="530">
        <v>44.3</v>
      </c>
      <c r="AF34" s="530">
        <v>30.3</v>
      </c>
      <c r="AG34" s="530">
        <v>10.5</v>
      </c>
      <c r="AH34" s="530">
        <v>59.048453</v>
      </c>
      <c r="AI34" s="530">
        <v>51.842</v>
      </c>
      <c r="AJ34" s="530">
        <v>1.3</v>
      </c>
      <c r="AK34" s="530">
        <v>5.906453000000001</v>
      </c>
      <c r="AL34" s="530">
        <v>15.51</v>
      </c>
      <c r="AM34" s="530">
        <v>7.77</v>
      </c>
      <c r="AN34" s="530">
        <v>4.3</v>
      </c>
      <c r="AO34" s="762" t="s">
        <v>254</v>
      </c>
      <c r="AP34" s="530">
        <v>66.611</v>
      </c>
      <c r="AQ34" s="530">
        <v>0</v>
      </c>
      <c r="AR34" s="530">
        <v>0</v>
      </c>
      <c r="AS34" s="530">
        <v>27.876</v>
      </c>
      <c r="AT34" s="530">
        <v>0</v>
      </c>
      <c r="AU34" s="530">
        <v>0</v>
      </c>
      <c r="AV34" s="530">
        <v>0</v>
      </c>
      <c r="AW34" s="530">
        <v>0</v>
      </c>
      <c r="AX34" s="787"/>
    </row>
    <row r="35" spans="1:50" s="533" customFormat="1" ht="12.75">
      <c r="A35" s="635" t="s">
        <v>255</v>
      </c>
      <c r="B35" s="532">
        <f t="shared" si="0"/>
        <v>57.96340000000001</v>
      </c>
      <c r="C35" s="532">
        <f t="shared" si="1"/>
        <v>112.299</v>
      </c>
      <c r="D35" s="532">
        <f t="shared" si="2"/>
        <v>129.2678</v>
      </c>
      <c r="E35" s="532">
        <f t="shared" si="3"/>
        <v>93.2125</v>
      </c>
      <c r="F35" s="532">
        <f t="shared" si="4"/>
        <v>0.05</v>
      </c>
      <c r="G35" s="532">
        <f t="shared" si="5"/>
        <v>12.0447</v>
      </c>
      <c r="H35" s="532">
        <f t="shared" si="6"/>
        <v>20.8926</v>
      </c>
      <c r="I35" s="532">
        <f t="shared" si="7"/>
        <v>189.138</v>
      </c>
      <c r="J35" s="532">
        <f t="shared" si="8"/>
        <v>43.496</v>
      </c>
      <c r="K35" s="532">
        <f t="shared" si="9"/>
        <v>43.466</v>
      </c>
      <c r="L35" s="532">
        <f t="shared" si="11"/>
        <v>0.8959999999999582</v>
      </c>
      <c r="M35" s="532">
        <f t="shared" si="10"/>
        <v>702.726</v>
      </c>
      <c r="O35" s="635" t="s">
        <v>255</v>
      </c>
      <c r="P35" s="532">
        <v>45.9924</v>
      </c>
      <c r="Q35" s="532">
        <v>92.45</v>
      </c>
      <c r="R35" s="532">
        <v>56.01</v>
      </c>
      <c r="S35" s="532">
        <v>18.986</v>
      </c>
      <c r="T35" s="532">
        <v>0.05</v>
      </c>
      <c r="U35" s="532">
        <v>2.225</v>
      </c>
      <c r="V35" s="532">
        <v>8.2426</v>
      </c>
      <c r="W35" s="532">
        <v>16.887</v>
      </c>
      <c r="X35" s="532">
        <v>24.42</v>
      </c>
      <c r="Y35" s="532">
        <v>14.844</v>
      </c>
      <c r="Z35" s="532">
        <f t="shared" si="12"/>
        <v>0.8959999999999582</v>
      </c>
      <c r="AA35" s="532">
        <v>281.003</v>
      </c>
      <c r="AB35" s="787"/>
      <c r="AC35" s="765" t="s">
        <v>255</v>
      </c>
      <c r="AD35" s="532">
        <v>57.9634</v>
      </c>
      <c r="AE35" s="532">
        <v>112.299</v>
      </c>
      <c r="AF35" s="532">
        <v>40.277</v>
      </c>
      <c r="AG35" s="532">
        <v>20.56</v>
      </c>
      <c r="AH35" s="532">
        <v>129.2678</v>
      </c>
      <c r="AI35" s="532">
        <v>88.21</v>
      </c>
      <c r="AJ35" s="532">
        <v>1.64</v>
      </c>
      <c r="AK35" s="532">
        <v>24.907799999999998</v>
      </c>
      <c r="AL35" s="532">
        <v>93.2125</v>
      </c>
      <c r="AM35" s="532">
        <v>85.3005</v>
      </c>
      <c r="AN35" s="532">
        <v>4.159</v>
      </c>
      <c r="AO35" s="765" t="s">
        <v>255</v>
      </c>
      <c r="AP35" s="532">
        <v>189.138</v>
      </c>
      <c r="AQ35" s="532">
        <v>0.4005</v>
      </c>
      <c r="AR35" s="532">
        <v>0</v>
      </c>
      <c r="AS35" s="532">
        <v>5.077</v>
      </c>
      <c r="AT35" s="532">
        <v>0</v>
      </c>
      <c r="AU35" s="532">
        <v>0</v>
      </c>
      <c r="AV35" s="532">
        <v>0</v>
      </c>
      <c r="AW35" s="532">
        <v>0.035</v>
      </c>
      <c r="AX35" s="788"/>
    </row>
    <row r="36" spans="1:50" ht="12.75">
      <c r="A36" s="104" t="s">
        <v>355</v>
      </c>
      <c r="B36" s="530">
        <f t="shared" si="0"/>
        <v>276.619026</v>
      </c>
      <c r="C36" s="530">
        <f t="shared" si="1"/>
        <v>228.28260799999998</v>
      </c>
      <c r="D36" s="530">
        <f t="shared" si="2"/>
        <v>296.10092399999996</v>
      </c>
      <c r="E36" s="530">
        <f t="shared" si="3"/>
        <v>143.838834</v>
      </c>
      <c r="F36" s="530">
        <f t="shared" si="4"/>
        <v>15.244475999999999</v>
      </c>
      <c r="G36" s="530">
        <f t="shared" si="5"/>
        <v>62.369266</v>
      </c>
      <c r="H36" s="530">
        <f t="shared" si="6"/>
        <v>53.29124300000001</v>
      </c>
      <c r="I36" s="530">
        <f t="shared" si="7"/>
        <v>345.48678099999995</v>
      </c>
      <c r="J36" s="530">
        <f t="shared" si="8"/>
        <v>161.141411</v>
      </c>
      <c r="K36" s="530">
        <f t="shared" si="9"/>
        <v>86.643991</v>
      </c>
      <c r="L36" s="530">
        <f t="shared" si="11"/>
        <v>1.8528289999999288</v>
      </c>
      <c r="M36" s="530">
        <f t="shared" si="10"/>
        <v>1670.871389</v>
      </c>
      <c r="O36" s="104" t="s">
        <v>355</v>
      </c>
      <c r="P36" s="530">
        <v>206.232429</v>
      </c>
      <c r="Q36" s="530">
        <v>192.536805</v>
      </c>
      <c r="R36" s="530">
        <v>138.524259</v>
      </c>
      <c r="S36" s="530">
        <v>46.408608</v>
      </c>
      <c r="T36" s="530">
        <v>7.76108</v>
      </c>
      <c r="U36" s="530">
        <v>5.694887</v>
      </c>
      <c r="V36" s="530">
        <v>16.842628</v>
      </c>
      <c r="W36" s="530">
        <v>57.285936</v>
      </c>
      <c r="X36" s="530">
        <v>69.467549</v>
      </c>
      <c r="Y36" s="530">
        <v>28.027512</v>
      </c>
      <c r="Z36" s="530">
        <f t="shared" si="12"/>
        <v>1.8528290000000425</v>
      </c>
      <c r="AA36" s="530">
        <v>770.634522</v>
      </c>
      <c r="AB36" s="787"/>
      <c r="AC36" s="655" t="s">
        <v>355</v>
      </c>
      <c r="AD36" s="530">
        <v>276.619026</v>
      </c>
      <c r="AE36" s="530">
        <v>228.282608</v>
      </c>
      <c r="AF36" s="530">
        <v>105.93778200000001</v>
      </c>
      <c r="AG36" s="530">
        <v>51.259969</v>
      </c>
      <c r="AH36" s="530">
        <v>296.100924</v>
      </c>
      <c r="AI36" s="530">
        <v>222.12609700000002</v>
      </c>
      <c r="AJ36" s="530">
        <v>5.721321</v>
      </c>
      <c r="AK36" s="530">
        <v>45.744695</v>
      </c>
      <c r="AL36" s="530">
        <v>143.838834</v>
      </c>
      <c r="AM36" s="530">
        <v>111.57261600000001</v>
      </c>
      <c r="AN36" s="530">
        <v>17.863648</v>
      </c>
      <c r="AO36" s="655" t="s">
        <v>355</v>
      </c>
      <c r="AP36" s="530">
        <v>345.48678099999995</v>
      </c>
      <c r="AQ36" s="530">
        <v>0.4005</v>
      </c>
      <c r="AR36" s="530">
        <v>0</v>
      </c>
      <c r="AS36" s="530">
        <v>33.133</v>
      </c>
      <c r="AT36" s="530">
        <v>0.569</v>
      </c>
      <c r="AU36" s="530">
        <v>4.819</v>
      </c>
      <c r="AV36" s="530">
        <v>0.15</v>
      </c>
      <c r="AW36" s="530">
        <v>0.035</v>
      </c>
      <c r="AX36" s="787"/>
    </row>
    <row r="37" spans="1:50" s="533" customFormat="1" ht="12.75">
      <c r="A37" s="645" t="s">
        <v>354</v>
      </c>
      <c r="B37" s="540">
        <f t="shared" si="0"/>
        <v>2424.8285539999997</v>
      </c>
      <c r="C37" s="540">
        <f t="shared" si="1"/>
        <v>5399.820326000001</v>
      </c>
      <c r="D37" s="540">
        <f t="shared" si="2"/>
        <v>6585.1337167</v>
      </c>
      <c r="E37" s="540">
        <f t="shared" si="3"/>
        <v>1229.519228</v>
      </c>
      <c r="F37" s="540">
        <f t="shared" si="4"/>
        <v>165.96353299999998</v>
      </c>
      <c r="G37" s="540">
        <f t="shared" si="5"/>
        <v>1518.2777609999998</v>
      </c>
      <c r="H37" s="540">
        <f t="shared" si="6"/>
        <v>690.985339</v>
      </c>
      <c r="I37" s="540">
        <f t="shared" si="7"/>
        <v>6249.072601</v>
      </c>
      <c r="J37" s="540">
        <f t="shared" si="8"/>
        <v>2287.683546</v>
      </c>
      <c r="K37" s="540">
        <f t="shared" si="9"/>
        <v>1774.5615320000009</v>
      </c>
      <c r="L37" s="540">
        <f t="shared" si="11"/>
        <v>441.8808213000011</v>
      </c>
      <c r="M37" s="540">
        <f t="shared" si="10"/>
        <v>28767.726958</v>
      </c>
      <c r="O37" s="645" t="s">
        <v>354</v>
      </c>
      <c r="P37" s="540">
        <v>1931.5858949999995</v>
      </c>
      <c r="Q37" s="540">
        <v>5074.8416720000005</v>
      </c>
      <c r="R37" s="540">
        <v>3501.6558977000004</v>
      </c>
      <c r="S37" s="540">
        <v>685.3592490000001</v>
      </c>
      <c r="T37" s="540">
        <v>62.327197</v>
      </c>
      <c r="U37" s="540">
        <v>272.202488</v>
      </c>
      <c r="V37" s="540">
        <v>233.88205699999997</v>
      </c>
      <c r="W37" s="540">
        <v>3869.2606</v>
      </c>
      <c r="X37" s="540">
        <v>1025.8778390000002</v>
      </c>
      <c r="Y37" s="540">
        <v>572.771845</v>
      </c>
      <c r="Z37" s="540">
        <f t="shared" si="12"/>
        <v>417.86714329999813</v>
      </c>
      <c r="AA37" s="540">
        <v>17647.631883000002</v>
      </c>
      <c r="AB37" s="787"/>
      <c r="AC37" s="768" t="s">
        <v>354</v>
      </c>
      <c r="AD37" s="540">
        <v>2424.8285539999997</v>
      </c>
      <c r="AE37" s="540">
        <v>5399.820326</v>
      </c>
      <c r="AF37" s="540">
        <v>2242.851246</v>
      </c>
      <c r="AG37" s="540">
        <v>2123.0328419999996</v>
      </c>
      <c r="AH37" s="540">
        <v>6585.133716700001</v>
      </c>
      <c r="AI37" s="540">
        <v>4918.687562</v>
      </c>
      <c r="AJ37" s="540">
        <v>430.296063</v>
      </c>
      <c r="AK37" s="540">
        <v>482.2580349999999</v>
      </c>
      <c r="AL37" s="540">
        <v>1229.519228</v>
      </c>
      <c r="AM37" s="540">
        <v>865.228082</v>
      </c>
      <c r="AN37" s="540">
        <v>200.80943399999998</v>
      </c>
      <c r="AO37" s="768" t="s">
        <v>354</v>
      </c>
      <c r="AP37" s="540">
        <v>6249.072601</v>
      </c>
      <c r="AQ37" s="540">
        <v>3214.214991</v>
      </c>
      <c r="AR37" s="540">
        <v>665.403251</v>
      </c>
      <c r="AS37" s="540">
        <v>200.661921</v>
      </c>
      <c r="AT37" s="540">
        <v>99.807818</v>
      </c>
      <c r="AU37" s="540">
        <v>334.356079</v>
      </c>
      <c r="AV37" s="540">
        <v>63.316695</v>
      </c>
      <c r="AW37" s="540">
        <v>172.70387699999998</v>
      </c>
      <c r="AX37" s="788"/>
    </row>
    <row r="38" spans="1:51" ht="12.75">
      <c r="A38" s="367" t="s">
        <v>384</v>
      </c>
      <c r="B38" s="5"/>
      <c r="C38" s="5"/>
      <c r="D38" s="5"/>
      <c r="E38" s="6"/>
      <c r="F38" s="6"/>
      <c r="G38" s="5"/>
      <c r="H38" s="479"/>
      <c r="I38" s="6"/>
      <c r="J38" s="5"/>
      <c r="K38" s="787"/>
      <c r="O38" s="367" t="s">
        <v>384</v>
      </c>
      <c r="P38" s="5"/>
      <c r="Q38" s="5"/>
      <c r="R38" s="5"/>
      <c r="S38" s="6"/>
      <c r="T38" s="6"/>
      <c r="U38" s="5"/>
      <c r="V38" s="479"/>
      <c r="W38" s="6"/>
      <c r="X38" s="5"/>
      <c r="AC38" s="367" t="s">
        <v>384</v>
      </c>
      <c r="AD38" s="5"/>
      <c r="AE38" s="186"/>
      <c r="AF38" s="5"/>
      <c r="AG38" s="6"/>
      <c r="AH38" s="559"/>
      <c r="AI38" s="5"/>
      <c r="AJ38" s="479"/>
      <c r="AK38" s="6"/>
      <c r="AM38" s="787"/>
      <c r="AO38" s="367" t="s">
        <v>384</v>
      </c>
      <c r="AP38" s="5"/>
      <c r="AQ38" s="186"/>
      <c r="AR38" s="5"/>
      <c r="AS38" s="6"/>
      <c r="AT38" s="559"/>
      <c r="AU38" s="5"/>
      <c r="AV38" s="479"/>
      <c r="AW38" s="6"/>
      <c r="AY38" s="787"/>
    </row>
    <row r="39" spans="1:49" ht="14.25" customHeight="1">
      <c r="A39" s="367" t="s">
        <v>501</v>
      </c>
      <c r="B39" s="944"/>
      <c r="C39" s="944"/>
      <c r="D39" s="944"/>
      <c r="E39" s="944"/>
      <c r="F39" s="944"/>
      <c r="G39" s="944"/>
      <c r="H39" s="944"/>
      <c r="I39" s="944"/>
      <c r="J39" s="944"/>
      <c r="K39" s="944"/>
      <c r="L39" s="944"/>
      <c r="M39" s="944"/>
      <c r="O39" s="367" t="s">
        <v>438</v>
      </c>
      <c r="P39" s="622"/>
      <c r="Q39" s="622"/>
      <c r="R39" s="622"/>
      <c r="S39" s="622"/>
      <c r="T39" s="622"/>
      <c r="U39" s="622"/>
      <c r="V39" s="622"/>
      <c r="W39" s="622"/>
      <c r="X39" s="5"/>
      <c r="AC39" s="789"/>
      <c r="AD39" s="622"/>
      <c r="AE39" s="622"/>
      <c r="AF39" s="622"/>
      <c r="AG39" s="622"/>
      <c r="AH39" s="622"/>
      <c r="AI39" s="622"/>
      <c r="AJ39" s="622"/>
      <c r="AK39" s="622"/>
      <c r="AO39" s="367"/>
      <c r="AP39" s="622"/>
      <c r="AQ39" s="622"/>
      <c r="AR39" s="622"/>
      <c r="AS39" s="622"/>
      <c r="AT39" s="622"/>
      <c r="AU39" s="622"/>
      <c r="AV39" s="622"/>
      <c r="AW39" s="622"/>
    </row>
    <row r="40" spans="1:24" ht="14.25" customHeight="1">
      <c r="A40" s="367" t="s">
        <v>494</v>
      </c>
      <c r="B40" s="790"/>
      <c r="C40" s="790"/>
      <c r="D40" s="790"/>
      <c r="E40" s="790"/>
      <c r="F40" s="790"/>
      <c r="G40" s="942"/>
      <c r="H40" s="943"/>
      <c r="I40" s="943"/>
      <c r="J40" s="943"/>
      <c r="K40" s="943"/>
      <c r="L40" s="943"/>
      <c r="M40" s="943"/>
      <c r="O40" s="367"/>
      <c r="P40" s="622"/>
      <c r="Q40" s="622"/>
      <c r="R40" s="622"/>
      <c r="S40" s="622"/>
      <c r="T40" s="622"/>
      <c r="U40" s="622"/>
      <c r="V40" s="622"/>
      <c r="W40" s="622"/>
      <c r="X40" s="5"/>
    </row>
    <row r="41" spans="1:26" ht="12.75">
      <c r="A41" s="5"/>
      <c r="B41" s="5"/>
      <c r="C41" s="5"/>
      <c r="D41" s="5"/>
      <c r="E41" s="5"/>
      <c r="F41" s="5"/>
      <c r="G41" s="120"/>
      <c r="H41" s="120"/>
      <c r="I41" s="120"/>
      <c r="J41" s="120"/>
      <c r="K41" s="533"/>
      <c r="L41" s="533"/>
      <c r="M41" s="533"/>
      <c r="Z41" s="787"/>
    </row>
    <row r="42" spans="1:41" ht="20.25">
      <c r="A42" s="213" t="s">
        <v>137</v>
      </c>
      <c r="O42" s="753" t="s">
        <v>198</v>
      </c>
      <c r="P42" s="5"/>
      <c r="Q42" s="5"/>
      <c r="R42" s="5"/>
      <c r="S42" s="6"/>
      <c r="T42" s="6"/>
      <c r="U42" s="5"/>
      <c r="V42" s="6"/>
      <c r="W42" s="6"/>
      <c r="X42" s="6"/>
      <c r="AA42" s="787"/>
      <c r="AC42" s="753" t="s">
        <v>198</v>
      </c>
      <c r="AO42" s="753" t="s">
        <v>198</v>
      </c>
    </row>
    <row r="43" spans="1:41" ht="18">
      <c r="A43" s="795" t="s">
        <v>511</v>
      </c>
      <c r="B43" s="793"/>
      <c r="C43" s="793"/>
      <c r="D43" s="793"/>
      <c r="E43" s="793"/>
      <c r="F43" s="793"/>
      <c r="G43" s="122"/>
      <c r="O43" s="866" t="s">
        <v>15</v>
      </c>
      <c r="P43" s="872"/>
      <c r="Q43" s="872"/>
      <c r="R43" s="872"/>
      <c r="S43" s="872"/>
      <c r="T43" s="872"/>
      <c r="U43" s="872"/>
      <c r="V43" s="872"/>
      <c r="W43" s="872"/>
      <c r="X43" s="882"/>
      <c r="AC43" s="625" t="s">
        <v>16</v>
      </c>
      <c r="AO43" s="625" t="s">
        <v>17</v>
      </c>
    </row>
    <row r="44" spans="1:41" s="533" customFormat="1" ht="18">
      <c r="A44" s="1312" t="s">
        <v>368</v>
      </c>
      <c r="B44" s="122"/>
      <c r="C44" s="122"/>
      <c r="D44" s="122"/>
      <c r="E44" s="122"/>
      <c r="F44" s="122"/>
      <c r="G44" s="122"/>
      <c r="O44" s="1318"/>
      <c r="P44" s="1319"/>
      <c r="Q44" s="1319"/>
      <c r="R44" s="1319"/>
      <c r="S44" s="1319"/>
      <c r="T44" s="1319"/>
      <c r="U44" s="1319"/>
      <c r="V44" s="1319"/>
      <c r="W44" s="1319"/>
      <c r="X44" s="1320"/>
      <c r="AC44" s="210"/>
      <c r="AO44" s="210"/>
    </row>
    <row r="45" spans="1:29" ht="18.75" customHeight="1">
      <c r="A45" s="794" t="s">
        <v>216</v>
      </c>
      <c r="O45" s="778"/>
      <c r="P45" s="778"/>
      <c r="Q45" s="778"/>
      <c r="R45" s="778"/>
      <c r="S45" s="778"/>
      <c r="T45" s="778"/>
      <c r="U45" s="778"/>
      <c r="V45" s="778"/>
      <c r="W45" s="778"/>
      <c r="X45" s="778"/>
      <c r="Y45" s="778"/>
      <c r="Z45" s="778"/>
      <c r="AA45" s="778"/>
      <c r="AC45" s="704"/>
    </row>
    <row r="46" spans="1:41" ht="15" customHeight="1">
      <c r="A46" s="794"/>
      <c r="O46" s="864"/>
      <c r="P46" s="778"/>
      <c r="Q46" s="778"/>
      <c r="R46" s="778"/>
      <c r="S46" s="778"/>
      <c r="T46" s="778"/>
      <c r="U46" s="778"/>
      <c r="V46" s="778"/>
      <c r="W46" s="778"/>
      <c r="X46" s="778"/>
      <c r="Y46" s="778"/>
      <c r="Z46" s="778"/>
      <c r="AC46" s="864"/>
      <c r="AO46" s="864" t="s">
        <v>220</v>
      </c>
    </row>
    <row r="47" spans="1:41" ht="15.75" customHeight="1">
      <c r="A47" s="6"/>
      <c r="O47" s="1312" t="s">
        <v>221</v>
      </c>
      <c r="P47" s="624"/>
      <c r="Q47" s="18"/>
      <c r="R47" s="18"/>
      <c r="S47" s="18"/>
      <c r="T47" s="18"/>
      <c r="U47" s="18"/>
      <c r="V47" s="18"/>
      <c r="W47" s="24"/>
      <c r="X47" s="43"/>
      <c r="AC47" s="1312" t="s">
        <v>221</v>
      </c>
      <c r="AO47" s="1312" t="s">
        <v>221</v>
      </c>
    </row>
    <row r="48" spans="1:51" ht="15.75" customHeight="1">
      <c r="A48" s="6"/>
      <c r="O48" s="779"/>
      <c r="P48" s="780" t="s">
        <v>92</v>
      </c>
      <c r="Q48" s="780" t="s">
        <v>93</v>
      </c>
      <c r="R48" s="781"/>
      <c r="S48" s="780" t="s">
        <v>94</v>
      </c>
      <c r="T48" s="780" t="s">
        <v>95</v>
      </c>
      <c r="U48" s="780" t="s">
        <v>456</v>
      </c>
      <c r="V48" s="781"/>
      <c r="W48" s="507"/>
      <c r="X48" s="780" t="s">
        <v>97</v>
      </c>
      <c r="Y48" s="780" t="s">
        <v>215</v>
      </c>
      <c r="Z48" s="780"/>
      <c r="AA48" s="780" t="s">
        <v>98</v>
      </c>
      <c r="AC48" s="779"/>
      <c r="AD48" s="1460" t="s">
        <v>138</v>
      </c>
      <c r="AE48" s="1479"/>
      <c r="AF48" s="1479"/>
      <c r="AG48" s="1479"/>
      <c r="AH48" s="1480"/>
      <c r="AI48" s="1460" t="s">
        <v>107</v>
      </c>
      <c r="AJ48" s="1479"/>
      <c r="AK48" s="1479"/>
      <c r="AL48" s="1479"/>
      <c r="AM48" s="1479"/>
      <c r="AN48" s="1480"/>
      <c r="AO48" s="779"/>
      <c r="AP48" s="1460" t="s">
        <v>139</v>
      </c>
      <c r="AQ48" s="1479"/>
      <c r="AR48" s="1479"/>
      <c r="AS48" s="1479"/>
      <c r="AT48" s="1480"/>
      <c r="AU48" s="568" t="s">
        <v>195</v>
      </c>
      <c r="AV48" s="490"/>
      <c r="AW48" s="490"/>
      <c r="AX48" s="490"/>
      <c r="AY48" s="490"/>
    </row>
    <row r="49" spans="1:51" ht="12.75">
      <c r="A49" s="6"/>
      <c r="O49" s="34" t="s">
        <v>222</v>
      </c>
      <c r="P49" s="782" t="s">
        <v>102</v>
      </c>
      <c r="Q49" s="782" t="s">
        <v>103</v>
      </c>
      <c r="R49" s="782" t="s">
        <v>458</v>
      </c>
      <c r="S49" s="782" t="s">
        <v>104</v>
      </c>
      <c r="T49" s="782" t="s">
        <v>105</v>
      </c>
      <c r="U49" s="782" t="s">
        <v>106</v>
      </c>
      <c r="V49" s="782" t="s">
        <v>455</v>
      </c>
      <c r="W49" s="782" t="s">
        <v>108</v>
      </c>
      <c r="X49" s="782" t="s">
        <v>109</v>
      </c>
      <c r="Y49" s="782" t="s">
        <v>110</v>
      </c>
      <c r="Z49" s="782" t="s">
        <v>269</v>
      </c>
      <c r="AA49" s="782" t="s">
        <v>495</v>
      </c>
      <c r="AC49" s="34" t="s">
        <v>222</v>
      </c>
      <c r="AD49" s="783" t="s">
        <v>111</v>
      </c>
      <c r="AE49" s="783" t="s">
        <v>140</v>
      </c>
      <c r="AF49" s="783" t="s">
        <v>141</v>
      </c>
      <c r="AG49" s="783" t="s">
        <v>142</v>
      </c>
      <c r="AH49" s="796" t="s">
        <v>143</v>
      </c>
      <c r="AI49" s="976" t="s">
        <v>111</v>
      </c>
      <c r="AJ49" s="783" t="s">
        <v>144</v>
      </c>
      <c r="AK49" s="783" t="s">
        <v>145</v>
      </c>
      <c r="AL49" s="783" t="s">
        <v>145</v>
      </c>
      <c r="AM49" s="783" t="s">
        <v>145</v>
      </c>
      <c r="AN49" s="783" t="s">
        <v>146</v>
      </c>
      <c r="AO49" s="34" t="s">
        <v>222</v>
      </c>
      <c r="AP49" s="783" t="s">
        <v>111</v>
      </c>
      <c r="AQ49" s="783" t="s">
        <v>147</v>
      </c>
      <c r="AR49" s="783" t="s">
        <v>148</v>
      </c>
      <c r="AS49" s="783" t="s">
        <v>149</v>
      </c>
      <c r="AT49" s="797" t="s">
        <v>150</v>
      </c>
      <c r="AU49" s="601" t="s">
        <v>194</v>
      </c>
      <c r="AV49" s="704"/>
      <c r="AW49" s="704"/>
      <c r="AX49" s="704"/>
      <c r="AY49" s="704"/>
    </row>
    <row r="50" spans="1:51" ht="12.75">
      <c r="A50" s="6"/>
      <c r="O50" s="784"/>
      <c r="P50" s="785"/>
      <c r="Q50" s="602" t="s">
        <v>122</v>
      </c>
      <c r="R50" s="512"/>
      <c r="S50" s="602" t="s">
        <v>123</v>
      </c>
      <c r="T50" s="602" t="s">
        <v>124</v>
      </c>
      <c r="U50" s="602" t="s">
        <v>125</v>
      </c>
      <c r="V50" s="512"/>
      <c r="W50" s="512"/>
      <c r="X50" s="512"/>
      <c r="Y50" s="512"/>
      <c r="Z50" s="512"/>
      <c r="AA50" s="602" t="s">
        <v>457</v>
      </c>
      <c r="AC50" s="784"/>
      <c r="AD50" s="52"/>
      <c r="AE50" s="52" t="s">
        <v>151</v>
      </c>
      <c r="AF50" s="786" t="s">
        <v>152</v>
      </c>
      <c r="AG50" s="52" t="s">
        <v>153</v>
      </c>
      <c r="AH50" s="798" t="s">
        <v>154</v>
      </c>
      <c r="AI50" s="1348"/>
      <c r="AJ50" s="786" t="s">
        <v>155</v>
      </c>
      <c r="AK50" s="786" t="s">
        <v>156</v>
      </c>
      <c r="AL50" s="786" t="s">
        <v>157</v>
      </c>
      <c r="AM50" s="786" t="s">
        <v>158</v>
      </c>
      <c r="AN50" s="786" t="s">
        <v>159</v>
      </c>
      <c r="AO50" s="784"/>
      <c r="AP50" s="52"/>
      <c r="AQ50" s="52" t="s">
        <v>160</v>
      </c>
      <c r="AR50" s="786" t="s">
        <v>161</v>
      </c>
      <c r="AS50" s="52" t="s">
        <v>162</v>
      </c>
      <c r="AT50" s="799" t="s">
        <v>163</v>
      </c>
      <c r="AU50" s="548" t="s">
        <v>124</v>
      </c>
      <c r="AV50" s="704"/>
      <c r="AW50" s="704"/>
      <c r="AX50" s="704"/>
      <c r="AY50" s="704"/>
    </row>
    <row r="51" spans="1:47" ht="12.75">
      <c r="A51" s="6"/>
      <c r="O51" s="649" t="s">
        <v>228</v>
      </c>
      <c r="P51" s="530">
        <v>2.4272</v>
      </c>
      <c r="Q51" s="530">
        <v>2.55</v>
      </c>
      <c r="R51" s="530">
        <v>60.973</v>
      </c>
      <c r="S51" s="530">
        <v>5.139013</v>
      </c>
      <c r="T51" s="530">
        <v>0.2</v>
      </c>
      <c r="U51" s="530">
        <v>10.94</v>
      </c>
      <c r="V51" s="530">
        <v>10.945</v>
      </c>
      <c r="W51" s="530">
        <v>76.931</v>
      </c>
      <c r="X51" s="530">
        <v>37.5174</v>
      </c>
      <c r="Y51" s="530">
        <v>49.3</v>
      </c>
      <c r="Z51" s="530">
        <f>AA51-SUM(P51:Y51)</f>
        <v>0</v>
      </c>
      <c r="AA51" s="530">
        <v>256.922613</v>
      </c>
      <c r="AB51" s="787"/>
      <c r="AC51" s="649" t="s">
        <v>228</v>
      </c>
      <c r="AD51" s="530">
        <v>13.775</v>
      </c>
      <c r="AE51" s="530">
        <v>0.035</v>
      </c>
      <c r="AF51" s="530">
        <v>0</v>
      </c>
      <c r="AG51" s="530">
        <v>7.62</v>
      </c>
      <c r="AH51" s="530">
        <v>5.54</v>
      </c>
      <c r="AI51" s="530">
        <v>15.954</v>
      </c>
      <c r="AJ51" s="530">
        <v>0.048227</v>
      </c>
      <c r="AK51" s="530">
        <v>0.456402</v>
      </c>
      <c r="AL51" s="530">
        <v>1.811163</v>
      </c>
      <c r="AM51" s="530">
        <v>10.352026000000002</v>
      </c>
      <c r="AN51" s="530">
        <v>1.885105</v>
      </c>
      <c r="AO51" s="649" t="s">
        <v>228</v>
      </c>
      <c r="AP51" s="530">
        <v>70.0304</v>
      </c>
      <c r="AQ51" s="530">
        <v>24.377972000000003</v>
      </c>
      <c r="AR51" s="530">
        <v>6.526398</v>
      </c>
      <c r="AS51" s="530">
        <v>19.090267</v>
      </c>
      <c r="AT51" s="530">
        <v>11.946399999999999</v>
      </c>
      <c r="AU51" s="530">
        <v>0.2</v>
      </c>
    </row>
    <row r="52" spans="1:47" s="533" customFormat="1" ht="12.75">
      <c r="A52" s="13"/>
      <c r="O52" s="69" t="s">
        <v>229</v>
      </c>
      <c r="P52" s="532">
        <v>35.288199999999996</v>
      </c>
      <c r="Q52" s="532">
        <v>25.07969</v>
      </c>
      <c r="R52" s="532">
        <v>180.05393700000002</v>
      </c>
      <c r="S52" s="532">
        <v>12.398</v>
      </c>
      <c r="T52" s="532">
        <v>0</v>
      </c>
      <c r="U52" s="532">
        <v>28.9019</v>
      </c>
      <c r="V52" s="532">
        <v>14.1589</v>
      </c>
      <c r="W52" s="532">
        <v>140.6345</v>
      </c>
      <c r="X52" s="532">
        <v>123.401273</v>
      </c>
      <c r="Y52" s="532">
        <v>44.064</v>
      </c>
      <c r="Z52" s="532">
        <f aca="true" t="shared" si="13" ref="Z52:Z80">AA52-SUM(P52:Y52)</f>
        <v>-9.99999883788405E-07</v>
      </c>
      <c r="AA52" s="532">
        <v>603.9803990000001</v>
      </c>
      <c r="AB52" s="787"/>
      <c r="AC52" s="69" t="s">
        <v>229</v>
      </c>
      <c r="AD52" s="532">
        <v>35.716300000000004</v>
      </c>
      <c r="AE52" s="532">
        <v>7.78</v>
      </c>
      <c r="AF52" s="532">
        <v>0</v>
      </c>
      <c r="AG52" s="532">
        <v>11.07</v>
      </c>
      <c r="AH52" s="532">
        <v>0</v>
      </c>
      <c r="AI52" s="532">
        <v>19.0499</v>
      </c>
      <c r="AJ52" s="532">
        <v>0.0969</v>
      </c>
      <c r="AK52" s="532">
        <v>2.165</v>
      </c>
      <c r="AL52" s="532">
        <v>2.405</v>
      </c>
      <c r="AM52" s="532">
        <v>8.143165</v>
      </c>
      <c r="AN52" s="532">
        <v>4.776254</v>
      </c>
      <c r="AO52" s="69" t="s">
        <v>229</v>
      </c>
      <c r="AP52" s="532">
        <v>165.520873</v>
      </c>
      <c r="AQ52" s="532">
        <v>68.814173</v>
      </c>
      <c r="AR52" s="532">
        <v>37.008</v>
      </c>
      <c r="AS52" s="532">
        <v>45.980199999999996</v>
      </c>
      <c r="AT52" s="532">
        <v>13.7181</v>
      </c>
      <c r="AU52" s="532">
        <v>0.386</v>
      </c>
    </row>
    <row r="53" spans="1:47" ht="12.75">
      <c r="A53" s="6"/>
      <c r="O53" s="57" t="s">
        <v>230</v>
      </c>
      <c r="P53" s="530">
        <v>15.205735</v>
      </c>
      <c r="Q53" s="530">
        <v>2.109</v>
      </c>
      <c r="R53" s="530">
        <v>74.615</v>
      </c>
      <c r="S53" s="530">
        <v>8.556868</v>
      </c>
      <c r="T53" s="530">
        <v>0.14</v>
      </c>
      <c r="U53" s="530">
        <v>28.317038</v>
      </c>
      <c r="V53" s="530">
        <v>2.965</v>
      </c>
      <c r="W53" s="530">
        <v>27.62</v>
      </c>
      <c r="X53" s="530">
        <v>38.18138</v>
      </c>
      <c r="Y53" s="530">
        <v>50.3</v>
      </c>
      <c r="Z53" s="530">
        <f t="shared" si="13"/>
        <v>0</v>
      </c>
      <c r="AA53" s="530">
        <v>248.010021</v>
      </c>
      <c r="AB53" s="787"/>
      <c r="AC53" s="57" t="s">
        <v>230</v>
      </c>
      <c r="AD53" s="530">
        <v>41.42461</v>
      </c>
      <c r="AE53" s="530">
        <v>0</v>
      </c>
      <c r="AF53" s="530">
        <v>0</v>
      </c>
      <c r="AG53" s="530">
        <v>16.818603</v>
      </c>
      <c r="AH53" s="530">
        <v>3.9</v>
      </c>
      <c r="AI53" s="530">
        <v>7.833</v>
      </c>
      <c r="AJ53" s="530">
        <v>0</v>
      </c>
      <c r="AK53" s="530">
        <v>0.405</v>
      </c>
      <c r="AL53" s="530">
        <v>0.945</v>
      </c>
      <c r="AM53" s="530">
        <v>2.6075</v>
      </c>
      <c r="AN53" s="530">
        <v>3.8505</v>
      </c>
      <c r="AO53" s="57" t="s">
        <v>230</v>
      </c>
      <c r="AP53" s="530">
        <v>59.00628</v>
      </c>
      <c r="AQ53" s="530">
        <v>8.1</v>
      </c>
      <c r="AR53" s="530">
        <v>10.09098</v>
      </c>
      <c r="AS53" s="530">
        <v>24.45</v>
      </c>
      <c r="AT53" s="530">
        <v>13.4487</v>
      </c>
      <c r="AU53" s="530">
        <v>2.375</v>
      </c>
    </row>
    <row r="54" spans="15:47" s="533" customFormat="1" ht="12.75">
      <c r="O54" s="69" t="s">
        <v>231</v>
      </c>
      <c r="P54" s="532">
        <v>15.509653</v>
      </c>
      <c r="Q54" s="532">
        <v>8.386697</v>
      </c>
      <c r="R54" s="532">
        <v>72.72966000000001</v>
      </c>
      <c r="S54" s="532">
        <v>10.518012</v>
      </c>
      <c r="T54" s="532">
        <v>1.042735</v>
      </c>
      <c r="U54" s="532">
        <v>34.679197</v>
      </c>
      <c r="V54" s="532">
        <v>11.067782</v>
      </c>
      <c r="W54" s="532">
        <v>69.60688499999999</v>
      </c>
      <c r="X54" s="532">
        <v>36.110679</v>
      </c>
      <c r="Y54" s="532">
        <v>28</v>
      </c>
      <c r="Z54" s="532">
        <f t="shared" si="13"/>
        <v>-9.999999974752427E-07</v>
      </c>
      <c r="AA54" s="532">
        <v>287.651299</v>
      </c>
      <c r="AB54" s="787"/>
      <c r="AC54" s="69" t="s">
        <v>231</v>
      </c>
      <c r="AD54" s="532">
        <v>42.484117</v>
      </c>
      <c r="AE54" s="532">
        <v>11.383115</v>
      </c>
      <c r="AF54" s="532">
        <v>7.295599999999999</v>
      </c>
      <c r="AG54" s="532">
        <v>5.6025789999999995</v>
      </c>
      <c r="AH54" s="532">
        <v>11.470793</v>
      </c>
      <c r="AI54" s="532">
        <v>18.313549</v>
      </c>
      <c r="AJ54" s="532">
        <v>0.20251</v>
      </c>
      <c r="AK54" s="532">
        <v>0.54932</v>
      </c>
      <c r="AL54" s="532">
        <v>1.599672</v>
      </c>
      <c r="AM54" s="532">
        <v>6.8329189999999995</v>
      </c>
      <c r="AN54" s="532">
        <v>2.772477</v>
      </c>
      <c r="AO54" s="69" t="s">
        <v>231</v>
      </c>
      <c r="AP54" s="532">
        <v>67.15196499999999</v>
      </c>
      <c r="AQ54" s="532">
        <v>16.311773</v>
      </c>
      <c r="AR54" s="532">
        <v>8.447714</v>
      </c>
      <c r="AS54" s="532">
        <v>3.24</v>
      </c>
      <c r="AT54" s="532">
        <v>10.46</v>
      </c>
      <c r="AU54" s="532">
        <v>2.019986</v>
      </c>
    </row>
    <row r="55" spans="15:47" ht="12.75">
      <c r="O55" s="57" t="s">
        <v>232</v>
      </c>
      <c r="P55" s="530">
        <v>13.367</v>
      </c>
      <c r="Q55" s="530">
        <v>10.42</v>
      </c>
      <c r="R55" s="530">
        <v>128.518</v>
      </c>
      <c r="S55" s="530">
        <v>25.16</v>
      </c>
      <c r="T55" s="530">
        <v>0</v>
      </c>
      <c r="U55" s="530">
        <v>59.247</v>
      </c>
      <c r="V55" s="530">
        <v>17.17</v>
      </c>
      <c r="W55" s="530">
        <v>122.17</v>
      </c>
      <c r="X55" s="530">
        <v>48.62</v>
      </c>
      <c r="Y55" s="530">
        <v>32.587</v>
      </c>
      <c r="Z55" s="530">
        <f t="shared" si="13"/>
        <v>0.47999999999996135</v>
      </c>
      <c r="AA55" s="530">
        <v>457.739</v>
      </c>
      <c r="AB55" s="787"/>
      <c r="AC55" s="57" t="s">
        <v>232</v>
      </c>
      <c r="AD55" s="530">
        <v>71.107</v>
      </c>
      <c r="AE55" s="530">
        <v>0</v>
      </c>
      <c r="AF55" s="530">
        <v>0</v>
      </c>
      <c r="AG55" s="530">
        <v>48.851032</v>
      </c>
      <c r="AH55" s="530">
        <v>12.636</v>
      </c>
      <c r="AI55" s="530">
        <v>28.72</v>
      </c>
      <c r="AJ55" s="530">
        <v>0.07571699999999999</v>
      </c>
      <c r="AK55" s="530">
        <v>5.421341</v>
      </c>
      <c r="AL55" s="530">
        <v>11.525</v>
      </c>
      <c r="AM55" s="530">
        <v>5.651669</v>
      </c>
      <c r="AN55" s="530">
        <v>3.095</v>
      </c>
      <c r="AO55" s="57" t="s">
        <v>232</v>
      </c>
      <c r="AP55" s="530">
        <v>123.565</v>
      </c>
      <c r="AQ55" s="530">
        <v>43.975</v>
      </c>
      <c r="AR55" s="530">
        <v>26.97</v>
      </c>
      <c r="AS55" s="530">
        <v>0</v>
      </c>
      <c r="AT55" s="530">
        <v>16.32</v>
      </c>
      <c r="AU55" s="530">
        <v>0.94</v>
      </c>
    </row>
    <row r="56" spans="15:47" s="533" customFormat="1" ht="12.75">
      <c r="O56" s="69" t="s">
        <v>233</v>
      </c>
      <c r="P56" s="532">
        <v>22.3582</v>
      </c>
      <c r="Q56" s="532">
        <v>11.934</v>
      </c>
      <c r="R56" s="532">
        <v>87.79</v>
      </c>
      <c r="S56" s="532">
        <v>23.3955</v>
      </c>
      <c r="T56" s="532">
        <v>0</v>
      </c>
      <c r="U56" s="532">
        <v>75.45339999999999</v>
      </c>
      <c r="V56" s="532">
        <v>6.93</v>
      </c>
      <c r="W56" s="532">
        <v>49.4125</v>
      </c>
      <c r="X56" s="532">
        <v>48.6633</v>
      </c>
      <c r="Y56" s="532">
        <v>43.3</v>
      </c>
      <c r="Z56" s="532">
        <f t="shared" si="13"/>
        <v>0</v>
      </c>
      <c r="AA56" s="532">
        <v>369.23690000000005</v>
      </c>
      <c r="AB56" s="787"/>
      <c r="AC56" s="69" t="s">
        <v>233</v>
      </c>
      <c r="AD56" s="532">
        <v>84.6801</v>
      </c>
      <c r="AE56" s="532">
        <v>0</v>
      </c>
      <c r="AF56" s="532">
        <v>22.504742999999998</v>
      </c>
      <c r="AG56" s="532">
        <v>26.275056</v>
      </c>
      <c r="AH56" s="532">
        <v>22.097851</v>
      </c>
      <c r="AI56" s="532">
        <v>15.2228</v>
      </c>
      <c r="AJ56" s="532">
        <v>0.15</v>
      </c>
      <c r="AK56" s="532">
        <v>0.819597</v>
      </c>
      <c r="AL56" s="532">
        <v>1.8001969999999998</v>
      </c>
      <c r="AM56" s="532">
        <v>5.093509</v>
      </c>
      <c r="AN56" s="532">
        <v>4.233737</v>
      </c>
      <c r="AO56" s="69" t="s">
        <v>233</v>
      </c>
      <c r="AP56" s="532">
        <v>82.1605</v>
      </c>
      <c r="AQ56" s="532">
        <v>27.133200000000002</v>
      </c>
      <c r="AR56" s="532">
        <v>6.965</v>
      </c>
      <c r="AS56" s="532">
        <v>12.333200000000001</v>
      </c>
      <c r="AT56" s="532">
        <v>10.4281</v>
      </c>
      <c r="AU56" s="532">
        <v>0</v>
      </c>
    </row>
    <row r="57" spans="15:47" ht="12.75">
      <c r="O57" s="57" t="s">
        <v>234</v>
      </c>
      <c r="P57" s="530">
        <v>11.211</v>
      </c>
      <c r="Q57" s="530">
        <v>2.955</v>
      </c>
      <c r="R57" s="530">
        <v>70.575</v>
      </c>
      <c r="S57" s="530">
        <v>4.428</v>
      </c>
      <c r="T57" s="530">
        <v>1.8343450000000001</v>
      </c>
      <c r="U57" s="530">
        <v>18.98</v>
      </c>
      <c r="V57" s="530">
        <v>4.041</v>
      </c>
      <c r="W57" s="530">
        <v>18</v>
      </c>
      <c r="X57" s="530">
        <v>27.732</v>
      </c>
      <c r="Y57" s="530">
        <v>23.9</v>
      </c>
      <c r="Z57" s="530">
        <f t="shared" si="13"/>
        <v>0</v>
      </c>
      <c r="AA57" s="530">
        <v>183.656345</v>
      </c>
      <c r="AB57" s="787"/>
      <c r="AC57" s="57" t="s">
        <v>234</v>
      </c>
      <c r="AD57" s="530">
        <v>23.027</v>
      </c>
      <c r="AE57" s="530">
        <v>2.6</v>
      </c>
      <c r="AF57" s="530">
        <v>3.55</v>
      </c>
      <c r="AG57" s="530">
        <v>11.95</v>
      </c>
      <c r="AH57" s="530">
        <v>1.15</v>
      </c>
      <c r="AI57" s="530">
        <v>9.154</v>
      </c>
      <c r="AJ57" s="530">
        <v>0.643</v>
      </c>
      <c r="AK57" s="530">
        <v>1.35</v>
      </c>
      <c r="AL57" s="530">
        <v>1.4</v>
      </c>
      <c r="AM57" s="530">
        <v>2.46</v>
      </c>
      <c r="AN57" s="530">
        <v>2.433</v>
      </c>
      <c r="AO57" s="57" t="s">
        <v>234</v>
      </c>
      <c r="AP57" s="530">
        <v>53.837</v>
      </c>
      <c r="AQ57" s="530">
        <v>15.15</v>
      </c>
      <c r="AR57" s="530">
        <v>9.29</v>
      </c>
      <c r="AS57" s="530">
        <v>0</v>
      </c>
      <c r="AT57" s="530">
        <v>6.8</v>
      </c>
      <c r="AU57" s="530">
        <v>3.340566</v>
      </c>
    </row>
    <row r="58" spans="15:47" s="533" customFormat="1" ht="12.75">
      <c r="O58" s="69" t="s">
        <v>235</v>
      </c>
      <c r="P58" s="532">
        <v>16.158829</v>
      </c>
      <c r="Q58" s="532">
        <v>0.778</v>
      </c>
      <c r="R58" s="532">
        <v>33.659</v>
      </c>
      <c r="S58" s="532">
        <v>13.012</v>
      </c>
      <c r="T58" s="532">
        <v>0.3</v>
      </c>
      <c r="U58" s="532">
        <v>21.219</v>
      </c>
      <c r="V58" s="532">
        <v>17.628668</v>
      </c>
      <c r="W58" s="532">
        <v>96.866</v>
      </c>
      <c r="X58" s="532">
        <v>21.864333</v>
      </c>
      <c r="Y58" s="532">
        <v>7.482</v>
      </c>
      <c r="Z58" s="532">
        <f t="shared" si="13"/>
        <v>0</v>
      </c>
      <c r="AA58" s="532">
        <v>228.96783000000002</v>
      </c>
      <c r="AB58" s="787"/>
      <c r="AC58" s="69" t="s">
        <v>235</v>
      </c>
      <c r="AD58" s="532">
        <v>22.023</v>
      </c>
      <c r="AE58" s="532">
        <v>0.15</v>
      </c>
      <c r="AF58" s="532">
        <v>5.5</v>
      </c>
      <c r="AG58" s="532">
        <v>12.5</v>
      </c>
      <c r="AH58" s="532">
        <v>1.97</v>
      </c>
      <c r="AI58" s="532">
        <v>41.978668000000006</v>
      </c>
      <c r="AJ58" s="532">
        <v>0</v>
      </c>
      <c r="AK58" s="532">
        <v>10.137</v>
      </c>
      <c r="AL58" s="532">
        <v>16.337</v>
      </c>
      <c r="AM58" s="532">
        <v>3.07</v>
      </c>
      <c r="AN58" s="532">
        <v>0</v>
      </c>
      <c r="AO58" s="69" t="s">
        <v>235</v>
      </c>
      <c r="AP58" s="532">
        <v>43.982333</v>
      </c>
      <c r="AQ58" s="532">
        <v>4.96</v>
      </c>
      <c r="AR58" s="532">
        <v>19.479333</v>
      </c>
      <c r="AS58" s="532">
        <v>5.32</v>
      </c>
      <c r="AT58" s="532">
        <v>9.613</v>
      </c>
      <c r="AU58" s="532">
        <v>0.7</v>
      </c>
    </row>
    <row r="59" spans="15:47" ht="12.75">
      <c r="O59" s="57" t="s">
        <v>236</v>
      </c>
      <c r="P59" s="530">
        <v>2.169</v>
      </c>
      <c r="Q59" s="530">
        <v>4.743</v>
      </c>
      <c r="R59" s="530">
        <v>64.772892</v>
      </c>
      <c r="S59" s="530">
        <v>11.2382</v>
      </c>
      <c r="T59" s="530">
        <v>0.307585</v>
      </c>
      <c r="U59" s="530">
        <v>10.085</v>
      </c>
      <c r="V59" s="530">
        <v>4.3983490000000005</v>
      </c>
      <c r="W59" s="530">
        <v>31.718</v>
      </c>
      <c r="X59" s="530">
        <v>21.870215</v>
      </c>
      <c r="Y59" s="530">
        <v>15.1</v>
      </c>
      <c r="Z59" s="530">
        <f t="shared" si="13"/>
        <v>0</v>
      </c>
      <c r="AA59" s="530">
        <v>166.402241</v>
      </c>
      <c r="AB59" s="787"/>
      <c r="AC59" s="57" t="s">
        <v>236</v>
      </c>
      <c r="AD59" s="530">
        <v>11.5945</v>
      </c>
      <c r="AE59" s="530">
        <v>1.4</v>
      </c>
      <c r="AF59" s="530">
        <v>7.1015</v>
      </c>
      <c r="AG59" s="530">
        <v>1.61</v>
      </c>
      <c r="AH59" s="530">
        <v>0.2</v>
      </c>
      <c r="AI59" s="530">
        <v>6.740399</v>
      </c>
      <c r="AJ59" s="530">
        <v>0.09819599999999999</v>
      </c>
      <c r="AK59" s="530">
        <v>0.573494</v>
      </c>
      <c r="AL59" s="530">
        <v>0.834218</v>
      </c>
      <c r="AM59" s="530">
        <v>4.374</v>
      </c>
      <c r="AN59" s="530">
        <v>0.691932</v>
      </c>
      <c r="AO59" s="57" t="s">
        <v>236</v>
      </c>
      <c r="AP59" s="530">
        <v>45.131054000000006</v>
      </c>
      <c r="AQ59" s="530">
        <v>6.602639</v>
      </c>
      <c r="AR59" s="530">
        <v>5.476</v>
      </c>
      <c r="AS59" s="530">
        <v>0</v>
      </c>
      <c r="AT59" s="530">
        <v>6.395</v>
      </c>
      <c r="AU59" s="530">
        <v>0.371585</v>
      </c>
    </row>
    <row r="60" spans="15:47" s="533" customFormat="1" ht="12.75">
      <c r="O60" s="69" t="s">
        <v>237</v>
      </c>
      <c r="P60" s="532">
        <v>27.495</v>
      </c>
      <c r="Q60" s="532">
        <v>7.25</v>
      </c>
      <c r="R60" s="532">
        <v>177.494</v>
      </c>
      <c r="S60" s="532">
        <v>15.375</v>
      </c>
      <c r="T60" s="532">
        <v>0.452</v>
      </c>
      <c r="U60" s="532">
        <v>25.04</v>
      </c>
      <c r="V60" s="532">
        <v>36.165</v>
      </c>
      <c r="W60" s="532">
        <v>105.673</v>
      </c>
      <c r="X60" s="532">
        <v>66.454</v>
      </c>
      <c r="Y60" s="532">
        <v>27.706</v>
      </c>
      <c r="Z60" s="532">
        <f t="shared" si="13"/>
        <v>0</v>
      </c>
      <c r="AA60" s="532">
        <v>489.104</v>
      </c>
      <c r="AB60" s="787"/>
      <c r="AC60" s="69" t="s">
        <v>237</v>
      </c>
      <c r="AD60" s="532">
        <v>33.324</v>
      </c>
      <c r="AE60" s="532">
        <v>0.35</v>
      </c>
      <c r="AF60" s="532">
        <v>5.465</v>
      </c>
      <c r="AG60" s="532">
        <v>5.58</v>
      </c>
      <c r="AH60" s="532">
        <v>9.47</v>
      </c>
      <c r="AI60" s="532">
        <v>42.86</v>
      </c>
      <c r="AJ60" s="532">
        <v>0</v>
      </c>
      <c r="AK60" s="532">
        <v>17.15</v>
      </c>
      <c r="AL60" s="532">
        <v>18.15</v>
      </c>
      <c r="AM60" s="532">
        <v>17.4</v>
      </c>
      <c r="AN60" s="532">
        <v>5.235</v>
      </c>
      <c r="AO60" s="69" t="s">
        <v>237</v>
      </c>
      <c r="AP60" s="532">
        <v>122.444</v>
      </c>
      <c r="AQ60" s="532">
        <v>20.324</v>
      </c>
      <c r="AR60" s="532">
        <v>33.775</v>
      </c>
      <c r="AS60" s="532">
        <v>44.47</v>
      </c>
      <c r="AT60" s="532">
        <v>22.525</v>
      </c>
      <c r="AU60" s="532">
        <v>3.245</v>
      </c>
    </row>
    <row r="61" spans="15:47" ht="12.75">
      <c r="O61" s="57" t="s">
        <v>238</v>
      </c>
      <c r="P61" s="530">
        <v>8.795399999999999</v>
      </c>
      <c r="Q61" s="530">
        <v>3</v>
      </c>
      <c r="R61" s="530">
        <v>34.3966</v>
      </c>
      <c r="S61" s="530">
        <v>9.921</v>
      </c>
      <c r="T61" s="530">
        <v>1</v>
      </c>
      <c r="U61" s="530">
        <v>12.088</v>
      </c>
      <c r="V61" s="530">
        <v>2.325</v>
      </c>
      <c r="W61" s="530">
        <v>15.64</v>
      </c>
      <c r="X61" s="530">
        <v>26.29</v>
      </c>
      <c r="Y61" s="530">
        <v>19.5</v>
      </c>
      <c r="Z61" s="530">
        <f t="shared" si="13"/>
        <v>0</v>
      </c>
      <c r="AA61" s="530">
        <v>132.956</v>
      </c>
      <c r="AB61" s="787"/>
      <c r="AC61" s="57" t="s">
        <v>238</v>
      </c>
      <c r="AD61" s="530">
        <v>17.959</v>
      </c>
      <c r="AE61" s="530">
        <v>0</v>
      </c>
      <c r="AF61" s="530">
        <v>2.988</v>
      </c>
      <c r="AG61" s="530">
        <v>10.431</v>
      </c>
      <c r="AH61" s="530">
        <v>3.3</v>
      </c>
      <c r="AI61" s="530">
        <v>3.808</v>
      </c>
      <c r="AJ61" s="530">
        <v>0</v>
      </c>
      <c r="AK61" s="530">
        <v>0.384</v>
      </c>
      <c r="AL61" s="530">
        <v>0.75</v>
      </c>
      <c r="AM61" s="530">
        <v>1.7</v>
      </c>
      <c r="AN61" s="530">
        <v>0.57</v>
      </c>
      <c r="AO61" s="57" t="s">
        <v>238</v>
      </c>
      <c r="AP61" s="530">
        <v>57.3345</v>
      </c>
      <c r="AQ61" s="530">
        <v>0.341</v>
      </c>
      <c r="AR61" s="530">
        <v>9.692</v>
      </c>
      <c r="AS61" s="530">
        <v>18.094</v>
      </c>
      <c r="AT61" s="530">
        <v>6.462</v>
      </c>
      <c r="AU61" s="530">
        <v>1.442</v>
      </c>
    </row>
    <row r="62" spans="15:47" s="533" customFormat="1" ht="12.75">
      <c r="O62" s="69" t="s">
        <v>239</v>
      </c>
      <c r="P62" s="532">
        <v>12.724862</v>
      </c>
      <c r="Q62" s="532">
        <v>15.488504</v>
      </c>
      <c r="R62" s="532">
        <v>69.634553</v>
      </c>
      <c r="S62" s="532">
        <v>5.730831</v>
      </c>
      <c r="T62" s="532">
        <v>1.150789</v>
      </c>
      <c r="U62" s="532">
        <v>65.481437</v>
      </c>
      <c r="V62" s="532">
        <v>18.723989000000003</v>
      </c>
      <c r="W62" s="532">
        <v>42.159150000000004</v>
      </c>
      <c r="X62" s="532">
        <v>44.66018</v>
      </c>
      <c r="Y62" s="532">
        <v>38.439</v>
      </c>
      <c r="Z62" s="532">
        <f t="shared" si="13"/>
        <v>0</v>
      </c>
      <c r="AA62" s="532">
        <v>314.193295</v>
      </c>
      <c r="AB62" s="787"/>
      <c r="AC62" s="69" t="s">
        <v>239</v>
      </c>
      <c r="AD62" s="532">
        <v>73.414582</v>
      </c>
      <c r="AE62" s="532">
        <v>3.215568</v>
      </c>
      <c r="AF62" s="532">
        <v>1.327414</v>
      </c>
      <c r="AG62" s="532">
        <v>60.376816</v>
      </c>
      <c r="AH62" s="532">
        <v>0</v>
      </c>
      <c r="AI62" s="532">
        <v>28.155990000000003</v>
      </c>
      <c r="AJ62" s="532">
        <v>0.398889</v>
      </c>
      <c r="AK62" s="532">
        <v>0</v>
      </c>
      <c r="AL62" s="532">
        <v>0</v>
      </c>
      <c r="AM62" s="532">
        <v>17.346714</v>
      </c>
      <c r="AN62" s="532">
        <v>3.723911</v>
      </c>
      <c r="AO62" s="69" t="s">
        <v>239</v>
      </c>
      <c r="AP62" s="532">
        <v>83.951617</v>
      </c>
      <c r="AQ62" s="532">
        <v>14.182331</v>
      </c>
      <c r="AR62" s="532">
        <v>10.845564</v>
      </c>
      <c r="AS62" s="532">
        <v>33.155083</v>
      </c>
      <c r="AT62" s="532">
        <v>16.074136</v>
      </c>
      <c r="AU62" s="532">
        <v>2.3718879999999998</v>
      </c>
    </row>
    <row r="63" spans="15:47" ht="12.75">
      <c r="O63" s="57" t="s">
        <v>240</v>
      </c>
      <c r="P63" s="530">
        <v>38.2449</v>
      </c>
      <c r="Q63" s="530">
        <v>13.01</v>
      </c>
      <c r="R63" s="530">
        <v>138.167</v>
      </c>
      <c r="S63" s="530">
        <v>13.7955</v>
      </c>
      <c r="T63" s="530">
        <v>2.132</v>
      </c>
      <c r="U63" s="530">
        <v>23.2931</v>
      </c>
      <c r="V63" s="530">
        <v>13.176</v>
      </c>
      <c r="W63" s="530">
        <v>143.341</v>
      </c>
      <c r="X63" s="530">
        <v>63.564</v>
      </c>
      <c r="Y63" s="530">
        <v>13</v>
      </c>
      <c r="Z63" s="530">
        <f t="shared" si="13"/>
        <v>0</v>
      </c>
      <c r="AA63" s="530">
        <v>461.7235</v>
      </c>
      <c r="AB63" s="787"/>
      <c r="AC63" s="57" t="s">
        <v>240</v>
      </c>
      <c r="AD63" s="530">
        <v>36.0631</v>
      </c>
      <c r="AE63" s="530">
        <v>2.5</v>
      </c>
      <c r="AF63" s="530">
        <v>6.7</v>
      </c>
      <c r="AG63" s="530">
        <v>14.533</v>
      </c>
      <c r="AH63" s="530">
        <v>0.815</v>
      </c>
      <c r="AI63" s="530">
        <v>20.8185</v>
      </c>
      <c r="AJ63" s="530">
        <v>0.792</v>
      </c>
      <c r="AK63" s="530">
        <v>3.35</v>
      </c>
      <c r="AL63" s="530">
        <v>3.95</v>
      </c>
      <c r="AM63" s="530">
        <v>5.68</v>
      </c>
      <c r="AN63" s="530">
        <v>0.88</v>
      </c>
      <c r="AO63" s="57" t="s">
        <v>240</v>
      </c>
      <c r="AP63" s="530">
        <v>101.09389999999999</v>
      </c>
      <c r="AQ63" s="530">
        <v>22.858</v>
      </c>
      <c r="AR63" s="530">
        <v>22.6</v>
      </c>
      <c r="AS63" s="530">
        <v>32.1499</v>
      </c>
      <c r="AT63" s="530">
        <v>21.2204</v>
      </c>
      <c r="AU63" s="530">
        <v>2.874</v>
      </c>
    </row>
    <row r="64" spans="15:47" s="533" customFormat="1" ht="12.75">
      <c r="O64" s="69" t="s">
        <v>241</v>
      </c>
      <c r="P64" s="532">
        <v>44.510146999999996</v>
      </c>
      <c r="Q64" s="532">
        <v>37.9883</v>
      </c>
      <c r="R64" s="532">
        <v>173.914</v>
      </c>
      <c r="S64" s="532">
        <v>133.429674</v>
      </c>
      <c r="T64" s="532">
        <v>12.81</v>
      </c>
      <c r="U64" s="532">
        <v>58.33</v>
      </c>
      <c r="V64" s="532">
        <v>14</v>
      </c>
      <c r="W64" s="532">
        <v>153.876</v>
      </c>
      <c r="X64" s="532">
        <v>46.944</v>
      </c>
      <c r="Y64" s="532">
        <v>106.971019</v>
      </c>
      <c r="Z64" s="532">
        <f t="shared" si="13"/>
        <v>0.08518100000014783</v>
      </c>
      <c r="AA64" s="532">
        <v>782.858321</v>
      </c>
      <c r="AB64" s="787"/>
      <c r="AC64" s="69" t="s">
        <v>241</v>
      </c>
      <c r="AD64" s="532">
        <v>85.92391599999999</v>
      </c>
      <c r="AE64" s="532">
        <v>36.42</v>
      </c>
      <c r="AF64" s="532">
        <v>0.495</v>
      </c>
      <c r="AG64" s="532">
        <v>38.576916</v>
      </c>
      <c r="AH64" s="532">
        <v>0.148</v>
      </c>
      <c r="AI64" s="532">
        <v>27.35</v>
      </c>
      <c r="AJ64" s="532">
        <v>0</v>
      </c>
      <c r="AK64" s="532">
        <v>0</v>
      </c>
      <c r="AL64" s="532">
        <v>0</v>
      </c>
      <c r="AM64" s="532">
        <v>1.25</v>
      </c>
      <c r="AN64" s="532">
        <v>3.8</v>
      </c>
      <c r="AO64" s="69" t="s">
        <v>241</v>
      </c>
      <c r="AP64" s="532">
        <v>101.825</v>
      </c>
      <c r="AQ64" s="532">
        <v>22.702</v>
      </c>
      <c r="AR64" s="532">
        <v>11.058</v>
      </c>
      <c r="AS64" s="532">
        <v>61.2</v>
      </c>
      <c r="AT64" s="532">
        <v>6.015</v>
      </c>
      <c r="AU64" s="532">
        <v>19.06</v>
      </c>
    </row>
    <row r="65" spans="15:47" ht="12.75">
      <c r="O65" s="57" t="s">
        <v>242</v>
      </c>
      <c r="P65" s="530">
        <v>10.407002</v>
      </c>
      <c r="Q65" s="530">
        <v>10.0425</v>
      </c>
      <c r="R65" s="530">
        <v>58.672151</v>
      </c>
      <c r="S65" s="530">
        <v>6.719056999999999</v>
      </c>
      <c r="T65" s="530">
        <v>1.099982</v>
      </c>
      <c r="U65" s="530">
        <v>20.532555</v>
      </c>
      <c r="V65" s="530">
        <v>11.228643</v>
      </c>
      <c r="W65" s="530">
        <v>53.687846</v>
      </c>
      <c r="X65" s="530">
        <v>32.80471300000001</v>
      </c>
      <c r="Y65" s="530">
        <v>26.817788999999998</v>
      </c>
      <c r="Z65" s="530">
        <f t="shared" si="13"/>
        <v>-0.11000000000001364</v>
      </c>
      <c r="AA65" s="530">
        <v>231.902238</v>
      </c>
      <c r="AB65" s="787"/>
      <c r="AC65" s="57" t="s">
        <v>242</v>
      </c>
      <c r="AD65" s="530">
        <v>26.477756000000003</v>
      </c>
      <c r="AE65" s="530">
        <v>7.23</v>
      </c>
      <c r="AF65" s="530">
        <v>1.9225</v>
      </c>
      <c r="AG65" s="530">
        <v>8.362950000000001</v>
      </c>
      <c r="AH65" s="530">
        <v>0.79</v>
      </c>
      <c r="AI65" s="530">
        <v>17.234029000000003</v>
      </c>
      <c r="AJ65" s="530">
        <v>0</v>
      </c>
      <c r="AK65" s="530">
        <v>1.812187</v>
      </c>
      <c r="AL65" s="530">
        <v>2.355687</v>
      </c>
      <c r="AM65" s="530">
        <v>7.454</v>
      </c>
      <c r="AN65" s="530">
        <v>6.310085999999999</v>
      </c>
      <c r="AO65" s="57" t="s">
        <v>242</v>
      </c>
      <c r="AP65" s="530">
        <v>62.50804000000001</v>
      </c>
      <c r="AQ65" s="530">
        <v>17.056941</v>
      </c>
      <c r="AR65" s="530">
        <v>14.705792</v>
      </c>
      <c r="AS65" s="530">
        <v>24.433280999999997</v>
      </c>
      <c r="AT65" s="530">
        <v>5.795425999999999</v>
      </c>
      <c r="AU65" s="530">
        <v>1.279982</v>
      </c>
    </row>
    <row r="66" spans="15:47" s="533" customFormat="1" ht="12.75">
      <c r="O66" s="69" t="s">
        <v>243</v>
      </c>
      <c r="P66" s="532">
        <v>30.073768</v>
      </c>
      <c r="Q66" s="532">
        <v>9.12</v>
      </c>
      <c r="R66" s="532">
        <v>117.694091</v>
      </c>
      <c r="S66" s="532">
        <v>21.178</v>
      </c>
      <c r="T66" s="532">
        <v>3.1480810000000004</v>
      </c>
      <c r="U66" s="532">
        <v>19.9125</v>
      </c>
      <c r="V66" s="532">
        <v>10.574338</v>
      </c>
      <c r="W66" s="532">
        <v>88.22633599999999</v>
      </c>
      <c r="X66" s="532">
        <v>42.4244</v>
      </c>
      <c r="Y66" s="532">
        <v>16.995600000000007</v>
      </c>
      <c r="Z66" s="532">
        <f t="shared" si="13"/>
        <v>0</v>
      </c>
      <c r="AA66" s="532">
        <v>359.347114</v>
      </c>
      <c r="AB66" s="787"/>
      <c r="AC66" s="69" t="s">
        <v>243</v>
      </c>
      <c r="AD66" s="532">
        <v>22.2565</v>
      </c>
      <c r="AE66" s="532">
        <v>7.465</v>
      </c>
      <c r="AF66" s="532">
        <v>4.2936000000000005</v>
      </c>
      <c r="AG66" s="532">
        <v>5.075</v>
      </c>
      <c r="AH66" s="532">
        <v>4.395</v>
      </c>
      <c r="AI66" s="532">
        <v>14.972291</v>
      </c>
      <c r="AJ66" s="532">
        <v>0.03</v>
      </c>
      <c r="AK66" s="532">
        <v>1.922108</v>
      </c>
      <c r="AL66" s="532">
        <v>2.255391</v>
      </c>
      <c r="AM66" s="532">
        <v>5.002365</v>
      </c>
      <c r="AN66" s="532">
        <v>1.713928</v>
      </c>
      <c r="AO66" s="69" t="s">
        <v>243</v>
      </c>
      <c r="AP66" s="532">
        <v>69.588406</v>
      </c>
      <c r="AQ66" s="532">
        <v>17.259814</v>
      </c>
      <c r="AR66" s="532">
        <v>5.147147</v>
      </c>
      <c r="AS66" s="532">
        <v>13.0501</v>
      </c>
      <c r="AT66" s="532">
        <v>7.140902</v>
      </c>
      <c r="AU66" s="532">
        <v>4.091081</v>
      </c>
    </row>
    <row r="67" spans="15:47" ht="12.75">
      <c r="O67" s="57" t="s">
        <v>244</v>
      </c>
      <c r="P67" s="530">
        <v>34.549</v>
      </c>
      <c r="Q67" s="530">
        <v>33.558</v>
      </c>
      <c r="R67" s="530">
        <v>119.029</v>
      </c>
      <c r="S67" s="530">
        <v>22.068</v>
      </c>
      <c r="T67" s="530">
        <v>4.384</v>
      </c>
      <c r="U67" s="530">
        <v>77.4885</v>
      </c>
      <c r="V67" s="530">
        <v>27.449</v>
      </c>
      <c r="W67" s="530">
        <v>105.636</v>
      </c>
      <c r="X67" s="530">
        <v>116.354</v>
      </c>
      <c r="Y67" s="530">
        <v>95</v>
      </c>
      <c r="Z67" s="530">
        <f t="shared" si="13"/>
        <v>0.0004999999998744897</v>
      </c>
      <c r="AA67" s="530">
        <v>635.516</v>
      </c>
      <c r="AB67" s="787"/>
      <c r="AC67" s="57" t="s">
        <v>244</v>
      </c>
      <c r="AD67" s="530">
        <v>78.5935</v>
      </c>
      <c r="AE67" s="530">
        <v>0</v>
      </c>
      <c r="AF67" s="530">
        <v>4.794657</v>
      </c>
      <c r="AG67" s="530">
        <v>49.757</v>
      </c>
      <c r="AH67" s="530">
        <v>23.381843</v>
      </c>
      <c r="AI67" s="530">
        <v>33.057</v>
      </c>
      <c r="AJ67" s="530">
        <v>0</v>
      </c>
      <c r="AK67" s="530">
        <v>4.154</v>
      </c>
      <c r="AL67" s="530">
        <v>4.305</v>
      </c>
      <c r="AM67" s="530">
        <v>13.9385</v>
      </c>
      <c r="AN67" s="530">
        <v>14.8135</v>
      </c>
      <c r="AO67" s="57" t="s">
        <v>244</v>
      </c>
      <c r="AP67" s="530">
        <v>150.104</v>
      </c>
      <c r="AQ67" s="530">
        <v>62.3665</v>
      </c>
      <c r="AR67" s="530">
        <v>22.51</v>
      </c>
      <c r="AS67" s="530">
        <v>50.3325</v>
      </c>
      <c r="AT67" s="530">
        <v>12.01</v>
      </c>
      <c r="AU67" s="530">
        <v>5.648</v>
      </c>
    </row>
    <row r="68" spans="15:47" s="533" customFormat="1" ht="12.75">
      <c r="O68" s="69" t="s">
        <v>245</v>
      </c>
      <c r="P68" s="532">
        <v>11.992248</v>
      </c>
      <c r="Q68" s="532">
        <v>7.007</v>
      </c>
      <c r="R68" s="532">
        <v>101.34727099999999</v>
      </c>
      <c r="S68" s="532">
        <v>7.842098</v>
      </c>
      <c r="T68" s="532">
        <v>0.920423</v>
      </c>
      <c r="U68" s="532">
        <v>54.221829</v>
      </c>
      <c r="V68" s="532">
        <v>10.8384</v>
      </c>
      <c r="W68" s="532">
        <v>68.894721</v>
      </c>
      <c r="X68" s="532">
        <v>36.774091999999996</v>
      </c>
      <c r="Y68" s="532">
        <v>34</v>
      </c>
      <c r="Z68" s="532">
        <f t="shared" si="13"/>
        <v>0</v>
      </c>
      <c r="AA68" s="532">
        <v>333.838082</v>
      </c>
      <c r="AB68" s="787"/>
      <c r="AC68" s="69" t="s">
        <v>245</v>
      </c>
      <c r="AD68" s="532">
        <v>65.045697</v>
      </c>
      <c r="AE68" s="532">
        <v>0</v>
      </c>
      <c r="AF68" s="532">
        <v>14.31146</v>
      </c>
      <c r="AG68" s="532">
        <v>31.442148</v>
      </c>
      <c r="AH68" s="532">
        <v>11.372914000000002</v>
      </c>
      <c r="AI68" s="532">
        <v>19.312572</v>
      </c>
      <c r="AJ68" s="532">
        <v>1.026</v>
      </c>
      <c r="AK68" s="532">
        <v>0.4505</v>
      </c>
      <c r="AL68" s="532">
        <v>0.53</v>
      </c>
      <c r="AM68" s="532">
        <v>11.9687</v>
      </c>
      <c r="AN68" s="532">
        <v>1.4837</v>
      </c>
      <c r="AO68" s="69" t="s">
        <v>245</v>
      </c>
      <c r="AP68" s="532">
        <v>72.766087</v>
      </c>
      <c r="AQ68" s="532">
        <v>24.360727</v>
      </c>
      <c r="AR68" s="532">
        <v>11.237420999999998</v>
      </c>
      <c r="AS68" s="532">
        <v>0.145</v>
      </c>
      <c r="AT68" s="532">
        <v>9.804767</v>
      </c>
      <c r="AU68" s="532">
        <v>6.646969</v>
      </c>
    </row>
    <row r="69" spans="15:47" ht="12.75">
      <c r="O69" s="57" t="s">
        <v>246</v>
      </c>
      <c r="P69" s="530">
        <v>19.839</v>
      </c>
      <c r="Q69" s="530">
        <v>16.533</v>
      </c>
      <c r="R69" s="530">
        <v>67.825</v>
      </c>
      <c r="S69" s="530">
        <v>6.93</v>
      </c>
      <c r="T69" s="530">
        <v>1.79</v>
      </c>
      <c r="U69" s="530">
        <v>33.113699999999994</v>
      </c>
      <c r="V69" s="530">
        <v>12.56</v>
      </c>
      <c r="W69" s="530">
        <v>40.89</v>
      </c>
      <c r="X69" s="530">
        <v>25.82</v>
      </c>
      <c r="Y69" s="530">
        <v>22.515</v>
      </c>
      <c r="Z69" s="530">
        <f t="shared" si="13"/>
        <v>-0.014999999999986358</v>
      </c>
      <c r="AA69" s="530">
        <v>247.8007</v>
      </c>
      <c r="AB69" s="787"/>
      <c r="AC69" s="57" t="s">
        <v>246</v>
      </c>
      <c r="AD69" s="530">
        <v>47.183699999999995</v>
      </c>
      <c r="AE69" s="530">
        <v>0</v>
      </c>
      <c r="AF69" s="530">
        <v>14.71</v>
      </c>
      <c r="AG69" s="530">
        <v>15.0737</v>
      </c>
      <c r="AH69" s="530">
        <v>2.4</v>
      </c>
      <c r="AI69" s="530">
        <v>22.69</v>
      </c>
      <c r="AJ69" s="530">
        <v>0</v>
      </c>
      <c r="AK69" s="530">
        <v>0.385</v>
      </c>
      <c r="AL69" s="530">
        <v>2.165</v>
      </c>
      <c r="AM69" s="530">
        <v>0</v>
      </c>
      <c r="AN69" s="530">
        <v>5.9</v>
      </c>
      <c r="AO69" s="57" t="s">
        <v>246</v>
      </c>
      <c r="AP69" s="530">
        <v>47.1</v>
      </c>
      <c r="AQ69" s="530">
        <v>14</v>
      </c>
      <c r="AR69" s="530">
        <v>11.6</v>
      </c>
      <c r="AS69" s="530">
        <v>3.75</v>
      </c>
      <c r="AT69" s="530">
        <v>6</v>
      </c>
      <c r="AU69" s="530">
        <v>5.01</v>
      </c>
    </row>
    <row r="70" spans="15:47" s="533" customFormat="1" ht="12.75">
      <c r="O70" s="69" t="s">
        <v>247</v>
      </c>
      <c r="P70" s="532">
        <v>12.698917999999999</v>
      </c>
      <c r="Q70" s="532">
        <v>10.78016</v>
      </c>
      <c r="R70" s="532">
        <v>219.980999</v>
      </c>
      <c r="S70" s="532">
        <v>18.095</v>
      </c>
      <c r="T70" s="532">
        <v>2.621</v>
      </c>
      <c r="U70" s="532">
        <v>107.786738</v>
      </c>
      <c r="V70" s="532">
        <v>21.914598</v>
      </c>
      <c r="W70" s="532">
        <v>97.57821799999999</v>
      </c>
      <c r="X70" s="532">
        <v>58.41688</v>
      </c>
      <c r="Y70" s="532">
        <v>96.49580000000005</v>
      </c>
      <c r="Z70" s="532">
        <f t="shared" si="13"/>
        <v>8.572998999999982</v>
      </c>
      <c r="AA70" s="532">
        <v>654.94131</v>
      </c>
      <c r="AB70" s="787"/>
      <c r="AC70" s="69" t="s">
        <v>247</v>
      </c>
      <c r="AD70" s="532">
        <v>141.706117</v>
      </c>
      <c r="AE70" s="532">
        <v>15.049228</v>
      </c>
      <c r="AF70" s="532">
        <v>4.773669</v>
      </c>
      <c r="AG70" s="532">
        <v>26.0703</v>
      </c>
      <c r="AH70" s="532">
        <v>14.839573</v>
      </c>
      <c r="AI70" s="532">
        <v>40.458398</v>
      </c>
      <c r="AJ70" s="532">
        <v>2.9</v>
      </c>
      <c r="AK70" s="532">
        <v>8</v>
      </c>
      <c r="AL70" s="532">
        <v>10.6</v>
      </c>
      <c r="AM70" s="532">
        <v>14.126974999999998</v>
      </c>
      <c r="AN70" s="532">
        <v>8.760798000000001</v>
      </c>
      <c r="AO70" s="69" t="s">
        <v>247</v>
      </c>
      <c r="AP70" s="532">
        <v>119.10118</v>
      </c>
      <c r="AQ70" s="532">
        <v>29.765220000000003</v>
      </c>
      <c r="AR70" s="532">
        <v>33.668</v>
      </c>
      <c r="AS70" s="532">
        <v>5.432</v>
      </c>
      <c r="AT70" s="532">
        <v>11.151835</v>
      </c>
      <c r="AU70" s="532">
        <v>8.446</v>
      </c>
    </row>
    <row r="71" spans="15:47" ht="12.75">
      <c r="O71" s="57" t="s">
        <v>248</v>
      </c>
      <c r="P71" s="530">
        <v>15.16</v>
      </c>
      <c r="Q71" s="530">
        <v>17.4</v>
      </c>
      <c r="R71" s="530">
        <v>266.2</v>
      </c>
      <c r="S71" s="530">
        <v>20.05</v>
      </c>
      <c r="T71" s="530">
        <v>4.47</v>
      </c>
      <c r="U71" s="530">
        <v>101.6</v>
      </c>
      <c r="V71" s="530">
        <v>27.8</v>
      </c>
      <c r="W71" s="530">
        <v>135</v>
      </c>
      <c r="X71" s="530">
        <v>105.5</v>
      </c>
      <c r="Y71" s="530">
        <v>83.7</v>
      </c>
      <c r="Z71" s="530">
        <f t="shared" si="13"/>
        <v>0</v>
      </c>
      <c r="AA71" s="530">
        <v>776.88</v>
      </c>
      <c r="AB71" s="787"/>
      <c r="AC71" s="57" t="s">
        <v>248</v>
      </c>
      <c r="AD71" s="530">
        <v>140.55</v>
      </c>
      <c r="AE71" s="530">
        <v>30.6</v>
      </c>
      <c r="AF71" s="530">
        <v>0</v>
      </c>
      <c r="AG71" s="530">
        <v>63.98</v>
      </c>
      <c r="AH71" s="530">
        <v>26.6</v>
      </c>
      <c r="AI71" s="530">
        <v>51</v>
      </c>
      <c r="AJ71" s="530">
        <v>0</v>
      </c>
      <c r="AK71" s="530">
        <v>6.1</v>
      </c>
      <c r="AL71" s="530">
        <v>9</v>
      </c>
      <c r="AM71" s="530">
        <v>21.9</v>
      </c>
      <c r="AN71" s="530">
        <v>4.7</v>
      </c>
      <c r="AO71" s="57" t="s">
        <v>248</v>
      </c>
      <c r="AP71" s="530">
        <v>202.4</v>
      </c>
      <c r="AQ71" s="530">
        <v>81.5</v>
      </c>
      <c r="AR71" s="530">
        <v>26.25</v>
      </c>
      <c r="AS71" s="530">
        <v>13.75</v>
      </c>
      <c r="AT71" s="530">
        <v>25.9</v>
      </c>
      <c r="AU71" s="530">
        <v>10.13</v>
      </c>
    </row>
    <row r="72" spans="15:47" s="533" customFormat="1" ht="12.75">
      <c r="O72" s="81" t="s">
        <v>249</v>
      </c>
      <c r="P72" s="537">
        <v>400.18506199999996</v>
      </c>
      <c r="Q72" s="537">
        <v>250.132851</v>
      </c>
      <c r="R72" s="537">
        <v>2318.041154</v>
      </c>
      <c r="S72" s="537">
        <v>394.97975299999996</v>
      </c>
      <c r="T72" s="537">
        <v>39.80294</v>
      </c>
      <c r="U72" s="537">
        <v>886.7108939999999</v>
      </c>
      <c r="V72" s="537">
        <v>296.059667</v>
      </c>
      <c r="W72" s="537">
        <v>1683.561156</v>
      </c>
      <c r="X72" s="537">
        <v>1069.966845</v>
      </c>
      <c r="Y72" s="537">
        <v>875.1732080000006</v>
      </c>
      <c r="Z72" s="537">
        <f t="shared" si="13"/>
        <v>9.013678000001164</v>
      </c>
      <c r="AA72" s="537">
        <v>8223.627208000002</v>
      </c>
      <c r="AB72" s="787"/>
      <c r="AC72" s="81" t="s">
        <v>249</v>
      </c>
      <c r="AD72" s="537">
        <v>1114.3294950000002</v>
      </c>
      <c r="AE72" s="537">
        <v>126.177911</v>
      </c>
      <c r="AF72" s="537">
        <v>107.733143</v>
      </c>
      <c r="AG72" s="537">
        <v>471.5561</v>
      </c>
      <c r="AH72" s="537">
        <v>156.47697399999998</v>
      </c>
      <c r="AI72" s="537">
        <v>484.68309600000003</v>
      </c>
      <c r="AJ72" s="537">
        <v>6.461439</v>
      </c>
      <c r="AK72" s="537">
        <v>65.584949</v>
      </c>
      <c r="AL72" s="537">
        <v>92.718328</v>
      </c>
      <c r="AM72" s="537">
        <v>166.35204199999998</v>
      </c>
      <c r="AN72" s="537">
        <v>81.628928</v>
      </c>
      <c r="AO72" s="81" t="s">
        <v>249</v>
      </c>
      <c r="AP72" s="537">
        <v>1900.6021350000003</v>
      </c>
      <c r="AQ72" s="537">
        <v>542.14129</v>
      </c>
      <c r="AR72" s="537">
        <v>343.342349</v>
      </c>
      <c r="AS72" s="537">
        <v>410.37553099999997</v>
      </c>
      <c r="AT72" s="537">
        <v>249.228766</v>
      </c>
      <c r="AU72" s="537">
        <v>80.578057</v>
      </c>
    </row>
    <row r="73" spans="15:47" ht="12.75">
      <c r="O73" s="57" t="s">
        <v>250</v>
      </c>
      <c r="P73" s="530">
        <v>22.671</v>
      </c>
      <c r="Q73" s="530">
        <v>39.1</v>
      </c>
      <c r="R73" s="530">
        <v>607.86</v>
      </c>
      <c r="S73" s="530">
        <v>51.75</v>
      </c>
      <c r="T73" s="530">
        <v>56.35</v>
      </c>
      <c r="U73" s="530">
        <v>302.69</v>
      </c>
      <c r="V73" s="530">
        <v>124.595</v>
      </c>
      <c r="W73" s="530">
        <v>408.05</v>
      </c>
      <c r="X73" s="530">
        <v>100.165</v>
      </c>
      <c r="Y73" s="530">
        <v>268</v>
      </c>
      <c r="Z73" s="530">
        <f t="shared" si="13"/>
        <v>15</v>
      </c>
      <c r="AA73" s="530">
        <v>1996.231</v>
      </c>
      <c r="AB73" s="787"/>
      <c r="AC73" s="57" t="s">
        <v>250</v>
      </c>
      <c r="AD73" s="530">
        <v>341.579</v>
      </c>
      <c r="AE73" s="530">
        <v>46.55</v>
      </c>
      <c r="AF73" s="530">
        <v>58.55</v>
      </c>
      <c r="AG73" s="530">
        <v>9.3</v>
      </c>
      <c r="AH73" s="530">
        <v>181</v>
      </c>
      <c r="AI73" s="530">
        <v>153.011</v>
      </c>
      <c r="AJ73" s="530">
        <v>6.026</v>
      </c>
      <c r="AK73" s="530">
        <v>33.46</v>
      </c>
      <c r="AL73" s="530">
        <v>33.355</v>
      </c>
      <c r="AM73" s="530">
        <v>19.77</v>
      </c>
      <c r="AN73" s="530">
        <v>40.688</v>
      </c>
      <c r="AO73" s="57" t="s">
        <v>250</v>
      </c>
      <c r="AP73" s="530">
        <v>225.94</v>
      </c>
      <c r="AQ73" s="530">
        <v>83.68</v>
      </c>
      <c r="AR73" s="530">
        <v>9.517</v>
      </c>
      <c r="AS73" s="530">
        <v>13.338</v>
      </c>
      <c r="AT73" s="530">
        <v>27.68</v>
      </c>
      <c r="AU73" s="530">
        <v>70.141</v>
      </c>
    </row>
    <row r="74" spans="15:47" s="533" customFormat="1" ht="12.75">
      <c r="O74" s="94" t="s">
        <v>251</v>
      </c>
      <c r="P74" s="540">
        <v>422.85606199999995</v>
      </c>
      <c r="Q74" s="540">
        <v>289.23285100000004</v>
      </c>
      <c r="R74" s="540">
        <v>2925.901154</v>
      </c>
      <c r="S74" s="540">
        <v>446.72975299999996</v>
      </c>
      <c r="T74" s="540">
        <v>96.15294</v>
      </c>
      <c r="U74" s="540">
        <v>1189.4008939999999</v>
      </c>
      <c r="V74" s="540">
        <v>420.654667</v>
      </c>
      <c r="W74" s="540">
        <v>2091.611156</v>
      </c>
      <c r="X74" s="540">
        <v>1170.1318449999999</v>
      </c>
      <c r="Y74" s="540">
        <v>1143.1732080000006</v>
      </c>
      <c r="Z74" s="540">
        <f t="shared" si="13"/>
        <v>24.013678000001164</v>
      </c>
      <c r="AA74" s="540">
        <v>10219.858208000001</v>
      </c>
      <c r="AB74" s="787"/>
      <c r="AC74" s="94" t="s">
        <v>136</v>
      </c>
      <c r="AD74" s="540">
        <v>1455.908495</v>
      </c>
      <c r="AE74" s="540">
        <v>172.727911</v>
      </c>
      <c r="AF74" s="540">
        <v>166.283143</v>
      </c>
      <c r="AG74" s="540">
        <v>480.8561</v>
      </c>
      <c r="AH74" s="540">
        <v>337.476974</v>
      </c>
      <c r="AI74" s="540">
        <v>637.6940960000001</v>
      </c>
      <c r="AJ74" s="540">
        <v>12.487439</v>
      </c>
      <c r="AK74" s="540">
        <v>99.04494899999999</v>
      </c>
      <c r="AL74" s="540">
        <v>126.07332799999999</v>
      </c>
      <c r="AM74" s="540">
        <v>186.122042</v>
      </c>
      <c r="AN74" s="540">
        <v>122.31692800000002</v>
      </c>
      <c r="AO74" s="94" t="s">
        <v>136</v>
      </c>
      <c r="AP74" s="540">
        <v>2126.542135</v>
      </c>
      <c r="AQ74" s="540">
        <v>625.8212900000001</v>
      </c>
      <c r="AR74" s="540">
        <v>352.859349</v>
      </c>
      <c r="AS74" s="540">
        <v>423.71353099999993</v>
      </c>
      <c r="AT74" s="540">
        <v>276.908766</v>
      </c>
      <c r="AU74" s="540">
        <v>150.719057</v>
      </c>
    </row>
    <row r="75" spans="15:52" ht="12.75" customHeight="1">
      <c r="O75" s="630" t="s">
        <v>252</v>
      </c>
      <c r="P75" s="530">
        <v>24.173197000000002</v>
      </c>
      <c r="Q75" s="530">
        <v>11.436803</v>
      </c>
      <c r="R75" s="530">
        <v>46.163865</v>
      </c>
      <c r="S75" s="530">
        <v>10.875726</v>
      </c>
      <c r="T75" s="530">
        <v>4.6988959999999995</v>
      </c>
      <c r="U75" s="530">
        <v>20.43676</v>
      </c>
      <c r="V75" s="530">
        <v>16.353224</v>
      </c>
      <c r="W75" s="530">
        <v>47.620214999999995</v>
      </c>
      <c r="X75" s="530">
        <v>31.142627</v>
      </c>
      <c r="Y75" s="530">
        <v>21.883247</v>
      </c>
      <c r="Z75" s="530">
        <f t="shared" si="13"/>
        <v>0</v>
      </c>
      <c r="AA75" s="530">
        <v>234.78456</v>
      </c>
      <c r="AB75" s="787"/>
      <c r="AC75" s="630" t="s">
        <v>252</v>
      </c>
      <c r="AD75" s="530">
        <v>22.316646999999996</v>
      </c>
      <c r="AE75" s="530">
        <v>3.594246</v>
      </c>
      <c r="AF75" s="530">
        <v>5.290622999999999</v>
      </c>
      <c r="AG75" s="530">
        <v>1.7621369999999998</v>
      </c>
      <c r="AH75" s="530">
        <v>9.393277</v>
      </c>
      <c r="AI75" s="530">
        <v>21.136105</v>
      </c>
      <c r="AJ75" s="530">
        <v>3.045</v>
      </c>
      <c r="AK75" s="530">
        <v>2.727713</v>
      </c>
      <c r="AL75" s="530">
        <v>2.7396570000000002</v>
      </c>
      <c r="AM75" s="530">
        <v>3.291185</v>
      </c>
      <c r="AN75" s="530">
        <v>1.2383879999999998</v>
      </c>
      <c r="AO75" s="630" t="s">
        <v>252</v>
      </c>
      <c r="AP75" s="530">
        <v>52.87133</v>
      </c>
      <c r="AQ75" s="530">
        <v>2.310471</v>
      </c>
      <c r="AR75" s="530">
        <v>13.421024000000001</v>
      </c>
      <c r="AS75" s="530">
        <v>7.619078</v>
      </c>
      <c r="AT75" s="530">
        <v>12.069801</v>
      </c>
      <c r="AU75" s="530">
        <v>4.944976</v>
      </c>
      <c r="AV75" s="800"/>
      <c r="AW75" s="800"/>
      <c r="AX75" s="800"/>
      <c r="AY75" s="800"/>
      <c r="AZ75" s="800"/>
    </row>
    <row r="76" spans="15:52" s="533" customFormat="1" ht="13.5" customHeight="1">
      <c r="O76" s="635" t="s">
        <v>253</v>
      </c>
      <c r="P76" s="532">
        <v>5.0924</v>
      </c>
      <c r="Q76" s="532">
        <v>1.46</v>
      </c>
      <c r="R76" s="532">
        <v>10.755</v>
      </c>
      <c r="S76" s="532">
        <v>5.94</v>
      </c>
      <c r="T76" s="532">
        <v>0.0345</v>
      </c>
      <c r="U76" s="532">
        <v>5.867919</v>
      </c>
      <c r="V76" s="532">
        <v>1.978</v>
      </c>
      <c r="W76" s="532">
        <v>13.92963</v>
      </c>
      <c r="X76" s="532">
        <v>11.147735</v>
      </c>
      <c r="Y76" s="532">
        <v>8.111232</v>
      </c>
      <c r="Z76" s="532">
        <f t="shared" si="13"/>
        <v>0</v>
      </c>
      <c r="AA76" s="532">
        <v>64.316416</v>
      </c>
      <c r="AB76" s="787"/>
      <c r="AC76" s="635" t="s">
        <v>253</v>
      </c>
      <c r="AD76" s="532">
        <v>6.9579189999999995</v>
      </c>
      <c r="AE76" s="532">
        <v>0.3</v>
      </c>
      <c r="AF76" s="532">
        <v>0</v>
      </c>
      <c r="AG76" s="532">
        <v>2</v>
      </c>
      <c r="AH76" s="532">
        <v>1.015</v>
      </c>
      <c r="AI76" s="532">
        <v>2.838</v>
      </c>
      <c r="AJ76" s="532">
        <v>0.1</v>
      </c>
      <c r="AK76" s="532">
        <v>0.3</v>
      </c>
      <c r="AL76" s="532">
        <v>0.3</v>
      </c>
      <c r="AM76" s="532">
        <v>0.4</v>
      </c>
      <c r="AN76" s="532">
        <v>1.01</v>
      </c>
      <c r="AO76" s="635" t="s">
        <v>253</v>
      </c>
      <c r="AP76" s="532">
        <v>15.324673</v>
      </c>
      <c r="AQ76" s="532">
        <v>1.4236779999999998</v>
      </c>
      <c r="AR76" s="532">
        <v>5.03</v>
      </c>
      <c r="AS76" s="532">
        <v>4.647234999999999</v>
      </c>
      <c r="AT76" s="532">
        <v>2.30776</v>
      </c>
      <c r="AU76" s="532">
        <v>0.7995</v>
      </c>
      <c r="AV76" s="800"/>
      <c r="AW76" s="800"/>
      <c r="AX76" s="800"/>
      <c r="AY76" s="800"/>
      <c r="AZ76" s="800"/>
    </row>
    <row r="77" spans="15:52" ht="12.75">
      <c r="O77" s="638" t="s">
        <v>254</v>
      </c>
      <c r="P77" s="530">
        <v>29.15</v>
      </c>
      <c r="Q77" s="530">
        <v>3</v>
      </c>
      <c r="R77" s="530">
        <v>27.4</v>
      </c>
      <c r="S77" s="530">
        <v>6.388</v>
      </c>
      <c r="T77" s="530">
        <v>2.75</v>
      </c>
      <c r="U77" s="530">
        <v>20.55</v>
      </c>
      <c r="V77" s="530">
        <v>5.467390999999999</v>
      </c>
      <c r="W77" s="530">
        <v>54.4</v>
      </c>
      <c r="X77" s="530">
        <v>30.3075</v>
      </c>
      <c r="Y77" s="530">
        <v>0</v>
      </c>
      <c r="Z77" s="530">
        <f t="shared" si="13"/>
        <v>0</v>
      </c>
      <c r="AA77" s="530">
        <v>179.412891</v>
      </c>
      <c r="AB77" s="787"/>
      <c r="AC77" s="638" t="s">
        <v>254</v>
      </c>
      <c r="AD77" s="530">
        <v>21.05</v>
      </c>
      <c r="AE77" s="530">
        <v>0.5</v>
      </c>
      <c r="AF77" s="530">
        <v>8</v>
      </c>
      <c r="AG77" s="530">
        <v>1.5</v>
      </c>
      <c r="AH77" s="530">
        <v>5.05</v>
      </c>
      <c r="AI77" s="530">
        <v>8.424538</v>
      </c>
      <c r="AJ77" s="530">
        <v>1.5017909999999999</v>
      </c>
      <c r="AK77" s="530">
        <v>0.5</v>
      </c>
      <c r="AL77" s="530">
        <v>0.5</v>
      </c>
      <c r="AM77" s="530">
        <v>1.905</v>
      </c>
      <c r="AN77" s="530">
        <v>1.5406</v>
      </c>
      <c r="AO77" s="638" t="s">
        <v>254</v>
      </c>
      <c r="AP77" s="530">
        <v>49.449408</v>
      </c>
      <c r="AQ77" s="530">
        <v>3.106908</v>
      </c>
      <c r="AR77" s="530">
        <v>11.5425</v>
      </c>
      <c r="AS77" s="530">
        <v>20.3</v>
      </c>
      <c r="AT77" s="530">
        <v>14.5</v>
      </c>
      <c r="AU77" s="530">
        <v>9.45</v>
      </c>
      <c r="AV77" s="800"/>
      <c r="AW77" s="800"/>
      <c r="AX77" s="800"/>
      <c r="AY77" s="800"/>
      <c r="AZ77" s="800"/>
    </row>
    <row r="78" spans="15:52" s="533" customFormat="1" ht="12.75">
      <c r="O78" s="635" t="s">
        <v>255</v>
      </c>
      <c r="P78" s="532">
        <v>11.971</v>
      </c>
      <c r="Q78" s="532">
        <v>19.849</v>
      </c>
      <c r="R78" s="532">
        <v>73.2578</v>
      </c>
      <c r="S78" s="532">
        <v>74.2265</v>
      </c>
      <c r="T78" s="532">
        <v>0</v>
      </c>
      <c r="U78" s="532">
        <v>9.819700000000001</v>
      </c>
      <c r="V78" s="532">
        <v>12.65</v>
      </c>
      <c r="W78" s="532">
        <v>172.251</v>
      </c>
      <c r="X78" s="532">
        <v>19.076</v>
      </c>
      <c r="Y78" s="532">
        <v>28.622</v>
      </c>
      <c r="Z78" s="532">
        <f t="shared" si="13"/>
        <v>0</v>
      </c>
      <c r="AA78" s="532">
        <v>421.723</v>
      </c>
      <c r="AB78" s="787"/>
      <c r="AC78" s="635" t="s">
        <v>255</v>
      </c>
      <c r="AD78" s="532">
        <v>12.0447</v>
      </c>
      <c r="AE78" s="532">
        <v>0</v>
      </c>
      <c r="AF78" s="532">
        <v>1.972</v>
      </c>
      <c r="AG78" s="532">
        <v>1.206</v>
      </c>
      <c r="AH78" s="532">
        <v>0</v>
      </c>
      <c r="AI78" s="532">
        <v>20.892599999999998</v>
      </c>
      <c r="AJ78" s="532">
        <v>0.314</v>
      </c>
      <c r="AK78" s="532">
        <v>0.32</v>
      </c>
      <c r="AL78" s="532">
        <v>0.746</v>
      </c>
      <c r="AM78" s="532">
        <v>13.167</v>
      </c>
      <c r="AN78" s="532">
        <v>0.302</v>
      </c>
      <c r="AO78" s="635" t="s">
        <v>255</v>
      </c>
      <c r="AP78" s="532">
        <v>43.496</v>
      </c>
      <c r="AQ78" s="532">
        <v>1.33</v>
      </c>
      <c r="AR78" s="532">
        <v>1.094</v>
      </c>
      <c r="AS78" s="532">
        <v>4.58</v>
      </c>
      <c r="AT78" s="532">
        <v>16</v>
      </c>
      <c r="AU78" s="532">
        <v>0.05</v>
      </c>
      <c r="AV78" s="800"/>
      <c r="AW78" s="800"/>
      <c r="AX78" s="800"/>
      <c r="AY78" s="800"/>
      <c r="AZ78" s="800"/>
    </row>
    <row r="79" spans="15:52" ht="12.75">
      <c r="O79" s="104" t="s">
        <v>355</v>
      </c>
      <c r="P79" s="530">
        <v>70.38659700000001</v>
      </c>
      <c r="Q79" s="530">
        <v>35.745803</v>
      </c>
      <c r="R79" s="530">
        <v>157.576665</v>
      </c>
      <c r="S79" s="530">
        <v>97.43022599999999</v>
      </c>
      <c r="T79" s="530">
        <v>7.483396</v>
      </c>
      <c r="U79" s="530">
        <v>56.674379</v>
      </c>
      <c r="V79" s="530">
        <v>36.448615000000004</v>
      </c>
      <c r="W79" s="530">
        <v>288.20084499999996</v>
      </c>
      <c r="X79" s="530">
        <v>91.673862</v>
      </c>
      <c r="Y79" s="530">
        <v>58.616479</v>
      </c>
      <c r="Z79" s="530">
        <f t="shared" si="13"/>
        <v>0</v>
      </c>
      <c r="AA79" s="530">
        <v>900.2368670000001</v>
      </c>
      <c r="AB79" s="787"/>
      <c r="AC79" s="104" t="s">
        <v>355</v>
      </c>
      <c r="AD79" s="530">
        <v>62.369266</v>
      </c>
      <c r="AE79" s="530">
        <v>4.394246</v>
      </c>
      <c r="AF79" s="530">
        <v>15.262623</v>
      </c>
      <c r="AG79" s="530">
        <v>6.4681370000000005</v>
      </c>
      <c r="AH79" s="530">
        <v>15.458277</v>
      </c>
      <c r="AI79" s="530">
        <v>53.291243</v>
      </c>
      <c r="AJ79" s="530">
        <v>4.960791</v>
      </c>
      <c r="AK79" s="530">
        <v>3.847713</v>
      </c>
      <c r="AL79" s="530">
        <v>4.2856570000000005</v>
      </c>
      <c r="AM79" s="530">
        <v>18.763185</v>
      </c>
      <c r="AN79" s="530">
        <v>4.090987999999999</v>
      </c>
      <c r="AO79" s="104" t="s">
        <v>355</v>
      </c>
      <c r="AP79" s="530">
        <v>161.141411</v>
      </c>
      <c r="AQ79" s="530">
        <v>8.171057</v>
      </c>
      <c r="AR79" s="530">
        <v>31.087524</v>
      </c>
      <c r="AS79" s="530">
        <v>37.146313</v>
      </c>
      <c r="AT79" s="530">
        <v>44.877561</v>
      </c>
      <c r="AU79" s="530">
        <v>15.244475999999999</v>
      </c>
      <c r="AV79" s="357"/>
      <c r="AW79" s="357"/>
      <c r="AX79" s="357"/>
      <c r="AY79" s="357"/>
      <c r="AZ79" s="357"/>
    </row>
    <row r="80" spans="15:52" s="533" customFormat="1" ht="12.75">
      <c r="O80" s="645" t="s">
        <v>354</v>
      </c>
      <c r="P80" s="540">
        <v>493.242659</v>
      </c>
      <c r="Q80" s="540">
        <v>324.97865400000006</v>
      </c>
      <c r="R80" s="540">
        <v>3083.477819</v>
      </c>
      <c r="S80" s="540">
        <v>544.1599789999999</v>
      </c>
      <c r="T80" s="540">
        <v>103.636336</v>
      </c>
      <c r="U80" s="540">
        <v>1246.075273</v>
      </c>
      <c r="V80" s="540">
        <v>457.103282</v>
      </c>
      <c r="W80" s="540">
        <v>2379.8120010000002</v>
      </c>
      <c r="X80" s="540">
        <v>1261.805707</v>
      </c>
      <c r="Y80" s="540">
        <v>1201.7896870000009</v>
      </c>
      <c r="Z80" s="540">
        <f t="shared" si="13"/>
        <v>24.013677999999345</v>
      </c>
      <c r="AA80" s="540">
        <v>11120.095075</v>
      </c>
      <c r="AB80" s="787"/>
      <c r="AC80" s="645" t="s">
        <v>354</v>
      </c>
      <c r="AD80" s="540">
        <v>1518.2777609999998</v>
      </c>
      <c r="AE80" s="540">
        <v>177.12215700000002</v>
      </c>
      <c r="AF80" s="540">
        <v>181.545766</v>
      </c>
      <c r="AG80" s="540">
        <v>487.32423700000004</v>
      </c>
      <c r="AH80" s="540">
        <v>352.935251</v>
      </c>
      <c r="AI80" s="540">
        <v>690.985339</v>
      </c>
      <c r="AJ80" s="540">
        <v>17.44823</v>
      </c>
      <c r="AK80" s="540">
        <v>102.892662</v>
      </c>
      <c r="AL80" s="540">
        <v>130.358985</v>
      </c>
      <c r="AM80" s="540">
        <v>204.885227</v>
      </c>
      <c r="AN80" s="540">
        <v>126.40791600000001</v>
      </c>
      <c r="AO80" s="645" t="s">
        <v>354</v>
      </c>
      <c r="AP80" s="540">
        <v>2287.683546</v>
      </c>
      <c r="AQ80" s="540">
        <v>633.9923470000001</v>
      </c>
      <c r="AR80" s="540">
        <v>383.94687300000004</v>
      </c>
      <c r="AS80" s="540">
        <v>460.859844</v>
      </c>
      <c r="AT80" s="540">
        <v>321.78632699999997</v>
      </c>
      <c r="AU80" s="540">
        <v>165.96353299999998</v>
      </c>
      <c r="AV80" s="357"/>
      <c r="AW80" s="357"/>
      <c r="AX80" s="357"/>
      <c r="AY80" s="357"/>
      <c r="AZ80" s="357"/>
    </row>
    <row r="81" spans="15:46" ht="12.75">
      <c r="O81" s="367" t="s">
        <v>384</v>
      </c>
      <c r="P81" s="296"/>
      <c r="Q81" s="5"/>
      <c r="R81" s="5"/>
      <c r="S81" s="6"/>
      <c r="T81" s="6"/>
      <c r="U81" s="5"/>
      <c r="V81" s="479"/>
      <c r="W81" s="6"/>
      <c r="X81" s="5"/>
      <c r="AC81" s="367" t="s">
        <v>384</v>
      </c>
      <c r="AD81" s="5"/>
      <c r="AE81" s="186"/>
      <c r="AF81" s="5"/>
      <c r="AG81" s="6"/>
      <c r="AH81" s="559"/>
      <c r="AI81" s="5"/>
      <c r="AJ81" s="479"/>
      <c r="AK81" s="6"/>
      <c r="AM81" s="787"/>
      <c r="AO81" s="367" t="s">
        <v>384</v>
      </c>
      <c r="AP81" s="5"/>
      <c r="AQ81" s="186"/>
      <c r="AR81" s="5"/>
      <c r="AS81" s="6"/>
      <c r="AT81" s="559"/>
    </row>
    <row r="82" spans="15:46" ht="20.25">
      <c r="O82" s="367"/>
      <c r="P82" s="944"/>
      <c r="Q82" s="622"/>
      <c r="R82" s="622"/>
      <c r="S82" s="622"/>
      <c r="T82" s="622"/>
      <c r="U82" s="622"/>
      <c r="V82" s="622"/>
      <c r="W82" s="622"/>
      <c r="X82" s="5"/>
      <c r="AA82" s="787"/>
      <c r="AC82" s="789"/>
      <c r="AD82" s="622"/>
      <c r="AE82" s="622"/>
      <c r="AF82" s="622"/>
      <c r="AG82" s="622"/>
      <c r="AH82" s="622"/>
      <c r="AI82" s="622"/>
      <c r="AJ82" s="622"/>
      <c r="AK82" s="622"/>
      <c r="AO82" s="367"/>
      <c r="AP82" s="622"/>
      <c r="AQ82" s="622"/>
      <c r="AR82" s="622"/>
      <c r="AS82" s="622"/>
      <c r="AT82" s="622"/>
    </row>
    <row r="83" ht="12.75">
      <c r="AA83" s="787"/>
    </row>
    <row r="85" ht="12.75">
      <c r="A85" s="1030" t="s">
        <v>486</v>
      </c>
    </row>
    <row r="89" spans="16:27" ht="12.75">
      <c r="P89" s="690"/>
      <c r="Q89" s="801"/>
      <c r="R89" s="801"/>
      <c r="S89" s="801"/>
      <c r="T89" s="690"/>
      <c r="U89" s="801"/>
      <c r="V89" s="802"/>
      <c r="W89" s="690"/>
      <c r="X89" s="690"/>
      <c r="Y89" s="690"/>
      <c r="Z89" s="690"/>
      <c r="AA89" s="690"/>
    </row>
    <row r="91" spans="1:29" ht="12.75">
      <c r="A91" s="6"/>
      <c r="B91" s="690" t="s">
        <v>191</v>
      </c>
      <c r="C91" s="801" t="s">
        <v>99</v>
      </c>
      <c r="D91" s="801" t="s">
        <v>100</v>
      </c>
      <c r="E91" s="801" t="s">
        <v>101</v>
      </c>
      <c r="F91" s="690" t="s">
        <v>192</v>
      </c>
      <c r="G91" s="801" t="s">
        <v>138</v>
      </c>
      <c r="H91" s="802" t="s">
        <v>107</v>
      </c>
      <c r="I91" s="690" t="s">
        <v>108</v>
      </c>
      <c r="J91" s="690" t="s">
        <v>139</v>
      </c>
      <c r="K91" s="690" t="s">
        <v>193</v>
      </c>
      <c r="L91" s="934" t="s">
        <v>269</v>
      </c>
      <c r="O91" s="803"/>
      <c r="P91" s="803" t="s">
        <v>92</v>
      </c>
      <c r="Q91" s="803" t="s">
        <v>93</v>
      </c>
      <c r="R91" s="803"/>
      <c r="S91" s="803" t="s">
        <v>94</v>
      </c>
      <c r="T91" s="803" t="s">
        <v>95</v>
      </c>
      <c r="U91" s="803" t="s">
        <v>96</v>
      </c>
      <c r="V91" s="803"/>
      <c r="W91" s="803"/>
      <c r="X91" s="803" t="s">
        <v>97</v>
      </c>
      <c r="Y91" s="803" t="s">
        <v>91</v>
      </c>
      <c r="Z91" s="803"/>
      <c r="AC91" s="860" t="s">
        <v>98</v>
      </c>
    </row>
    <row r="92" spans="1:29" ht="12.75">
      <c r="A92" s="6" t="s">
        <v>238</v>
      </c>
      <c r="B92" s="804">
        <v>68.08875219107627</v>
      </c>
      <c r="C92" s="804">
        <v>104.18379213192213</v>
      </c>
      <c r="D92" s="804">
        <v>127.66858996293689</v>
      </c>
      <c r="E92" s="804">
        <v>26.92339459825133</v>
      </c>
      <c r="F92" s="804">
        <v>1.8905202601628575</v>
      </c>
      <c r="G92" s="804">
        <v>23.5449745854818</v>
      </c>
      <c r="H92" s="804">
        <v>4.992441852080556</v>
      </c>
      <c r="I92" s="804">
        <v>101.64234031200138</v>
      </c>
      <c r="J92" s="804">
        <v>75.16784594750857</v>
      </c>
      <c r="K92" s="804">
        <v>38.216827727980096</v>
      </c>
      <c r="L92" s="935">
        <v>3.9291880857892583</v>
      </c>
      <c r="M92" s="787">
        <v>576.2486676551912</v>
      </c>
      <c r="N92" s="787"/>
      <c r="O92" s="803" t="s">
        <v>222</v>
      </c>
      <c r="P92" s="803" t="s">
        <v>102</v>
      </c>
      <c r="Q92" s="803" t="s">
        <v>103</v>
      </c>
      <c r="R92" s="803" t="s">
        <v>100</v>
      </c>
      <c r="S92" s="803" t="s">
        <v>104</v>
      </c>
      <c r="T92" s="803" t="s">
        <v>105</v>
      </c>
      <c r="U92" s="803" t="s">
        <v>106</v>
      </c>
      <c r="V92" s="803" t="s">
        <v>107</v>
      </c>
      <c r="W92" s="803" t="s">
        <v>108</v>
      </c>
      <c r="X92" s="803" t="s">
        <v>109</v>
      </c>
      <c r="Y92" s="803" t="s">
        <v>110</v>
      </c>
      <c r="Z92" s="803"/>
      <c r="AA92" s="803" t="s">
        <v>269</v>
      </c>
      <c r="AC92" s="860" t="s">
        <v>303</v>
      </c>
    </row>
    <row r="93" spans="1:30" ht="12.75">
      <c r="A93" s="6" t="s">
        <v>241</v>
      </c>
      <c r="B93" s="804">
        <v>58.16093344485788</v>
      </c>
      <c r="C93" s="804">
        <v>90.57753529439354</v>
      </c>
      <c r="D93" s="804">
        <v>103.59390463282887</v>
      </c>
      <c r="E93" s="804">
        <v>47.29633366295613</v>
      </c>
      <c r="F93" s="804">
        <v>4.65608486288734</v>
      </c>
      <c r="G93" s="804">
        <v>20.989981356117692</v>
      </c>
      <c r="H93" s="804">
        <v>6.681213064006754</v>
      </c>
      <c r="I93" s="804">
        <v>102.5738348550702</v>
      </c>
      <c r="J93" s="804">
        <v>24.87438830868328</v>
      </c>
      <c r="K93" s="804">
        <v>36.88518866670836</v>
      </c>
      <c r="L93" s="935">
        <v>4.34344610862715</v>
      </c>
      <c r="M93" s="787">
        <v>500.6328442571372</v>
      </c>
      <c r="N93" s="787"/>
      <c r="O93" s="803"/>
      <c r="P93" s="803"/>
      <c r="Q93" s="803" t="s">
        <v>122</v>
      </c>
      <c r="R93" s="803"/>
      <c r="S93" s="803" t="s">
        <v>123</v>
      </c>
      <c r="T93" s="803" t="s">
        <v>124</v>
      </c>
      <c r="U93" s="803" t="s">
        <v>125</v>
      </c>
      <c r="V93" s="803"/>
      <c r="W93" s="803"/>
      <c r="X93" s="803"/>
      <c r="Y93" s="803"/>
      <c r="Z93" s="803"/>
      <c r="AB93" t="s">
        <v>358</v>
      </c>
      <c r="AC93" s="803"/>
      <c r="AD93" t="s">
        <v>358</v>
      </c>
    </row>
    <row r="94" spans="1:32" ht="12.75">
      <c r="A94" s="6" t="s">
        <v>245</v>
      </c>
      <c r="B94" s="804">
        <v>45.88042150759552</v>
      </c>
      <c r="C94" s="804">
        <v>85.91101392570027</v>
      </c>
      <c r="D94" s="804">
        <v>120.52395137521793</v>
      </c>
      <c r="E94" s="804">
        <v>22.010527452660504</v>
      </c>
      <c r="F94" s="804">
        <v>3.4023266146410776</v>
      </c>
      <c r="G94" s="804">
        <v>33.29437914799653</v>
      </c>
      <c r="H94" s="804">
        <v>9.885359434167976</v>
      </c>
      <c r="I94" s="804">
        <v>112.88197398311063</v>
      </c>
      <c r="J94" s="804">
        <v>37.2461484991713</v>
      </c>
      <c r="K94" s="804">
        <v>27.640513622166463</v>
      </c>
      <c r="L94" s="935">
        <v>1.2745339246355347</v>
      </c>
      <c r="M94" s="787">
        <v>499.95114948706373</v>
      </c>
      <c r="N94" s="787"/>
      <c r="O94" s="803" t="s">
        <v>228</v>
      </c>
      <c r="P94" s="803">
        <f aca="true" t="shared" si="14" ref="P94:Y94">(B8*1000000)/$AD$94</f>
        <v>23.336246748683028</v>
      </c>
      <c r="Q94" s="803">
        <f t="shared" si="14"/>
        <v>81.46985254277992</v>
      </c>
      <c r="R94" s="803">
        <f t="shared" si="14"/>
        <v>77.5953973707055</v>
      </c>
      <c r="S94" s="803">
        <f t="shared" si="14"/>
        <v>10.600136283868387</v>
      </c>
      <c r="T94" s="803">
        <f t="shared" si="14"/>
        <v>0.10697320909464829</v>
      </c>
      <c r="U94" s="803">
        <f t="shared" si="14"/>
        <v>7.3677797763939</v>
      </c>
      <c r="V94" s="803">
        <f t="shared" si="14"/>
        <v>8.533252889480094</v>
      </c>
      <c r="W94" s="803">
        <f t="shared" si="14"/>
        <v>120.81875154776864</v>
      </c>
      <c r="X94" s="803">
        <f t="shared" si="14"/>
        <v>37.45688311090929</v>
      </c>
      <c r="Y94" s="803">
        <f t="shared" si="14"/>
        <v>37.41387988085323</v>
      </c>
      <c r="Z94" s="803"/>
      <c r="AA94" s="803">
        <f>(L8*1000000)/$AD$94</f>
        <v>2.1360068077750602</v>
      </c>
      <c r="AB94" s="184">
        <f>AD94/1000</f>
        <v>1869.627</v>
      </c>
      <c r="AC94" s="803">
        <f>'T1'!C8</f>
        <v>760.63</v>
      </c>
      <c r="AD94" s="834">
        <f>'T15'!B9</f>
        <v>1869627</v>
      </c>
      <c r="AE94" s="803">
        <f aca="true" t="shared" si="15" ref="AE94:AE123">(M8*1000000)/AD94</f>
        <v>406.83516016831163</v>
      </c>
      <c r="AF94" s="803" t="s">
        <v>228</v>
      </c>
    </row>
    <row r="95" spans="1:32" ht="12.75">
      <c r="A95" s="6" t="s">
        <v>231</v>
      </c>
      <c r="B95" s="804">
        <v>34.2878282983943</v>
      </c>
      <c r="C95" s="804">
        <v>91.47611689632345</v>
      </c>
      <c r="D95" s="804">
        <v>102.35294402991917</v>
      </c>
      <c r="E95" s="804">
        <v>16.833295965916182</v>
      </c>
      <c r="F95" s="804">
        <v>1.194960308704163</v>
      </c>
      <c r="G95" s="804">
        <v>25.13227000847718</v>
      </c>
      <c r="H95" s="804">
        <v>10.833720712177618</v>
      </c>
      <c r="I95" s="804">
        <v>132.02767476267744</v>
      </c>
      <c r="J95" s="804">
        <v>39.72499454277957</v>
      </c>
      <c r="K95" s="804">
        <v>26.20648938932964</v>
      </c>
      <c r="L95" s="935">
        <v>4.580259000568571</v>
      </c>
      <c r="M95" s="787">
        <v>484.6505539152673</v>
      </c>
      <c r="N95" s="787"/>
      <c r="O95" s="803" t="s">
        <v>229</v>
      </c>
      <c r="P95" s="803">
        <f aca="true" t="shared" si="16" ref="P95:Y95">(B9*1000000)/$AD$95</f>
        <v>35.26851054835518</v>
      </c>
      <c r="Q95" s="803">
        <f t="shared" si="16"/>
        <v>82.97056814387545</v>
      </c>
      <c r="R95" s="803">
        <f t="shared" si="16"/>
        <v>103.70475541355617</v>
      </c>
      <c r="S95" s="803">
        <f t="shared" si="16"/>
        <v>11.90339072872026</v>
      </c>
      <c r="T95" s="803">
        <f t="shared" si="16"/>
        <v>0.11824205312315247</v>
      </c>
      <c r="U95" s="803">
        <f t="shared" si="16"/>
        <v>10.940851404047802</v>
      </c>
      <c r="V95" s="803">
        <f t="shared" si="16"/>
        <v>5.835490382877571</v>
      </c>
      <c r="W95" s="803">
        <f t="shared" si="16"/>
        <v>84.17593559790352</v>
      </c>
      <c r="X95" s="803">
        <f t="shared" si="16"/>
        <v>50.70344004729682</v>
      </c>
      <c r="Y95" s="803">
        <f t="shared" si="16"/>
        <v>16.856231754424122</v>
      </c>
      <c r="Z95" s="803"/>
      <c r="AA95" s="803">
        <f>(L9*1000000)/$AD$95</f>
        <v>1.4848870727128045</v>
      </c>
      <c r="AB95" s="803">
        <f>(M9*1000000)/$AD$95</f>
        <v>403.96230314689285</v>
      </c>
      <c r="AC95" s="803">
        <f>'T1'!C9</f>
        <v>1318.7308990000001</v>
      </c>
      <c r="AD95" s="834">
        <f>'T15'!B10</f>
        <v>3264490</v>
      </c>
      <c r="AE95" s="803">
        <f t="shared" si="15"/>
        <v>403.96230314689285</v>
      </c>
      <c r="AF95" s="803" t="s">
        <v>229</v>
      </c>
    </row>
    <row r="96" spans="1:32" ht="12.75">
      <c r="A96" s="6" t="s">
        <v>230</v>
      </c>
      <c r="B96" s="804">
        <v>32.8520459190015</v>
      </c>
      <c r="C96" s="804">
        <v>83.102813355417</v>
      </c>
      <c r="D96" s="804">
        <v>115.48387516367642</v>
      </c>
      <c r="E96" s="804">
        <v>14.452567804669366</v>
      </c>
      <c r="F96" s="804">
        <v>1.7162537540792642</v>
      </c>
      <c r="G96" s="804">
        <v>29.93479681000818</v>
      </c>
      <c r="H96" s="804">
        <v>5.660385539243316</v>
      </c>
      <c r="I96" s="804">
        <v>88.91856502397697</v>
      </c>
      <c r="J96" s="804">
        <v>42.63989455336935</v>
      </c>
      <c r="K96" s="804">
        <v>50.94563775266868</v>
      </c>
      <c r="L96" s="935">
        <v>0.7291657633751547</v>
      </c>
      <c r="M96" s="787">
        <v>466.43600143948515</v>
      </c>
      <c r="N96" s="787"/>
      <c r="O96" s="803" t="s">
        <v>230</v>
      </c>
      <c r="P96" s="803">
        <f aca="true" t="shared" si="17" ref="P96:Y96">(B10*1000000)/$AD$96</f>
        <v>32.8520459190015</v>
      </c>
      <c r="Q96" s="803">
        <f t="shared" si="17"/>
        <v>83.102813355417</v>
      </c>
      <c r="R96" s="803">
        <f t="shared" si="17"/>
        <v>115.48387516367642</v>
      </c>
      <c r="S96" s="803">
        <f t="shared" si="17"/>
        <v>14.452567804669366</v>
      </c>
      <c r="T96" s="803">
        <f t="shared" si="17"/>
        <v>1.7162537540792642</v>
      </c>
      <c r="U96" s="803">
        <f t="shared" si="17"/>
        <v>29.93479681000818</v>
      </c>
      <c r="V96" s="803">
        <f t="shared" si="17"/>
        <v>5.660385539243316</v>
      </c>
      <c r="W96" s="803">
        <f t="shared" si="17"/>
        <v>88.91856502397697</v>
      </c>
      <c r="X96" s="803">
        <f t="shared" si="17"/>
        <v>42.63989455336935</v>
      </c>
      <c r="Y96" s="803">
        <f t="shared" si="17"/>
        <v>50.94563775266868</v>
      </c>
      <c r="Z96" s="803"/>
      <c r="AA96" s="803">
        <f>(L10*1000000)/$AD$96</f>
        <v>0.7291657633751547</v>
      </c>
      <c r="AB96" s="184">
        <f aca="true" t="shared" si="18" ref="AB96:AB123">AD96/1000</f>
        <v>1383.828</v>
      </c>
      <c r="AC96" s="803">
        <f>'T1'!C10</f>
        <v>645.467199</v>
      </c>
      <c r="AD96" s="834">
        <f>'T15'!B11</f>
        <v>1383828</v>
      </c>
      <c r="AE96" s="803">
        <f t="shared" si="15"/>
        <v>466.43600143948515</v>
      </c>
      <c r="AF96" s="803" t="s">
        <v>230</v>
      </c>
    </row>
    <row r="97" spans="1:32" ht="12.75">
      <c r="A97" s="6" t="s">
        <v>243</v>
      </c>
      <c r="B97" s="804">
        <v>44.29694540686127</v>
      </c>
      <c r="C97" s="804">
        <v>105.89828307696263</v>
      </c>
      <c r="D97" s="804">
        <v>130.04451561686452</v>
      </c>
      <c r="E97" s="804">
        <v>23.096310961695455</v>
      </c>
      <c r="F97" s="804">
        <v>2.191461130859404</v>
      </c>
      <c r="G97" s="804">
        <v>11.922094590396117</v>
      </c>
      <c r="H97" s="804">
        <v>8.020177006130183</v>
      </c>
      <c r="I97" s="804">
        <v>83.82493405927057</v>
      </c>
      <c r="J97" s="804">
        <v>37.27628147852935</v>
      </c>
      <c r="K97" s="804">
        <v>14.942779945447576</v>
      </c>
      <c r="L97" s="935">
        <v>1.2117238438677633</v>
      </c>
      <c r="M97" s="787">
        <v>462.7255071168849</v>
      </c>
      <c r="N97" s="787"/>
      <c r="O97" s="803" t="s">
        <v>231</v>
      </c>
      <c r="P97" s="803">
        <f aca="true" t="shared" si="19" ref="P97:Y97">(B11*1000000)/$AD$97</f>
        <v>34.2878282983943</v>
      </c>
      <c r="Q97" s="803">
        <f t="shared" si="19"/>
        <v>91.47611689632345</v>
      </c>
      <c r="R97" s="803">
        <f t="shared" si="19"/>
        <v>102.35294402991917</v>
      </c>
      <c r="S97" s="803">
        <f t="shared" si="19"/>
        <v>16.833295965916182</v>
      </c>
      <c r="T97" s="803">
        <f t="shared" si="19"/>
        <v>1.194960308704163</v>
      </c>
      <c r="U97" s="803">
        <f t="shared" si="19"/>
        <v>25.13227000847718</v>
      </c>
      <c r="V97" s="803">
        <f t="shared" si="19"/>
        <v>10.833720712177618</v>
      </c>
      <c r="W97" s="803">
        <f t="shared" si="19"/>
        <v>132.02767476267744</v>
      </c>
      <c r="X97" s="803">
        <f t="shared" si="19"/>
        <v>39.72499454277957</v>
      </c>
      <c r="Y97" s="803">
        <f t="shared" si="19"/>
        <v>26.20648938932964</v>
      </c>
      <c r="Z97" s="803"/>
      <c r="AA97" s="803">
        <f>(L11*1000000)/$AD$97</f>
        <v>4.580259000568571</v>
      </c>
      <c r="AB97" s="184">
        <f t="shared" si="18"/>
        <v>1690.421</v>
      </c>
      <c r="AC97" s="803">
        <f>'T1'!C11</f>
        <v>819.2634740000001</v>
      </c>
      <c r="AD97" s="834">
        <f>'T15'!B12</f>
        <v>1690421</v>
      </c>
      <c r="AE97" s="803">
        <f t="shared" si="15"/>
        <v>484.6505539152673</v>
      </c>
      <c r="AF97" s="803" t="s">
        <v>231</v>
      </c>
    </row>
    <row r="98" spans="1:32" ht="12.75">
      <c r="A98" s="6" t="s">
        <v>451</v>
      </c>
      <c r="B98" s="804">
        <v>17.596282412537754</v>
      </c>
      <c r="C98" s="804">
        <v>66.40563142041263</v>
      </c>
      <c r="D98" s="804">
        <v>94.96485191730255</v>
      </c>
      <c r="E98" s="804">
        <v>10.164547439257113</v>
      </c>
      <c r="F98" s="804">
        <v>5.9428969794771325</v>
      </c>
      <c r="G98" s="804">
        <v>28.9412584273509</v>
      </c>
      <c r="H98" s="804">
        <v>12.964294916336744</v>
      </c>
      <c r="I98" s="804">
        <v>97.83949882452801</v>
      </c>
      <c r="J98" s="804">
        <v>19.14341317550453</v>
      </c>
      <c r="K98" s="804">
        <v>33.18307411832399</v>
      </c>
      <c r="L98" s="935">
        <v>68.49315648820976</v>
      </c>
      <c r="M98" s="787">
        <v>455.6389061192411</v>
      </c>
      <c r="N98" s="787"/>
      <c r="O98" s="803" t="s">
        <v>232</v>
      </c>
      <c r="P98" s="803">
        <f aca="true" t="shared" si="20" ref="P98:Y98">(B12*1000000)/$AD$98</f>
        <v>27.13748401039213</v>
      </c>
      <c r="Q98" s="803">
        <f t="shared" si="20"/>
        <v>77.32646678977292</v>
      </c>
      <c r="R98" s="803">
        <f t="shared" si="20"/>
        <v>89.3753306006246</v>
      </c>
      <c r="S98" s="803">
        <f t="shared" si="20"/>
        <v>17.37829204370652</v>
      </c>
      <c r="T98" s="803">
        <f t="shared" si="20"/>
        <v>0.2892515063387621</v>
      </c>
      <c r="U98" s="803">
        <f t="shared" si="20"/>
        <v>21.880645597053572</v>
      </c>
      <c r="V98" s="803">
        <f t="shared" si="20"/>
        <v>8.83755666175452</v>
      </c>
      <c r="W98" s="803">
        <f t="shared" si="20"/>
        <v>66.78235701205656</v>
      </c>
      <c r="X98" s="803">
        <f t="shared" si="20"/>
        <v>38.02272593696717</v>
      </c>
      <c r="Y98" s="803">
        <f t="shared" si="20"/>
        <v>13.774718310574265</v>
      </c>
      <c r="Z98" s="803"/>
      <c r="AA98" s="803">
        <f>(L12*1000000)/$AD$98</f>
        <v>1.0672688226571085</v>
      </c>
      <c r="AB98" s="184">
        <f t="shared" si="18"/>
        <v>3249.767</v>
      </c>
      <c r="AC98" s="803">
        <f>'T1'!C12</f>
        <v>1176</v>
      </c>
      <c r="AD98" s="834">
        <f>'T15'!B13</f>
        <v>3249767</v>
      </c>
      <c r="AE98" s="803">
        <f t="shared" si="15"/>
        <v>361.87209729189817</v>
      </c>
      <c r="AF98" s="803" t="s">
        <v>232</v>
      </c>
    </row>
    <row r="99" spans="1:32" ht="12.75">
      <c r="A99" s="6" t="s">
        <v>234</v>
      </c>
      <c r="B99" s="804">
        <v>36.04992209664667</v>
      </c>
      <c r="C99" s="804">
        <v>98.02305706711319</v>
      </c>
      <c r="D99" s="804">
        <v>119.7393435189061</v>
      </c>
      <c r="E99" s="804">
        <v>13.418707269429328</v>
      </c>
      <c r="F99" s="804">
        <v>2.4276240058601926</v>
      </c>
      <c r="G99" s="804">
        <v>16.733960048369845</v>
      </c>
      <c r="H99" s="804">
        <v>6.652306869447933</v>
      </c>
      <c r="I99" s="804">
        <v>83.32461280870658</v>
      </c>
      <c r="J99" s="804">
        <v>39.12390702758011</v>
      </c>
      <c r="K99" s="804">
        <v>22.23733779824194</v>
      </c>
      <c r="L99" s="935">
        <v>9.468309613506264</v>
      </c>
      <c r="M99" s="787">
        <v>447.19908812380817</v>
      </c>
      <c r="N99" s="787"/>
      <c r="O99" s="803" t="s">
        <v>233</v>
      </c>
      <c r="P99" s="803">
        <f aca="true" t="shared" si="21" ref="P99:Y99">(B13*1000000)/$AD$99</f>
        <v>34.364317684381376</v>
      </c>
      <c r="Q99" s="803">
        <f t="shared" si="21"/>
        <v>87.3944064628778</v>
      </c>
      <c r="R99" s="803">
        <f t="shared" si="21"/>
        <v>85.92969960406268</v>
      </c>
      <c r="S99" s="803">
        <f t="shared" si="21"/>
        <v>19.531153936010625</v>
      </c>
      <c r="T99" s="803">
        <f t="shared" si="21"/>
        <v>0</v>
      </c>
      <c r="U99" s="803">
        <f t="shared" si="21"/>
        <v>32.538832907065384</v>
      </c>
      <c r="V99" s="803">
        <f t="shared" si="21"/>
        <v>5.84945158989745</v>
      </c>
      <c r="W99" s="803">
        <f t="shared" si="21"/>
        <v>70.55135350318471</v>
      </c>
      <c r="X99" s="803">
        <f t="shared" si="21"/>
        <v>31.57066159653739</v>
      </c>
      <c r="Y99" s="803">
        <f t="shared" si="21"/>
        <v>24.284976514275876</v>
      </c>
      <c r="Z99" s="803"/>
      <c r="AA99" s="803">
        <f>(L13*1000000)/$AD$99</f>
        <v>1.7214282640238219</v>
      </c>
      <c r="AB99" s="184">
        <f t="shared" si="18"/>
        <v>2602.432</v>
      </c>
      <c r="AC99" s="803">
        <f>'T1'!C13</f>
        <v>1024.6719</v>
      </c>
      <c r="AD99" s="834">
        <f>'T15'!B14</f>
        <v>2602432</v>
      </c>
      <c r="AE99" s="803">
        <f t="shared" si="15"/>
        <v>393.7362820623171</v>
      </c>
      <c r="AF99" s="803" t="s">
        <v>233</v>
      </c>
    </row>
    <row r="100" spans="1:32" ht="12.75">
      <c r="A100" s="6" t="s">
        <v>237</v>
      </c>
      <c r="B100" s="804">
        <v>36.60264755257431</v>
      </c>
      <c r="C100" s="804">
        <v>75.87377994650896</v>
      </c>
      <c r="D100" s="804">
        <v>113.96481786462815</v>
      </c>
      <c r="E100" s="804">
        <v>20.364593070281984</v>
      </c>
      <c r="F100" s="804">
        <v>1.2305291047625837</v>
      </c>
      <c r="G100" s="804">
        <v>12.636718609278377</v>
      </c>
      <c r="H100" s="804">
        <v>16.252843584013664</v>
      </c>
      <c r="I100" s="804">
        <v>87.92917309581783</v>
      </c>
      <c r="J100" s="804">
        <v>46.43171208121719</v>
      </c>
      <c r="K100" s="804">
        <v>16.914561084109415</v>
      </c>
      <c r="L100" s="935">
        <v>0.6825739256001833</v>
      </c>
      <c r="M100" s="787">
        <v>428.88394991879267</v>
      </c>
      <c r="N100" s="787"/>
      <c r="O100" s="803" t="s">
        <v>234</v>
      </c>
      <c r="P100" s="803">
        <f aca="true" t="shared" si="22" ref="P100:Y100">(B14*1000000)/$AD$100</f>
        <v>36.04992209664667</v>
      </c>
      <c r="Q100" s="803">
        <f t="shared" si="22"/>
        <v>98.02305706711319</v>
      </c>
      <c r="R100" s="803">
        <f t="shared" si="22"/>
        <v>119.7393435189061</v>
      </c>
      <c r="S100" s="803">
        <f t="shared" si="22"/>
        <v>13.418707269429328</v>
      </c>
      <c r="T100" s="803">
        <f t="shared" si="22"/>
        <v>2.4276240058601926</v>
      </c>
      <c r="U100" s="803">
        <f t="shared" si="22"/>
        <v>16.733960048369845</v>
      </c>
      <c r="V100" s="803">
        <f t="shared" si="22"/>
        <v>6.652306869447933</v>
      </c>
      <c r="W100" s="803">
        <f t="shared" si="22"/>
        <v>83.32461280870658</v>
      </c>
      <c r="X100" s="803">
        <f t="shared" si="22"/>
        <v>39.12390702758011</v>
      </c>
      <c r="Y100" s="803">
        <f t="shared" si="22"/>
        <v>22.23733779824194</v>
      </c>
      <c r="Z100" s="803"/>
      <c r="AA100" s="803">
        <f>(L14*1000000)/$AD$100</f>
        <v>9.468309613506264</v>
      </c>
      <c r="AB100" s="184">
        <f t="shared" si="18"/>
        <v>1376.064</v>
      </c>
      <c r="AC100" s="803">
        <f>'T1'!C14</f>
        <v>615.374566</v>
      </c>
      <c r="AD100" s="834">
        <f>'T15'!B15</f>
        <v>1376064</v>
      </c>
      <c r="AE100" s="803">
        <f t="shared" si="15"/>
        <v>447.19908812380817</v>
      </c>
      <c r="AF100" s="803" t="s">
        <v>234</v>
      </c>
    </row>
    <row r="101" spans="1:32" ht="12.75">
      <c r="A101" s="6" t="s">
        <v>242</v>
      </c>
      <c r="B101" s="804">
        <v>33.90765968567336</v>
      </c>
      <c r="C101" s="804">
        <v>104.77089352524172</v>
      </c>
      <c r="D101" s="804">
        <v>95.77662497477647</v>
      </c>
      <c r="E101" s="804">
        <v>20.065169684118597</v>
      </c>
      <c r="F101" s="804">
        <v>0.8468373817801699</v>
      </c>
      <c r="G101" s="804">
        <v>17.51771006659014</v>
      </c>
      <c r="H101" s="804">
        <v>11.402050963125667</v>
      </c>
      <c r="I101" s="804">
        <v>76.65323770993427</v>
      </c>
      <c r="J101" s="804">
        <v>41.355382289602616</v>
      </c>
      <c r="K101" s="804">
        <v>24.20723526862655</v>
      </c>
      <c r="L101" s="935">
        <v>1.379031217643499</v>
      </c>
      <c r="M101" s="787">
        <v>427.88183276711305</v>
      </c>
      <c r="N101" s="787"/>
      <c r="O101" s="803" t="s">
        <v>235</v>
      </c>
      <c r="P101" s="803">
        <f aca="true" t="shared" si="23" ref="P101:Y101">(B15*1000000)/$AD$101</f>
        <v>268.2601716259023</v>
      </c>
      <c r="Q101" s="803">
        <f t="shared" si="23"/>
        <v>73.01241107129874</v>
      </c>
      <c r="R101" s="803">
        <f t="shared" si="23"/>
        <v>159.62864153294905</v>
      </c>
      <c r="S101" s="803">
        <f t="shared" si="23"/>
        <v>88.23739419431895</v>
      </c>
      <c r="T101" s="803">
        <f t="shared" si="23"/>
        <v>2.271901126862959</v>
      </c>
      <c r="U101" s="803">
        <f t="shared" si="23"/>
        <v>71.47725502414707</v>
      </c>
      <c r="V101" s="803">
        <f t="shared" si="23"/>
        <v>136.2448330477229</v>
      </c>
      <c r="W101" s="803">
        <f t="shared" si="23"/>
        <v>1023.3037304616503</v>
      </c>
      <c r="X101" s="803">
        <f t="shared" si="23"/>
        <v>142.74787414965985</v>
      </c>
      <c r="Y101" s="803">
        <f t="shared" si="23"/>
        <v>80.57432037700578</v>
      </c>
      <c r="Z101" s="803"/>
      <c r="AA101" s="803">
        <f>(L15*1000000)/$AD$101</f>
        <v>3.170016098042271</v>
      </c>
      <c r="AB101" s="184">
        <f t="shared" si="18"/>
        <v>308.112</v>
      </c>
      <c r="AC101" s="803">
        <f>'T1'!C15</f>
        <v>631.299473</v>
      </c>
      <c r="AD101" s="834">
        <f>'T15'!B16</f>
        <v>308112</v>
      </c>
      <c r="AE101" s="803">
        <f t="shared" si="15"/>
        <v>2048.9285487095603</v>
      </c>
      <c r="AF101" s="803" t="s">
        <v>235</v>
      </c>
    </row>
    <row r="102" spans="1:32" ht="12.75">
      <c r="A102" s="6" t="s">
        <v>239</v>
      </c>
      <c r="B102" s="804">
        <v>33.318552083693454</v>
      </c>
      <c r="C102" s="804">
        <v>85.75246547378707</v>
      </c>
      <c r="D102" s="804">
        <v>97.04292009061764</v>
      </c>
      <c r="E102" s="804">
        <v>13.43127933067234</v>
      </c>
      <c r="F102" s="804">
        <v>0.9879338919394199</v>
      </c>
      <c r="G102" s="804">
        <v>30.578490097494353</v>
      </c>
      <c r="H102" s="804">
        <v>11.727474814201763</v>
      </c>
      <c r="I102" s="804">
        <v>87.82179988229203</v>
      </c>
      <c r="J102" s="804">
        <v>34.96735415728634</v>
      </c>
      <c r="K102" s="804">
        <v>24.257588019611333</v>
      </c>
      <c r="L102" s="935">
        <v>0.7110377669307594</v>
      </c>
      <c r="M102" s="787">
        <v>420.5968956085264</v>
      </c>
      <c r="N102" s="787"/>
      <c r="O102" s="803" t="s">
        <v>236</v>
      </c>
      <c r="P102" s="803">
        <f aca="true" t="shared" si="24" ref="P102:Y102">(B16*1000000)/$AD$102</f>
        <v>29.47264321581245</v>
      </c>
      <c r="Q102" s="803">
        <f t="shared" si="24"/>
        <v>89.92900758080064</v>
      </c>
      <c r="R102" s="803">
        <f t="shared" si="24"/>
        <v>121.13756666213993</v>
      </c>
      <c r="S102" s="803">
        <f t="shared" si="24"/>
        <v>17.051136037005037</v>
      </c>
      <c r="T102" s="803">
        <f t="shared" si="24"/>
        <v>0.30958476808115515</v>
      </c>
      <c r="U102" s="803">
        <f t="shared" si="24"/>
        <v>9.659917901737026</v>
      </c>
      <c r="V102" s="803">
        <f t="shared" si="24"/>
        <v>5.615740304881656</v>
      </c>
      <c r="W102" s="803">
        <f t="shared" si="24"/>
        <v>81.13431239163889</v>
      </c>
      <c r="X102" s="803">
        <f t="shared" si="24"/>
        <v>37.60078282451684</v>
      </c>
      <c r="Y102" s="803">
        <f t="shared" si="24"/>
        <v>17.708530337782612</v>
      </c>
      <c r="Z102" s="803"/>
      <c r="AA102" s="803">
        <f>(L16*1000000)/$AD$102</f>
        <v>0.9792804779595446</v>
      </c>
      <c r="AB102" s="184">
        <f t="shared" si="18"/>
        <v>1200.269</v>
      </c>
      <c r="AC102" s="803">
        <f>'T1'!C16</f>
        <v>492.828654</v>
      </c>
      <c r="AD102" s="834">
        <f>'T15'!B17</f>
        <v>1200269</v>
      </c>
      <c r="AE102" s="803">
        <f t="shared" si="15"/>
        <v>410.5985025023557</v>
      </c>
      <c r="AF102" s="803" t="s">
        <v>236</v>
      </c>
    </row>
    <row r="103" spans="1:32" ht="12.75">
      <c r="A103" s="6" t="s">
        <v>236</v>
      </c>
      <c r="B103" s="804">
        <v>29.47264321581245</v>
      </c>
      <c r="C103" s="804">
        <v>89.92900758080064</v>
      </c>
      <c r="D103" s="804">
        <v>121.13756666213993</v>
      </c>
      <c r="E103" s="804">
        <v>17.051136037005037</v>
      </c>
      <c r="F103" s="804">
        <v>0.30958476808115515</v>
      </c>
      <c r="G103" s="804">
        <v>9.659917901737026</v>
      </c>
      <c r="H103" s="804">
        <v>5.615740304881656</v>
      </c>
      <c r="I103" s="804">
        <v>81.13431239163889</v>
      </c>
      <c r="J103" s="804">
        <v>37.60078282451684</v>
      </c>
      <c r="K103" s="804">
        <v>17.708530337782612</v>
      </c>
      <c r="L103" s="935">
        <v>0.9792804779595446</v>
      </c>
      <c r="M103" s="787">
        <v>410.5985025023558</v>
      </c>
      <c r="N103" s="787"/>
      <c r="O103" s="803" t="s">
        <v>237</v>
      </c>
      <c r="P103" s="803">
        <f aca="true" t="shared" si="25" ref="P103:Y103">(B17*1000000)/$AD$103</f>
        <v>36.60264755257431</v>
      </c>
      <c r="Q103" s="803">
        <f t="shared" si="25"/>
        <v>75.87377994650896</v>
      </c>
      <c r="R103" s="803">
        <f t="shared" si="25"/>
        <v>113.96481786462815</v>
      </c>
      <c r="S103" s="803">
        <f t="shared" si="25"/>
        <v>20.364593070281984</v>
      </c>
      <c r="T103" s="803">
        <f t="shared" si="25"/>
        <v>1.2305291047625837</v>
      </c>
      <c r="U103" s="803">
        <f t="shared" si="25"/>
        <v>12.636718609278377</v>
      </c>
      <c r="V103" s="803">
        <f t="shared" si="25"/>
        <v>16.252843584013664</v>
      </c>
      <c r="W103" s="803">
        <f t="shared" si="25"/>
        <v>87.92917309581783</v>
      </c>
      <c r="X103" s="803">
        <f t="shared" si="25"/>
        <v>46.43171208121719</v>
      </c>
      <c r="Y103" s="803">
        <f t="shared" si="25"/>
        <v>16.914561084109415</v>
      </c>
      <c r="Z103" s="803"/>
      <c r="AA103" s="803">
        <f>(L17*1000000)/$AD$103</f>
        <v>0.6825739256001833</v>
      </c>
      <c r="AB103" s="184">
        <f t="shared" si="18"/>
        <v>2637.077</v>
      </c>
      <c r="AC103" s="803">
        <f>'T1'!C17</f>
        <v>1131</v>
      </c>
      <c r="AD103" s="834">
        <f>'T15'!B18</f>
        <v>2637077</v>
      </c>
      <c r="AE103" s="803">
        <f t="shared" si="15"/>
        <v>428.88394991879267</v>
      </c>
      <c r="AF103" s="803" t="s">
        <v>237</v>
      </c>
    </row>
    <row r="104" spans="1:32" ht="12.75">
      <c r="A104" s="6" t="s">
        <v>228</v>
      </c>
      <c r="B104" s="804">
        <v>23.336246748683028</v>
      </c>
      <c r="C104" s="804">
        <v>81.46985254277992</v>
      </c>
      <c r="D104" s="804">
        <v>77.5953973707055</v>
      </c>
      <c r="E104" s="804">
        <v>10.600136283868387</v>
      </c>
      <c r="F104" s="804">
        <v>0.10697320909464829</v>
      </c>
      <c r="G104" s="804">
        <v>7.3677797763939</v>
      </c>
      <c r="H104" s="804">
        <v>8.533252889480094</v>
      </c>
      <c r="I104" s="804">
        <v>120.81875154776864</v>
      </c>
      <c r="J104" s="804">
        <v>37.45688311090929</v>
      </c>
      <c r="K104" s="804">
        <v>37.41387988085323</v>
      </c>
      <c r="L104" s="935">
        <v>2.1360068077750602</v>
      </c>
      <c r="M104" s="787">
        <v>406.8351601683117</v>
      </c>
      <c r="N104" s="787"/>
      <c r="O104" s="803" t="s">
        <v>238</v>
      </c>
      <c r="P104" s="803">
        <f aca="true" t="shared" si="26" ref="P104:Y104">(B18*1000000)/$AD$104</f>
        <v>68.08875219107627</v>
      </c>
      <c r="Q104" s="803">
        <f t="shared" si="26"/>
        <v>104.18379213192213</v>
      </c>
      <c r="R104" s="803">
        <f t="shared" si="26"/>
        <v>127.66858996293689</v>
      </c>
      <c r="S104" s="803">
        <f t="shared" si="26"/>
        <v>26.92339459825133</v>
      </c>
      <c r="T104" s="803">
        <f t="shared" si="26"/>
        <v>1.8905202601628575</v>
      </c>
      <c r="U104" s="803">
        <f t="shared" si="26"/>
        <v>23.5449745854818</v>
      </c>
      <c r="V104" s="803">
        <f t="shared" si="26"/>
        <v>4.992441852080556</v>
      </c>
      <c r="W104" s="803">
        <f t="shared" si="26"/>
        <v>101.64234031200138</v>
      </c>
      <c r="X104" s="803">
        <f t="shared" si="26"/>
        <v>75.16784594750857</v>
      </c>
      <c r="Y104" s="803">
        <f t="shared" si="26"/>
        <v>38.216827727980096</v>
      </c>
      <c r="Z104" s="803"/>
      <c r="AA104" s="803">
        <f>(L18*1000000)/$AD$104</f>
        <v>3.9291880857892583</v>
      </c>
      <c r="AB104" s="184">
        <f t="shared" si="18"/>
        <v>762.753</v>
      </c>
      <c r="AC104" s="803">
        <f>'T1'!C18</f>
        <v>439.53540000000004</v>
      </c>
      <c r="AD104" s="834">
        <f>'T15'!B19</f>
        <v>762753</v>
      </c>
      <c r="AE104" s="803">
        <f t="shared" si="15"/>
        <v>576.2486676551912</v>
      </c>
      <c r="AF104" s="803" t="s">
        <v>238</v>
      </c>
    </row>
    <row r="105" spans="1:32" ht="12.75">
      <c r="A105" s="6" t="s">
        <v>229</v>
      </c>
      <c r="B105" s="804">
        <v>35.26851054835518</v>
      </c>
      <c r="C105" s="804">
        <v>82.97056814387545</v>
      </c>
      <c r="D105" s="804">
        <v>103.70475541355617</v>
      </c>
      <c r="E105" s="804">
        <v>11.90339072872026</v>
      </c>
      <c r="F105" s="804">
        <v>0.11824205312315247</v>
      </c>
      <c r="G105" s="804">
        <v>10.940851404047802</v>
      </c>
      <c r="H105" s="804">
        <v>5.835490382877571</v>
      </c>
      <c r="I105" s="804">
        <v>84.17593559790352</v>
      </c>
      <c r="J105" s="804">
        <v>50.70344004729682</v>
      </c>
      <c r="K105" s="804">
        <v>16.856231754424122</v>
      </c>
      <c r="L105" s="935">
        <v>1.4848870727128045</v>
      </c>
      <c r="M105" s="787">
        <v>403.96230314689285</v>
      </c>
      <c r="N105" s="787"/>
      <c r="O105" s="803" t="s">
        <v>239</v>
      </c>
      <c r="P105" s="803">
        <f aca="true" t="shared" si="27" ref="P105:Y105">(B19*1000000)/$AD$105</f>
        <v>33.318552083693454</v>
      </c>
      <c r="Q105" s="803">
        <f t="shared" si="27"/>
        <v>85.75246547378707</v>
      </c>
      <c r="R105" s="803">
        <f t="shared" si="27"/>
        <v>97.04292009061764</v>
      </c>
      <c r="S105" s="803">
        <f t="shared" si="27"/>
        <v>13.43127933067234</v>
      </c>
      <c r="T105" s="803">
        <f t="shared" si="27"/>
        <v>0.9879338919394199</v>
      </c>
      <c r="U105" s="803">
        <f t="shared" si="27"/>
        <v>30.578490097494353</v>
      </c>
      <c r="V105" s="803">
        <f t="shared" si="27"/>
        <v>11.727474814201763</v>
      </c>
      <c r="W105" s="803">
        <f t="shared" si="27"/>
        <v>87.82179988229203</v>
      </c>
      <c r="X105" s="803">
        <f t="shared" si="27"/>
        <v>34.96735415728634</v>
      </c>
      <c r="Y105" s="803">
        <f t="shared" si="27"/>
        <v>24.257588019611333</v>
      </c>
      <c r="Z105" s="803"/>
      <c r="AA105" s="803">
        <f>(L19*1000000)/$AD$105</f>
        <v>0.7110377669307594</v>
      </c>
      <c r="AB105" s="184">
        <f t="shared" si="18"/>
        <v>2400.857</v>
      </c>
      <c r="AC105" s="803">
        <f>'T1'!C19</f>
        <v>1009.7930009999999</v>
      </c>
      <c r="AD105" s="834">
        <f>'T15'!B20</f>
        <v>2400857</v>
      </c>
      <c r="AE105" s="803">
        <f t="shared" si="15"/>
        <v>420.59689560852644</v>
      </c>
      <c r="AF105" s="803" t="s">
        <v>239</v>
      </c>
    </row>
    <row r="106" spans="1:32" ht="12.75">
      <c r="A106" s="6" t="s">
        <v>240</v>
      </c>
      <c r="B106" s="804">
        <v>43.58403266466396</v>
      </c>
      <c r="C106" s="804">
        <v>79.02938031094615</v>
      </c>
      <c r="D106" s="804">
        <v>98.89568983920205</v>
      </c>
      <c r="E106" s="804">
        <v>12.093237933472063</v>
      </c>
      <c r="F106" s="804">
        <v>0.9847919207314462</v>
      </c>
      <c r="G106" s="804">
        <v>12.357219734352894</v>
      </c>
      <c r="H106" s="804">
        <v>7.133573626216984</v>
      </c>
      <c r="I106" s="804">
        <v>98.56828250438683</v>
      </c>
      <c r="J106" s="804">
        <v>34.640381334458155</v>
      </c>
      <c r="K106" s="804">
        <v>6.756721102062341</v>
      </c>
      <c r="L106" s="935">
        <v>0.35317502877450435</v>
      </c>
      <c r="M106" s="787">
        <v>394.3964859992674</v>
      </c>
      <c r="N106" s="787"/>
      <c r="O106" s="803" t="s">
        <v>240</v>
      </c>
      <c r="P106" s="803">
        <f aca="true" t="shared" si="28" ref="P106:Y106">(B20*1000000)/$AD$106</f>
        <v>43.58403266466396</v>
      </c>
      <c r="Q106" s="803">
        <f t="shared" si="28"/>
        <v>79.02938031094615</v>
      </c>
      <c r="R106" s="803">
        <f t="shared" si="28"/>
        <v>98.89568983920205</v>
      </c>
      <c r="S106" s="803">
        <f t="shared" si="28"/>
        <v>12.093237933472063</v>
      </c>
      <c r="T106" s="803">
        <f t="shared" si="28"/>
        <v>0.9847919207314462</v>
      </c>
      <c r="U106" s="803">
        <f t="shared" si="28"/>
        <v>12.357219734352894</v>
      </c>
      <c r="V106" s="803">
        <f t="shared" si="28"/>
        <v>7.133573626216984</v>
      </c>
      <c r="W106" s="803">
        <f t="shared" si="28"/>
        <v>98.56828250438683</v>
      </c>
      <c r="X106" s="803">
        <f t="shared" si="28"/>
        <v>34.640381334458155</v>
      </c>
      <c r="Y106" s="803">
        <f t="shared" si="28"/>
        <v>6.756721102062341</v>
      </c>
      <c r="Z106" s="803"/>
      <c r="AA106" s="803">
        <f>(L20*1000000)/$AD$106</f>
        <v>0.35317502877450435</v>
      </c>
      <c r="AB106" s="184">
        <f t="shared" si="18"/>
        <v>2918.383</v>
      </c>
      <c r="AC106" s="803">
        <f>'T1'!C20</f>
        <v>1151</v>
      </c>
      <c r="AD106" s="834">
        <f>'T15'!B21</f>
        <v>2918383</v>
      </c>
      <c r="AE106" s="803">
        <f t="shared" si="15"/>
        <v>394.3964859992674</v>
      </c>
      <c r="AF106" s="803" t="s">
        <v>240</v>
      </c>
    </row>
    <row r="107" spans="1:32" ht="12.75">
      <c r="A107" s="6" t="s">
        <v>233</v>
      </c>
      <c r="B107" s="804">
        <v>34.364317684381376</v>
      </c>
      <c r="C107" s="804">
        <v>87.3944064628778</v>
      </c>
      <c r="D107" s="804">
        <v>85.92969960406268</v>
      </c>
      <c r="E107" s="804">
        <v>19.531153936010625</v>
      </c>
      <c r="F107" s="804">
        <v>0</v>
      </c>
      <c r="G107" s="804">
        <v>32.538832907065384</v>
      </c>
      <c r="H107" s="804">
        <v>5.84945158989745</v>
      </c>
      <c r="I107" s="804">
        <v>70.55135350318471</v>
      </c>
      <c r="J107" s="804">
        <v>31.57066159653739</v>
      </c>
      <c r="K107" s="804">
        <v>24.284976514275876</v>
      </c>
      <c r="L107" s="935">
        <v>1.7214282640238219</v>
      </c>
      <c r="M107" s="787">
        <v>393.7362820623171</v>
      </c>
      <c r="N107" s="787"/>
      <c r="O107" s="803" t="s">
        <v>241</v>
      </c>
      <c r="P107" s="803">
        <f aca="true" t="shared" si="29" ref="P107:Y107">(B21*1000000)/$AD$107</f>
        <v>58.16093344485788</v>
      </c>
      <c r="Q107" s="803">
        <f t="shared" si="29"/>
        <v>90.57753529439354</v>
      </c>
      <c r="R107" s="803">
        <f t="shared" si="29"/>
        <v>103.59390463282887</v>
      </c>
      <c r="S107" s="803">
        <f t="shared" si="29"/>
        <v>47.29633366295613</v>
      </c>
      <c r="T107" s="803">
        <f t="shared" si="29"/>
        <v>4.65608486288734</v>
      </c>
      <c r="U107" s="803">
        <f t="shared" si="29"/>
        <v>20.989981356117692</v>
      </c>
      <c r="V107" s="803">
        <f t="shared" si="29"/>
        <v>6.681213064006754</v>
      </c>
      <c r="W107" s="803">
        <f t="shared" si="29"/>
        <v>102.5738348550702</v>
      </c>
      <c r="X107" s="803">
        <f t="shared" si="29"/>
        <v>24.87438830868328</v>
      </c>
      <c r="Y107" s="803">
        <f t="shared" si="29"/>
        <v>36.88518866670836</v>
      </c>
      <c r="Z107" s="803"/>
      <c r="AA107" s="803">
        <f>(L21*1000000)/$AD$107</f>
        <v>4.34344610862715</v>
      </c>
      <c r="AB107" s="184">
        <f t="shared" si="18"/>
        <v>4093.568</v>
      </c>
      <c r="AC107" s="803">
        <f>'T1'!C21</f>
        <v>2049.3745910000002</v>
      </c>
      <c r="AD107" s="834">
        <f>'T15'!B22</f>
        <v>4093568</v>
      </c>
      <c r="AE107" s="803">
        <f t="shared" si="15"/>
        <v>500.6328442571371</v>
      </c>
      <c r="AF107" s="803" t="s">
        <v>241</v>
      </c>
    </row>
    <row r="108" spans="1:32" ht="12.75">
      <c r="A108" s="6" t="s">
        <v>247</v>
      </c>
      <c r="B108" s="804">
        <v>36.74370784602264</v>
      </c>
      <c r="C108" s="804">
        <v>74.73952321467345</v>
      </c>
      <c r="D108" s="804">
        <v>90.8405072556303</v>
      </c>
      <c r="E108" s="804">
        <v>15.785500582698234</v>
      </c>
      <c r="F108" s="804">
        <v>1.7011646310833353</v>
      </c>
      <c r="G108" s="804">
        <v>28.541964746454767</v>
      </c>
      <c r="H108" s="804">
        <v>8.148993098258673</v>
      </c>
      <c r="I108" s="804">
        <v>75.02200133982325</v>
      </c>
      <c r="J108" s="804">
        <v>23.988955119143963</v>
      </c>
      <c r="K108" s="804">
        <v>30.433605635153164</v>
      </c>
      <c r="L108" s="935">
        <v>7.216122432290864</v>
      </c>
      <c r="M108" s="787">
        <v>393.1620459012327</v>
      </c>
      <c r="N108" s="787"/>
      <c r="O108" s="803" t="s">
        <v>242</v>
      </c>
      <c r="P108" s="803">
        <f aca="true" t="shared" si="30" ref="P108:Y108">(B22*1000000)/$AD$108</f>
        <v>33.90765968567336</v>
      </c>
      <c r="Q108" s="803">
        <f t="shared" si="30"/>
        <v>104.77089352524172</v>
      </c>
      <c r="R108" s="803">
        <f t="shared" si="30"/>
        <v>95.77662497477647</v>
      </c>
      <c r="S108" s="803">
        <f t="shared" si="30"/>
        <v>20.065169684118597</v>
      </c>
      <c r="T108" s="803">
        <f t="shared" si="30"/>
        <v>0.8468373817801699</v>
      </c>
      <c r="U108" s="803">
        <f t="shared" si="30"/>
        <v>17.51771006659014</v>
      </c>
      <c r="V108" s="803">
        <f t="shared" si="30"/>
        <v>11.402050963125667</v>
      </c>
      <c r="W108" s="803">
        <f t="shared" si="30"/>
        <v>76.65323770993427</v>
      </c>
      <c r="X108" s="803">
        <f t="shared" si="30"/>
        <v>41.355382289602616</v>
      </c>
      <c r="Y108" s="803">
        <f t="shared" si="30"/>
        <v>24.20723526862655</v>
      </c>
      <c r="Z108" s="803"/>
      <c r="AA108" s="803">
        <f>(L22*1000000)/$AD$108</f>
        <v>1.379031217643499</v>
      </c>
      <c r="AB108" s="184">
        <f t="shared" si="18"/>
        <v>1511.485</v>
      </c>
      <c r="AC108" s="803">
        <f>'T1'!C22</f>
        <v>646.736972</v>
      </c>
      <c r="AD108" s="834">
        <f>'T15'!B23</f>
        <v>1511485</v>
      </c>
      <c r="AE108" s="803">
        <f t="shared" si="15"/>
        <v>427.88183276711305</v>
      </c>
      <c r="AF108" s="803" t="s">
        <v>242</v>
      </c>
    </row>
    <row r="109" spans="1:32" ht="12.75">
      <c r="A109" s="6" t="s">
        <v>244</v>
      </c>
      <c r="B109" s="804">
        <v>30.34519560148536</v>
      </c>
      <c r="C109" s="804">
        <v>92.84787436864352</v>
      </c>
      <c r="D109" s="804">
        <v>78.07894557657433</v>
      </c>
      <c r="E109" s="804">
        <v>14.342999278133421</v>
      </c>
      <c r="F109" s="804">
        <v>1.5633061489303757</v>
      </c>
      <c r="G109" s="804">
        <v>21.753842389511235</v>
      </c>
      <c r="H109" s="804">
        <v>9.149824958426244</v>
      </c>
      <c r="I109" s="804">
        <v>61.861031826344586</v>
      </c>
      <c r="J109" s="804">
        <v>41.54718593821618</v>
      </c>
      <c r="K109" s="804">
        <v>37.14512839703547</v>
      </c>
      <c r="L109" s="935">
        <v>0.7892647811038579</v>
      </c>
      <c r="M109" s="787">
        <v>389.42459926440455</v>
      </c>
      <c r="N109" s="787"/>
      <c r="O109" s="803" t="s">
        <v>243</v>
      </c>
      <c r="P109" s="803">
        <f aca="true" t="shared" si="31" ref="P109:Y109">(B23*1000000)/$AD$109</f>
        <v>44.29694540686127</v>
      </c>
      <c r="Q109" s="803">
        <f t="shared" si="31"/>
        <v>105.89828307696263</v>
      </c>
      <c r="R109" s="803">
        <f t="shared" si="31"/>
        <v>130.04451561686452</v>
      </c>
      <c r="S109" s="803">
        <f t="shared" si="31"/>
        <v>23.096310961695455</v>
      </c>
      <c r="T109" s="803">
        <f t="shared" si="31"/>
        <v>2.191461130859404</v>
      </c>
      <c r="U109" s="803">
        <f t="shared" si="31"/>
        <v>11.922094590396117</v>
      </c>
      <c r="V109" s="803">
        <f t="shared" si="31"/>
        <v>8.020177006130183</v>
      </c>
      <c r="W109" s="803">
        <f t="shared" si="31"/>
        <v>83.82493405927057</v>
      </c>
      <c r="X109" s="803">
        <f t="shared" si="31"/>
        <v>37.27628147852935</v>
      </c>
      <c r="Y109" s="803">
        <f t="shared" si="31"/>
        <v>14.942779945447576</v>
      </c>
      <c r="Z109" s="803"/>
      <c r="AA109" s="803">
        <f>(L23*1000000)/$AD$109</f>
        <v>1.2117238438677633</v>
      </c>
      <c r="AB109" s="184">
        <f t="shared" si="18"/>
        <v>1866.828</v>
      </c>
      <c r="AC109" s="803">
        <f>'T1'!C23</f>
        <v>863.828933</v>
      </c>
      <c r="AD109" s="834">
        <f>'T15'!B24</f>
        <v>1866828</v>
      </c>
      <c r="AE109" s="803">
        <f t="shared" si="15"/>
        <v>462.7255071168849</v>
      </c>
      <c r="AF109" s="803" t="s">
        <v>243</v>
      </c>
    </row>
    <row r="110" spans="1:32" ht="12.75">
      <c r="A110" s="6" t="s">
        <v>248</v>
      </c>
      <c r="B110" s="804">
        <v>23.071774403927574</v>
      </c>
      <c r="C110" s="804">
        <v>78.05044607206877</v>
      </c>
      <c r="D110" s="804">
        <v>96.33050577703816</v>
      </c>
      <c r="E110" s="804">
        <v>11.340753109101977</v>
      </c>
      <c r="F110" s="804">
        <v>1.6162782998283998</v>
      </c>
      <c r="G110" s="804">
        <v>22.425263083996214</v>
      </c>
      <c r="H110" s="804">
        <v>8.13723527060695</v>
      </c>
      <c r="I110" s="804">
        <v>89.40109150640167</v>
      </c>
      <c r="J110" s="804">
        <v>32.2936552700166</v>
      </c>
      <c r="K110" s="804">
        <v>21.17276706685377</v>
      </c>
      <c r="L110" s="935">
        <v>2.201840132046688</v>
      </c>
      <c r="M110" s="787">
        <v>386.04160999188673</v>
      </c>
      <c r="N110" s="787"/>
      <c r="O110" s="803" t="s">
        <v>244</v>
      </c>
      <c r="P110" s="803">
        <f aca="true" t="shared" si="32" ref="P110:Y110">(B24*1000000)/$AD$110</f>
        <v>30.34519560148536</v>
      </c>
      <c r="Q110" s="803">
        <f t="shared" si="32"/>
        <v>92.84787436864352</v>
      </c>
      <c r="R110" s="803">
        <f t="shared" si="32"/>
        <v>78.07894557657433</v>
      </c>
      <c r="S110" s="803">
        <f t="shared" si="32"/>
        <v>14.342999278133421</v>
      </c>
      <c r="T110" s="803">
        <f t="shared" si="32"/>
        <v>1.5633061489303757</v>
      </c>
      <c r="U110" s="803">
        <f t="shared" si="32"/>
        <v>21.753842389511235</v>
      </c>
      <c r="V110" s="803">
        <f t="shared" si="32"/>
        <v>9.149824958426244</v>
      </c>
      <c r="W110" s="803">
        <f t="shared" si="32"/>
        <v>61.861031826344586</v>
      </c>
      <c r="X110" s="803">
        <f t="shared" si="32"/>
        <v>41.54718593821618</v>
      </c>
      <c r="Y110" s="803">
        <f t="shared" si="32"/>
        <v>37.14512839703547</v>
      </c>
      <c r="Z110" s="803"/>
      <c r="AA110" s="803">
        <f>(L24*1000000)/$AD$110</f>
        <v>0.7892647811038579</v>
      </c>
      <c r="AB110" s="184">
        <f t="shared" si="18"/>
        <v>3612.856</v>
      </c>
      <c r="AC110" s="803">
        <f>'T1'!C24</f>
        <v>1406.935</v>
      </c>
      <c r="AD110" s="834">
        <f>'T15'!B25</f>
        <v>3612856</v>
      </c>
      <c r="AE110" s="803">
        <f t="shared" si="15"/>
        <v>389.42459926440466</v>
      </c>
      <c r="AF110" s="803" t="s">
        <v>244</v>
      </c>
    </row>
    <row r="111" spans="1:32" ht="12.75">
      <c r="A111" s="6" t="s">
        <v>246</v>
      </c>
      <c r="B111" s="804">
        <v>43.79446001842306</v>
      </c>
      <c r="C111" s="804">
        <v>79.982141591823</v>
      </c>
      <c r="D111" s="804">
        <v>96.82660958176118</v>
      </c>
      <c r="E111" s="804">
        <v>17.744924802040707</v>
      </c>
      <c r="F111" s="804">
        <v>2.7734229685922305</v>
      </c>
      <c r="G111" s="804">
        <v>26.11983180103098</v>
      </c>
      <c r="H111" s="804">
        <v>12.560672087296949</v>
      </c>
      <c r="I111" s="804">
        <v>53.691475793165765</v>
      </c>
      <c r="J111" s="804">
        <v>26.07349736940001</v>
      </c>
      <c r="K111" s="804">
        <v>18.082607039733574</v>
      </c>
      <c r="L111" s="935">
        <v>1.55090255265629</v>
      </c>
      <c r="M111" s="787">
        <v>379.20054560592365</v>
      </c>
      <c r="N111" s="787"/>
      <c r="O111" s="803" t="s">
        <v>245</v>
      </c>
      <c r="P111" s="803">
        <f aca="true" t="shared" si="33" ref="P111:Y111">(B25*1000000)/$AD$111</f>
        <v>45.88042150759552</v>
      </c>
      <c r="Q111" s="803">
        <f t="shared" si="33"/>
        <v>85.91101392570027</v>
      </c>
      <c r="R111" s="803">
        <f t="shared" si="33"/>
        <v>120.52395137521793</v>
      </c>
      <c r="S111" s="803">
        <f t="shared" si="33"/>
        <v>22.010527452660504</v>
      </c>
      <c r="T111" s="803">
        <f t="shared" si="33"/>
        <v>3.4023266146410776</v>
      </c>
      <c r="U111" s="803">
        <f t="shared" si="33"/>
        <v>33.29437914799653</v>
      </c>
      <c r="V111" s="803">
        <f t="shared" si="33"/>
        <v>9.885359434167976</v>
      </c>
      <c r="W111" s="803">
        <f t="shared" si="33"/>
        <v>112.88197398311063</v>
      </c>
      <c r="X111" s="803">
        <f t="shared" si="33"/>
        <v>37.2461484991713</v>
      </c>
      <c r="Y111" s="803">
        <f t="shared" si="33"/>
        <v>27.640513622166463</v>
      </c>
      <c r="Z111" s="803"/>
      <c r="AA111" s="803">
        <f>(L25*1000000)/$AD$111</f>
        <v>1.2745339246355347</v>
      </c>
      <c r="AB111" s="184">
        <f t="shared" si="18"/>
        <v>1953.654</v>
      </c>
      <c r="AC111" s="803">
        <f>'T1'!C25</f>
        <v>976.731563</v>
      </c>
      <c r="AD111" s="834">
        <f>'T15'!B26</f>
        <v>1953654</v>
      </c>
      <c r="AE111" s="803">
        <f t="shared" si="15"/>
        <v>499.95114948706373</v>
      </c>
      <c r="AF111" s="803" t="s">
        <v>245</v>
      </c>
    </row>
    <row r="112" spans="1:32" ht="12.75">
      <c r="A112" s="6" t="s">
        <v>232</v>
      </c>
      <c r="B112" s="804">
        <v>27.13748401039213</v>
      </c>
      <c r="C112" s="804">
        <v>77.32646678977292</v>
      </c>
      <c r="D112" s="804">
        <v>89.3753306006246</v>
      </c>
      <c r="E112" s="804">
        <v>17.37829204370652</v>
      </c>
      <c r="F112" s="804">
        <v>0.2892515063387621</v>
      </c>
      <c r="G112" s="804">
        <v>21.880645597053572</v>
      </c>
      <c r="H112" s="804">
        <v>8.83755666175452</v>
      </c>
      <c r="I112" s="804">
        <v>66.78235701205656</v>
      </c>
      <c r="J112" s="804">
        <v>38.02272593696717</v>
      </c>
      <c r="K112" s="804">
        <v>13.774718310574265</v>
      </c>
      <c r="L112" s="935">
        <v>1.0672688226571085</v>
      </c>
      <c r="M112" s="787">
        <v>361.8720972918981</v>
      </c>
      <c r="N112" s="804"/>
      <c r="O112" s="803" t="s">
        <v>246</v>
      </c>
      <c r="P112" s="803">
        <f aca="true" t="shared" si="34" ref="P112:Y112">(B26*1000000)/$AD$112</f>
        <v>43.79446001842306</v>
      </c>
      <c r="Q112" s="803">
        <f t="shared" si="34"/>
        <v>79.982141591823</v>
      </c>
      <c r="R112" s="803">
        <f t="shared" si="34"/>
        <v>96.82660958176118</v>
      </c>
      <c r="S112" s="803">
        <f t="shared" si="34"/>
        <v>17.744924802040707</v>
      </c>
      <c r="T112" s="803">
        <f t="shared" si="34"/>
        <v>2.7734229685922305</v>
      </c>
      <c r="U112" s="803">
        <f t="shared" si="34"/>
        <v>26.11983180103098</v>
      </c>
      <c r="V112" s="803">
        <f t="shared" si="34"/>
        <v>12.560672087296949</v>
      </c>
      <c r="W112" s="803">
        <f t="shared" si="34"/>
        <v>53.691475793165765</v>
      </c>
      <c r="X112" s="803">
        <f t="shared" si="34"/>
        <v>26.07349736940001</v>
      </c>
      <c r="Y112" s="803">
        <f t="shared" si="34"/>
        <v>18.082607039733574</v>
      </c>
      <c r="Z112" s="803"/>
      <c r="AA112" s="803">
        <f>(L26*1000000)/$AD$112</f>
        <v>1.55090255265629</v>
      </c>
      <c r="AB112" s="184">
        <f t="shared" si="18"/>
        <v>1806.432</v>
      </c>
      <c r="AC112" s="803">
        <f>'T1'!C26</f>
        <v>685</v>
      </c>
      <c r="AD112" s="834">
        <f>'T15'!B27</f>
        <v>1806432</v>
      </c>
      <c r="AE112" s="803">
        <f t="shared" si="15"/>
        <v>379.2005456059237</v>
      </c>
      <c r="AF112" s="803" t="s">
        <v>246</v>
      </c>
    </row>
    <row r="113" spans="13:32" ht="12.75">
      <c r="M113" s="787"/>
      <c r="O113" s="803" t="s">
        <v>247</v>
      </c>
      <c r="P113" s="803">
        <f aca="true" t="shared" si="35" ref="P113:Y113">(B27*1000000)/$AD$113</f>
        <v>36.74370784602264</v>
      </c>
      <c r="Q113" s="803">
        <f t="shared" si="35"/>
        <v>74.73952321467345</v>
      </c>
      <c r="R113" s="803">
        <f t="shared" si="35"/>
        <v>90.8405072556303</v>
      </c>
      <c r="S113" s="803">
        <f t="shared" si="35"/>
        <v>15.785500582698234</v>
      </c>
      <c r="T113" s="803">
        <f t="shared" si="35"/>
        <v>1.7011646310833353</v>
      </c>
      <c r="U113" s="803">
        <f t="shared" si="35"/>
        <v>28.541964746454767</v>
      </c>
      <c r="V113" s="803">
        <f t="shared" si="35"/>
        <v>8.148993098258673</v>
      </c>
      <c r="W113" s="803">
        <f t="shared" si="35"/>
        <v>75.02200133982325</v>
      </c>
      <c r="X113" s="803">
        <f t="shared" si="35"/>
        <v>23.988955119143963</v>
      </c>
      <c r="Y113" s="803">
        <f t="shared" si="35"/>
        <v>30.433605635153164</v>
      </c>
      <c r="Z113" s="803"/>
      <c r="AA113" s="803">
        <f>(L27*1000000)/$AD$113</f>
        <v>7.216122432290864</v>
      </c>
      <c r="AB113" s="184">
        <f t="shared" si="18"/>
        <v>4964.834</v>
      </c>
      <c r="AC113" s="803">
        <f>'T1'!C27</f>
        <v>1951.984293</v>
      </c>
      <c r="AD113" s="834">
        <f>'T15'!B28</f>
        <v>4964834</v>
      </c>
      <c r="AE113" s="803">
        <f t="shared" si="15"/>
        <v>393.16204590123255</v>
      </c>
      <c r="AF113" s="803" t="s">
        <v>247</v>
      </c>
    </row>
    <row r="114" spans="15:32" ht="12.75">
      <c r="O114" s="803" t="s">
        <v>248</v>
      </c>
      <c r="P114" s="803">
        <f aca="true" t="shared" si="36" ref="P114:Y114">(B28*1000000)/$AD$114</f>
        <v>23.071774403927574</v>
      </c>
      <c r="Q114" s="803">
        <f t="shared" si="36"/>
        <v>78.05044607206877</v>
      </c>
      <c r="R114" s="803">
        <f t="shared" si="36"/>
        <v>96.33050577703816</v>
      </c>
      <c r="S114" s="803">
        <f t="shared" si="36"/>
        <v>11.340753109101977</v>
      </c>
      <c r="T114" s="803">
        <f t="shared" si="36"/>
        <v>1.6162782998283998</v>
      </c>
      <c r="U114" s="803">
        <f t="shared" si="36"/>
        <v>22.425263083996214</v>
      </c>
      <c r="V114" s="803">
        <f t="shared" si="36"/>
        <v>8.13723527060695</v>
      </c>
      <c r="W114" s="803">
        <f t="shared" si="36"/>
        <v>89.40109150640167</v>
      </c>
      <c r="X114" s="803">
        <f t="shared" si="36"/>
        <v>32.2936552700166</v>
      </c>
      <c r="Y114" s="803">
        <f t="shared" si="36"/>
        <v>21.17276706685377</v>
      </c>
      <c r="Z114" s="803"/>
      <c r="AA114" s="803">
        <f>(L28*1000000)/$AD$114</f>
        <v>2.201840132046688</v>
      </c>
      <c r="AB114" s="184">
        <f t="shared" si="18"/>
        <v>6267.485</v>
      </c>
      <c r="AC114" s="803">
        <f>'T1'!C28</f>
        <v>2419.51</v>
      </c>
      <c r="AD114" s="834">
        <f>'T15'!B29</f>
        <v>6267485</v>
      </c>
      <c r="AE114" s="803">
        <f t="shared" si="15"/>
        <v>386.0416099918867</v>
      </c>
      <c r="AF114" s="803" t="s">
        <v>248</v>
      </c>
    </row>
    <row r="115" spans="8:32" ht="12.75">
      <c r="H115" s="787"/>
      <c r="O115" s="803" t="s">
        <v>249</v>
      </c>
      <c r="P115" s="803">
        <f aca="true" t="shared" si="37" ref="P115:Y115">(B29*1000000)/$AD$115</f>
        <v>37.504516766148264</v>
      </c>
      <c r="Q115" s="803">
        <f t="shared" si="37"/>
        <v>84.80251428928369</v>
      </c>
      <c r="R115" s="803">
        <f t="shared" si="37"/>
        <v>99.88575052788666</v>
      </c>
      <c r="S115" s="803">
        <f t="shared" si="37"/>
        <v>18.664294283579153</v>
      </c>
      <c r="T115" s="803">
        <f t="shared" si="37"/>
        <v>1.5573280623329693</v>
      </c>
      <c r="U115" s="803">
        <f t="shared" si="37"/>
        <v>21.536590206547498</v>
      </c>
      <c r="V115" s="803">
        <f t="shared" si="37"/>
        <v>9.367445863570829</v>
      </c>
      <c r="W115" s="803">
        <f t="shared" si="37"/>
        <v>91.78051148463405</v>
      </c>
      <c r="X115" s="803">
        <f t="shared" si="37"/>
        <v>36.7328420461349</v>
      </c>
      <c r="Y115" s="803">
        <f t="shared" si="37"/>
        <v>25.053032976298873</v>
      </c>
      <c r="Z115" s="803"/>
      <c r="AA115" s="803">
        <f>(L29*1000000)/$AD$115</f>
        <v>2.4768131935500044</v>
      </c>
      <c r="AB115" s="184">
        <f t="shared" si="18"/>
        <v>51741.222</v>
      </c>
      <c r="AC115" s="803">
        <f>'T1'!C29</f>
        <v>22215.695918</v>
      </c>
      <c r="AD115" s="834">
        <f>'T15'!B30</f>
        <v>51741222</v>
      </c>
      <c r="AE115" s="803">
        <f t="shared" si="15"/>
        <v>429.361639699967</v>
      </c>
      <c r="AF115" s="803" t="s">
        <v>249</v>
      </c>
    </row>
    <row r="116" spans="15:32" ht="12.75">
      <c r="O116" s="803" t="s">
        <v>250</v>
      </c>
      <c r="P116" s="803">
        <f aca="true" t="shared" si="38" ref="P116:Y116">(B30*1000000)/$AD$116</f>
        <v>17.596282412537754</v>
      </c>
      <c r="Q116" s="803">
        <f t="shared" si="38"/>
        <v>66.40563142041263</v>
      </c>
      <c r="R116" s="803">
        <f t="shared" si="38"/>
        <v>94.96485191730255</v>
      </c>
      <c r="S116" s="803">
        <f t="shared" si="38"/>
        <v>10.164547439257113</v>
      </c>
      <c r="T116" s="803">
        <f t="shared" si="38"/>
        <v>5.9428969794771325</v>
      </c>
      <c r="U116" s="803">
        <f t="shared" si="38"/>
        <v>28.9412584273509</v>
      </c>
      <c r="V116" s="803">
        <f t="shared" si="38"/>
        <v>12.964294916336744</v>
      </c>
      <c r="W116" s="803">
        <f t="shared" si="38"/>
        <v>97.83949882452801</v>
      </c>
      <c r="X116" s="803">
        <f t="shared" si="38"/>
        <v>19.14341317550453</v>
      </c>
      <c r="Y116" s="803">
        <f t="shared" si="38"/>
        <v>33.18307411832399</v>
      </c>
      <c r="Z116" s="803"/>
      <c r="AA116" s="803">
        <f>(L30*1000000)/$AD$116</f>
        <v>68.49315648820976</v>
      </c>
      <c r="AB116" s="184">
        <f t="shared" si="18"/>
        <v>11802.493</v>
      </c>
      <c r="AC116" s="803">
        <f>'T1'!C30</f>
        <v>5377.675</v>
      </c>
      <c r="AD116" s="834">
        <f>'T15'!B31</f>
        <v>11802493</v>
      </c>
      <c r="AE116" s="803">
        <f t="shared" si="15"/>
        <v>455.6389061192411</v>
      </c>
      <c r="AF116" s="803" t="s">
        <v>250</v>
      </c>
    </row>
    <row r="117" spans="15:32" ht="12.75">
      <c r="O117" s="803" t="s">
        <v>251</v>
      </c>
      <c r="P117" s="803">
        <f aca="true" t="shared" si="39" ref="P117:Y117">(B31*1000000)/$AD$117</f>
        <v>33.80679785561797</v>
      </c>
      <c r="Q117" s="803">
        <f t="shared" si="39"/>
        <v>81.38551102969036</v>
      </c>
      <c r="R117" s="803">
        <f t="shared" si="39"/>
        <v>98.97175185146163</v>
      </c>
      <c r="S117" s="803">
        <f t="shared" si="39"/>
        <v>17.08556690461047</v>
      </c>
      <c r="T117" s="803">
        <f t="shared" si="39"/>
        <v>2.3718955840085836</v>
      </c>
      <c r="U117" s="803">
        <f t="shared" si="39"/>
        <v>22.911919691821605</v>
      </c>
      <c r="V117" s="803">
        <f t="shared" si="39"/>
        <v>10.03551800520319</v>
      </c>
      <c r="W117" s="803">
        <f t="shared" si="39"/>
        <v>92.90589667286528</v>
      </c>
      <c r="X117" s="803">
        <f t="shared" si="39"/>
        <v>33.46581381022498</v>
      </c>
      <c r="Y117" s="803">
        <f t="shared" si="39"/>
        <v>26.563091896657298</v>
      </c>
      <c r="Z117" s="803"/>
      <c r="AA117" s="803">
        <f>(L31*1000000)/$AD$117</f>
        <v>7.0802327232520295</v>
      </c>
      <c r="AB117" s="184">
        <f t="shared" si="18"/>
        <v>63543.715</v>
      </c>
      <c r="AC117" s="803">
        <f>'T1'!C31</f>
        <v>27106.731867000002</v>
      </c>
      <c r="AD117" s="834">
        <f>'T15'!B32</f>
        <v>63543715</v>
      </c>
      <c r="AE117" s="803">
        <f t="shared" si="15"/>
        <v>426.58399602541346</v>
      </c>
      <c r="AF117" s="803" t="s">
        <v>251</v>
      </c>
    </row>
    <row r="118" spans="15:32" ht="12.75">
      <c r="O118" s="803" t="s">
        <v>252</v>
      </c>
      <c r="P118" s="803">
        <f aca="true" t="shared" si="40" ref="P118:Y118">(B32*1000000)/$AD$118</f>
        <v>272.62757929850426</v>
      </c>
      <c r="Q118" s="803">
        <f t="shared" si="40"/>
        <v>140.81043059130687</v>
      </c>
      <c r="R118" s="803">
        <f t="shared" si="40"/>
        <v>186.62285971800077</v>
      </c>
      <c r="S118" s="803">
        <f t="shared" si="40"/>
        <v>55.85541233262878</v>
      </c>
      <c r="T118" s="803">
        <f t="shared" si="40"/>
        <v>12.111163632534002</v>
      </c>
      <c r="U118" s="803">
        <f t="shared" si="40"/>
        <v>54.65760876220613</v>
      </c>
      <c r="V118" s="803">
        <f t="shared" si="40"/>
        <v>51.766242386094504</v>
      </c>
      <c r="W118" s="803">
        <f t="shared" si="40"/>
        <v>168.77129505582917</v>
      </c>
      <c r="X118" s="803">
        <f t="shared" si="40"/>
        <v>129.49169603648306</v>
      </c>
      <c r="Y118" s="803">
        <f t="shared" si="40"/>
        <v>74.05528056644762</v>
      </c>
      <c r="Z118" s="803"/>
      <c r="AA118" s="803">
        <f>(L32*1000000)/$AD$118</f>
        <v>0.1881684745738589</v>
      </c>
      <c r="AB118" s="184">
        <f t="shared" si="18"/>
        <v>408.299</v>
      </c>
      <c r="AC118" s="803">
        <f>'T1'!C32</f>
        <v>468.301697</v>
      </c>
      <c r="AD118" s="834">
        <f>'T15'!B33</f>
        <v>408299</v>
      </c>
      <c r="AE118" s="803">
        <f t="shared" si="15"/>
        <v>1146.957736854609</v>
      </c>
      <c r="AF118" s="803" t="s">
        <v>252</v>
      </c>
    </row>
    <row r="119" spans="15:32" ht="12.75">
      <c r="O119" s="803" t="s">
        <v>253</v>
      </c>
      <c r="P119" s="803">
        <f aca="true" t="shared" si="41" ref="P119:Y119">(B33*1000000)/$AD$119</f>
        <v>166.7682002730832</v>
      </c>
      <c r="Q119" s="803">
        <f t="shared" si="41"/>
        <v>64.16031431697547</v>
      </c>
      <c r="R119" s="803">
        <f t="shared" si="41"/>
        <v>142.81141885721004</v>
      </c>
      <c r="S119" s="803">
        <f t="shared" si="41"/>
        <v>55.65935581296513</v>
      </c>
      <c r="T119" s="803">
        <f t="shared" si="41"/>
        <v>3.614735642785449</v>
      </c>
      <c r="U119" s="803">
        <f t="shared" si="41"/>
        <v>31.458458797891286</v>
      </c>
      <c r="V119" s="803">
        <f t="shared" si="41"/>
        <v>12.831294251688686</v>
      </c>
      <c r="W119" s="803">
        <f t="shared" si="41"/>
        <v>94.1713461555851</v>
      </c>
      <c r="X119" s="803">
        <f t="shared" si="41"/>
        <v>69.28660626282904</v>
      </c>
      <c r="Y119" s="803">
        <f t="shared" si="41"/>
        <v>58.51076508513505</v>
      </c>
      <c r="Z119" s="803"/>
      <c r="AA119" s="803">
        <f>(L33*1000000)/$AD$119</f>
        <v>0.8138241597265858</v>
      </c>
      <c r="AB119" s="184">
        <f t="shared" si="18"/>
        <v>221.178</v>
      </c>
      <c r="AC119" s="803">
        <f>'T1'!C33</f>
        <v>154.84369199999998</v>
      </c>
      <c r="AD119" s="834">
        <f>'T15'!B34</f>
        <v>221178</v>
      </c>
      <c r="AE119" s="803">
        <f t="shared" si="15"/>
        <v>700.086319615875</v>
      </c>
      <c r="AF119" s="803" t="s">
        <v>253</v>
      </c>
    </row>
    <row r="120" spans="15:32" ht="12.75">
      <c r="O120" s="803" t="s">
        <v>254</v>
      </c>
      <c r="P120" s="803">
        <f aca="true" t="shared" si="42" ref="P120:Y120">(B34*1000000)/$AD$120</f>
        <v>174.48606594930595</v>
      </c>
      <c r="Q120" s="803">
        <f t="shared" si="42"/>
        <v>109.70913458561894</v>
      </c>
      <c r="R120" s="803">
        <f t="shared" si="42"/>
        <v>146.23373989276735</v>
      </c>
      <c r="S120" s="803">
        <f t="shared" si="42"/>
        <v>38.41057962580022</v>
      </c>
      <c r="T120" s="803">
        <f t="shared" si="42"/>
        <v>23.40296437548756</v>
      </c>
      <c r="U120" s="803">
        <f t="shared" si="42"/>
        <v>52.13041270941938</v>
      </c>
      <c r="V120" s="803">
        <f t="shared" si="42"/>
        <v>20.863403459676316</v>
      </c>
      <c r="W120" s="803">
        <f t="shared" si="42"/>
        <v>164.96241904927007</v>
      </c>
      <c r="X120" s="803">
        <f t="shared" si="42"/>
        <v>122.46166495375131</v>
      </c>
      <c r="Y120" s="803">
        <f t="shared" si="42"/>
        <v>0</v>
      </c>
      <c r="Z120" s="803"/>
      <c r="AA120" s="803">
        <f>(L34*1000000)/$AD$120</f>
        <v>1.7335529167028951</v>
      </c>
      <c r="AB120" s="184">
        <f t="shared" si="18"/>
        <v>403.795</v>
      </c>
      <c r="AC120" s="803">
        <f>'T1'!C34</f>
        <v>345</v>
      </c>
      <c r="AD120" s="834">
        <f>'T15'!B35</f>
        <v>403795</v>
      </c>
      <c r="AE120" s="803">
        <f t="shared" si="15"/>
        <v>854.3939375177998</v>
      </c>
      <c r="AF120" s="803" t="s">
        <v>254</v>
      </c>
    </row>
    <row r="121" spans="15:32" ht="12.75">
      <c r="O121" s="803" t="s">
        <v>255</v>
      </c>
      <c r="P121" s="803">
        <f aca="true" t="shared" si="43" ref="P121:Y121">(B35*1000000)/$AD$121</f>
        <v>70.94654718904874</v>
      </c>
      <c r="Q121" s="803">
        <f t="shared" si="43"/>
        <v>137.45270813622014</v>
      </c>
      <c r="R121" s="803">
        <f t="shared" si="43"/>
        <v>158.22232775724876</v>
      </c>
      <c r="S121" s="803">
        <f t="shared" si="43"/>
        <v>114.09104762417671</v>
      </c>
      <c r="T121" s="803">
        <f t="shared" si="43"/>
        <v>0.06119943549640698</v>
      </c>
      <c r="U121" s="803">
        <f t="shared" si="43"/>
        <v>14.742576814471464</v>
      </c>
      <c r="V121" s="803">
        <f t="shared" si="43"/>
        <v>25.57230652104465</v>
      </c>
      <c r="W121" s="803">
        <f t="shared" si="43"/>
        <v>231.50277661838848</v>
      </c>
      <c r="X121" s="803">
        <f t="shared" si="43"/>
        <v>53.23861292703436</v>
      </c>
      <c r="Y121" s="803">
        <f t="shared" si="43"/>
        <v>53.201893265736516</v>
      </c>
      <c r="Z121" s="803"/>
      <c r="AA121" s="803">
        <f>(L35*1000000)/$AD$121</f>
        <v>1.096693884095562</v>
      </c>
      <c r="AB121" s="184">
        <f t="shared" si="18"/>
        <v>817.001</v>
      </c>
      <c r="AC121" s="803">
        <f>'T1'!C35</f>
        <v>702.726</v>
      </c>
      <c r="AD121" s="834">
        <f>'T15'!B36</f>
        <v>817001</v>
      </c>
      <c r="AE121" s="803">
        <f t="shared" si="15"/>
        <v>860.1286901729618</v>
      </c>
      <c r="AF121" s="803" t="s">
        <v>255</v>
      </c>
    </row>
    <row r="122" spans="15:32" ht="12.75">
      <c r="O122" s="803" t="s">
        <v>355</v>
      </c>
      <c r="P122" s="803">
        <f aca="true" t="shared" si="44" ref="P122:Y122">(B36*1000000)/$AD$122</f>
        <v>149.5017362302752</v>
      </c>
      <c r="Q122" s="803">
        <f t="shared" si="44"/>
        <v>123.37779776281661</v>
      </c>
      <c r="R122" s="803">
        <f t="shared" si="44"/>
        <v>160.030938137237</v>
      </c>
      <c r="S122" s="803">
        <f t="shared" si="44"/>
        <v>77.73924928915895</v>
      </c>
      <c r="T122" s="803">
        <f t="shared" si="44"/>
        <v>8.23904148198671</v>
      </c>
      <c r="U122" s="803">
        <f t="shared" si="44"/>
        <v>33.70814252815666</v>
      </c>
      <c r="V122" s="803">
        <f t="shared" si="44"/>
        <v>28.801827081733347</v>
      </c>
      <c r="W122" s="803">
        <f t="shared" si="44"/>
        <v>186.72205723155446</v>
      </c>
      <c r="X122" s="803">
        <f t="shared" si="44"/>
        <v>87.09061365539031</v>
      </c>
      <c r="Y122" s="803">
        <f t="shared" si="44"/>
        <v>46.82767948297359</v>
      </c>
      <c r="Z122" s="803"/>
      <c r="AA122" s="803">
        <f>(L36*1000000)/$AD$122</f>
        <v>1.0013814177691231</v>
      </c>
      <c r="AB122" s="184">
        <f t="shared" si="18"/>
        <v>1850.273</v>
      </c>
      <c r="AC122" s="803">
        <f>'T1'!C36</f>
        <v>1670.871389</v>
      </c>
      <c r="AD122" s="834">
        <f>'T15'!B37</f>
        <v>1850273</v>
      </c>
      <c r="AE122" s="803">
        <f t="shared" si="15"/>
        <v>903.0404642990521</v>
      </c>
      <c r="AF122" s="803" t="s">
        <v>355</v>
      </c>
    </row>
    <row r="123" spans="15:32" ht="12.75">
      <c r="O123" s="803" t="s">
        <v>354</v>
      </c>
      <c r="P123" s="803">
        <f aca="true" t="shared" si="45" ref="P123:Y123">(B37*1000000)/$AD$123</f>
        <v>37.08029787080732</v>
      </c>
      <c r="Q123" s="803">
        <f t="shared" si="45"/>
        <v>82.57365074599825</v>
      </c>
      <c r="R123" s="803">
        <f t="shared" si="45"/>
        <v>100.69937494406977</v>
      </c>
      <c r="S123" s="803">
        <f t="shared" si="45"/>
        <v>18.801716573700933</v>
      </c>
      <c r="T123" s="803">
        <f t="shared" si="45"/>
        <v>2.5379020010218674</v>
      </c>
      <c r="U123" s="803">
        <f t="shared" si="45"/>
        <v>23.21739058030839</v>
      </c>
      <c r="V123" s="803">
        <f t="shared" si="45"/>
        <v>10.566496403308513</v>
      </c>
      <c r="W123" s="803">
        <f t="shared" si="45"/>
        <v>95.56035336153532</v>
      </c>
      <c r="X123" s="803">
        <f t="shared" si="45"/>
        <v>34.983086610347115</v>
      </c>
      <c r="Y123" s="803">
        <f t="shared" si="45"/>
        <v>27.136462942128578</v>
      </c>
      <c r="Z123" s="803"/>
      <c r="AA123" s="803">
        <f>(L37*1000000)/$AD$123</f>
        <v>6.7572086489051735</v>
      </c>
      <c r="AB123" s="184">
        <f t="shared" si="18"/>
        <v>65393.988</v>
      </c>
      <c r="AC123" s="803">
        <f>'T1'!C37</f>
        <v>28767.726958</v>
      </c>
      <c r="AD123" s="834">
        <f>'T15'!B38</f>
        <v>65393988</v>
      </c>
      <c r="AE123" s="803">
        <f t="shared" si="15"/>
        <v>439.9139406821312</v>
      </c>
      <c r="AF123" s="803" t="s">
        <v>354</v>
      </c>
    </row>
    <row r="127" ht="12.75">
      <c r="O127" t="s">
        <v>394</v>
      </c>
    </row>
    <row r="128" spans="15:16" ht="12.75">
      <c r="O128" s="649" t="s">
        <v>228</v>
      </c>
      <c r="P128" s="787">
        <f>AA8-SUM(P8:Y8)</f>
        <v>3.993536000000063</v>
      </c>
    </row>
    <row r="129" spans="15:16" ht="12.75">
      <c r="O129" s="69" t="s">
        <v>229</v>
      </c>
      <c r="P129" s="787">
        <f aca="true" t="shared" si="46" ref="P129:P157">AA9-SUM(P9:Y9)</f>
        <v>4.847399999999993</v>
      </c>
    </row>
    <row r="130" spans="15:16" ht="12.75">
      <c r="O130" s="57" t="s">
        <v>230</v>
      </c>
      <c r="P130" s="787">
        <f t="shared" si="46"/>
        <v>1.0090399999999136</v>
      </c>
    </row>
    <row r="131" spans="15:16" ht="12.75">
      <c r="O131" s="69" t="s">
        <v>231</v>
      </c>
      <c r="P131" s="787">
        <f t="shared" si="46"/>
        <v>7.742567000000122</v>
      </c>
    </row>
    <row r="132" spans="15:16" ht="12.75">
      <c r="O132" s="57" t="s">
        <v>232</v>
      </c>
      <c r="P132" s="787">
        <f t="shared" si="46"/>
        <v>2.9883749999999054</v>
      </c>
    </row>
    <row r="133" spans="15:16" ht="12.75">
      <c r="O133" s="69" t="s">
        <v>233</v>
      </c>
      <c r="P133" s="787">
        <f t="shared" si="46"/>
        <v>4.47989999999993</v>
      </c>
    </row>
    <row r="134" spans="15:16" ht="12.75">
      <c r="O134" s="57" t="s">
        <v>234</v>
      </c>
      <c r="P134" s="787">
        <f t="shared" si="46"/>
        <v>13.028999999999996</v>
      </c>
    </row>
    <row r="135" spans="15:16" ht="12.75">
      <c r="O135" s="69" t="s">
        <v>235</v>
      </c>
      <c r="P135" s="787">
        <f t="shared" si="46"/>
        <v>0.9767200000000003</v>
      </c>
    </row>
    <row r="136" spans="15:16" ht="12.75">
      <c r="O136" s="57" t="s">
        <v>236</v>
      </c>
      <c r="P136" s="787">
        <f t="shared" si="46"/>
        <v>1.1754000000000815</v>
      </c>
    </row>
    <row r="137" spans="15:16" ht="12.75">
      <c r="O137" s="69" t="s">
        <v>237</v>
      </c>
      <c r="P137" s="787">
        <f t="shared" si="46"/>
        <v>1.7999999999998408</v>
      </c>
    </row>
    <row r="138" spans="15:16" ht="12.75">
      <c r="O138" s="57" t="s">
        <v>238</v>
      </c>
      <c r="P138" s="787">
        <f t="shared" si="46"/>
        <v>2.997000000000014</v>
      </c>
    </row>
    <row r="139" spans="15:16" ht="12.75">
      <c r="O139" s="69" t="s">
        <v>239</v>
      </c>
      <c r="P139" s="787">
        <f t="shared" si="46"/>
        <v>1.7070999999999685</v>
      </c>
    </row>
    <row r="140" spans="15:16" ht="12.75">
      <c r="O140" s="57" t="s">
        <v>240</v>
      </c>
      <c r="P140" s="787">
        <f t="shared" si="46"/>
        <v>1.030700000000138</v>
      </c>
    </row>
    <row r="141" spans="15:16" ht="12.75">
      <c r="O141" s="69" t="s">
        <v>241</v>
      </c>
      <c r="P141" s="787">
        <f t="shared" si="46"/>
        <v>17.695010999999795</v>
      </c>
    </row>
    <row r="142" spans="15:16" ht="12.75">
      <c r="O142" s="57" t="s">
        <v>242</v>
      </c>
      <c r="P142" s="787">
        <f t="shared" si="46"/>
        <v>2.194385000000011</v>
      </c>
    </row>
    <row r="143" spans="15:16" ht="12.75">
      <c r="O143" s="69" t="s">
        <v>243</v>
      </c>
      <c r="P143" s="787">
        <f t="shared" si="46"/>
        <v>2.2620800000001395</v>
      </c>
    </row>
    <row r="144" spans="15:16" ht="12.75">
      <c r="O144" s="57" t="s">
        <v>244</v>
      </c>
      <c r="P144" s="787">
        <f t="shared" si="46"/>
        <v>2.850999999999999</v>
      </c>
    </row>
    <row r="145" spans="15:16" ht="12.75">
      <c r="O145" s="69" t="s">
        <v>245</v>
      </c>
      <c r="P145" s="787">
        <f t="shared" si="46"/>
        <v>2.4899983000000248</v>
      </c>
    </row>
    <row r="146" spans="15:16" ht="12.75">
      <c r="O146" s="57" t="s">
        <v>246</v>
      </c>
      <c r="P146" s="787">
        <f t="shared" si="46"/>
        <v>2.816599999999994</v>
      </c>
    </row>
    <row r="147" spans="15:16" ht="12.75">
      <c r="O147" s="69" t="s">
        <v>247</v>
      </c>
      <c r="P147" s="787">
        <f t="shared" si="46"/>
        <v>27.25385099999994</v>
      </c>
    </row>
    <row r="148" spans="15:16" ht="12.75">
      <c r="O148" s="57" t="s">
        <v>248</v>
      </c>
      <c r="P148" s="787">
        <f t="shared" si="46"/>
        <v>13.800000000000182</v>
      </c>
    </row>
    <row r="149" spans="15:16" ht="12.75">
      <c r="O149" s="81" t="s">
        <v>249</v>
      </c>
      <c r="P149" s="787">
        <f t="shared" si="46"/>
        <v>119.1396633000004</v>
      </c>
    </row>
    <row r="150" spans="15:16" ht="12.75">
      <c r="O150" s="57" t="s">
        <v>250</v>
      </c>
      <c r="P150" s="787">
        <f t="shared" si="46"/>
        <v>793.3899999999999</v>
      </c>
    </row>
    <row r="151" spans="15:16" ht="12.75">
      <c r="O151" s="94" t="s">
        <v>251</v>
      </c>
      <c r="P151" s="787">
        <f t="shared" si="46"/>
        <v>425.8906123000015</v>
      </c>
    </row>
    <row r="152" spans="15:16" ht="12.75">
      <c r="O152" s="630" t="s">
        <v>252</v>
      </c>
      <c r="P152" s="787">
        <f t="shared" si="46"/>
        <v>0.07682899999997517</v>
      </c>
    </row>
    <row r="153" spans="15:16" ht="12.75">
      <c r="O153" s="635" t="s">
        <v>253</v>
      </c>
      <c r="P153" s="787">
        <f t="shared" si="46"/>
        <v>0.18000000000000682</v>
      </c>
    </row>
    <row r="154" spans="15:16" ht="12.75">
      <c r="O154" s="638" t="s">
        <v>254</v>
      </c>
      <c r="P154" s="787">
        <f t="shared" si="46"/>
        <v>0.6999999999999886</v>
      </c>
    </row>
    <row r="155" spans="15:16" ht="12.75">
      <c r="O155" s="635" t="s">
        <v>255</v>
      </c>
      <c r="P155" s="787">
        <f t="shared" si="46"/>
        <v>0.8959999999999582</v>
      </c>
    </row>
    <row r="156" spans="15:16" ht="12.75">
      <c r="O156" s="104" t="s">
        <v>355</v>
      </c>
      <c r="P156" s="787">
        <f t="shared" si="46"/>
        <v>1.8528290000000425</v>
      </c>
    </row>
    <row r="157" spans="15:16" ht="12.75">
      <c r="O157" s="645" t="s">
        <v>354</v>
      </c>
      <c r="P157" s="787">
        <f t="shared" si="46"/>
        <v>417.86714329999813</v>
      </c>
    </row>
  </sheetData>
  <mergeCells count="8">
    <mergeCell ref="AA3:AA4"/>
    <mergeCell ref="AD48:AH48"/>
    <mergeCell ref="AI48:AN48"/>
    <mergeCell ref="AP48:AT48"/>
    <mergeCell ref="AE5:AG5"/>
    <mergeCell ref="AH5:AK5"/>
    <mergeCell ref="AL5:AN5"/>
    <mergeCell ref="AP5:AW5"/>
  </mergeCells>
  <hyperlinks>
    <hyperlink ref="M1" location="Sommaire!A25" display="Retour sommaire"/>
    <hyperlink ref="AA1" location="Sommaire!A25" display="Retour sommaire"/>
    <hyperlink ref="AN1" location="Sommaire!A25" display="Retour sommaire"/>
    <hyperlink ref="AW1" location="Sommaire!A25" display="Retour sommaire"/>
  </hyperlinks>
  <printOptions/>
  <pageMargins left="0.7874015748031497" right="0.7874015748031497" top="0.984251968503937" bottom="0.3937007874015748" header="0.5118110236220472" footer="0.5118110236220472"/>
  <pageSetup firstPageNumber="22" useFirstPageNumber="1" horizontalDpi="600" verticalDpi="600" orientation="portrait" paperSize="9" scale="51" r:id="rId2"/>
  <headerFooter alignWithMargins="0">
    <oddHeader>&amp;L&amp;8Ministère de l'intérieur, de l'outre-mer, des collectivités territoriales et de l'Immigration / DGCL&amp;R&amp;8Publication  : "Les budgets primitifs 2011 des régions"</oddHeader>
    <oddFooter>&amp;L&amp;8Direction générale des collectivités locales/DESL
Mise en ligne : septembre 2011&amp;R&amp;P</oddFooter>
  </headerFooter>
  <rowBreaks count="1" manualBreakCount="1">
    <brk id="85" max="255" man="1"/>
  </rowBreaks>
  <colBreaks count="3" manualBreakCount="3">
    <brk id="14" max="83" man="1"/>
    <brk id="28" max="65535" man="1"/>
    <brk id="40" max="65535" man="1"/>
  </colBreaks>
  <drawing r:id="rId1"/>
</worksheet>
</file>

<file path=xl/worksheets/sheet14.xml><?xml version="1.0" encoding="utf-8"?>
<worksheet xmlns="http://schemas.openxmlformats.org/spreadsheetml/2006/main" xmlns:r="http://schemas.openxmlformats.org/officeDocument/2006/relationships">
  <sheetPr>
    <tabColor indexed="45"/>
  </sheetPr>
  <dimension ref="A1:AD105"/>
  <sheetViews>
    <sheetView zoomScale="80" zoomScaleNormal="80" zoomScaleSheetLayoutView="100" workbookViewId="0" topLeftCell="A1">
      <selection activeCell="O38" sqref="O38"/>
    </sheetView>
  </sheetViews>
  <sheetFormatPr defaultColWidth="11.421875" defaultRowHeight="12.75"/>
  <cols>
    <col min="1" max="1" width="29.8515625" style="0" customWidth="1"/>
    <col min="2" max="2" width="12.00390625" style="0" customWidth="1"/>
    <col min="5" max="5" width="1.1484375" style="0" customWidth="1"/>
    <col min="9" max="9" width="2.28125" style="0" customWidth="1"/>
    <col min="11" max="11" width="29.8515625" style="0" customWidth="1"/>
    <col min="15" max="15" width="1.1484375" style="0" customWidth="1"/>
    <col min="19" max="19" width="2.421875" style="0" customWidth="1"/>
    <col min="21" max="21" width="29.7109375" style="0" customWidth="1"/>
    <col min="22" max="22" width="15.28125" style="0" customWidth="1"/>
    <col min="25" max="25" width="1.28515625" style="0" customWidth="1"/>
    <col min="26" max="26" width="11.28125" style="0" customWidth="1"/>
    <col min="29" max="29" width="2.28125" style="533" customWidth="1"/>
  </cols>
  <sheetData>
    <row r="1" spans="1:30" ht="20.25">
      <c r="A1" s="753" t="s">
        <v>18</v>
      </c>
      <c r="B1" s="622"/>
      <c r="C1" s="622"/>
      <c r="D1" s="622"/>
      <c r="E1" s="622"/>
      <c r="F1" s="622"/>
      <c r="G1" s="622"/>
      <c r="H1" s="7" t="s">
        <v>187</v>
      </c>
      <c r="I1" s="622"/>
      <c r="J1" s="622"/>
      <c r="K1" s="753" t="s">
        <v>18</v>
      </c>
      <c r="L1" s="622"/>
      <c r="M1" s="622"/>
      <c r="N1" s="622"/>
      <c r="O1" s="622"/>
      <c r="P1" s="622"/>
      <c r="Q1" s="622"/>
      <c r="R1" s="7" t="s">
        <v>187</v>
      </c>
      <c r="S1" s="7"/>
      <c r="T1" s="622"/>
      <c r="U1" s="753" t="s">
        <v>19</v>
      </c>
      <c r="V1" s="622"/>
      <c r="W1" s="622"/>
      <c r="X1" s="622"/>
      <c r="Y1" s="622"/>
      <c r="Z1" s="622"/>
      <c r="AA1" s="622"/>
      <c r="AB1" s="7" t="s">
        <v>187</v>
      </c>
      <c r="AC1" s="1076"/>
      <c r="AD1" s="622"/>
    </row>
    <row r="2" spans="1:30" ht="18">
      <c r="A2" s="1493" t="s">
        <v>51</v>
      </c>
      <c r="B2" s="1395"/>
      <c r="C2" s="1395"/>
      <c r="D2" s="1395"/>
      <c r="E2" s="1395"/>
      <c r="F2" s="1395"/>
      <c r="G2" s="1395"/>
      <c r="H2" s="1395"/>
      <c r="I2" s="518"/>
      <c r="J2" s="518"/>
      <c r="K2" s="1493" t="s">
        <v>52</v>
      </c>
      <c r="L2" s="1395"/>
      <c r="M2" s="1395"/>
      <c r="N2" s="1395"/>
      <c r="O2" s="1395"/>
      <c r="P2" s="1395"/>
      <c r="Q2" s="1395"/>
      <c r="R2" s="1395"/>
      <c r="S2" s="518"/>
      <c r="T2" s="518"/>
      <c r="U2" s="866" t="s">
        <v>53</v>
      </c>
      <c r="V2" s="518"/>
      <c r="W2" s="518"/>
      <c r="X2" s="518"/>
      <c r="Y2" s="518"/>
      <c r="Z2" s="518"/>
      <c r="AA2" s="518"/>
      <c r="AB2" s="518"/>
      <c r="AC2" s="206"/>
      <c r="AD2" s="518"/>
    </row>
    <row r="3" spans="1:30" ht="18">
      <c r="A3" s="1395"/>
      <c r="B3" s="1395"/>
      <c r="C3" s="1395"/>
      <c r="D3" s="1395"/>
      <c r="E3" s="1395"/>
      <c r="F3" s="1395"/>
      <c r="G3" s="1395"/>
      <c r="H3" s="1395"/>
      <c r="I3" s="518"/>
      <c r="J3" s="518"/>
      <c r="K3" s="1395"/>
      <c r="L3" s="1395"/>
      <c r="M3" s="1395"/>
      <c r="N3" s="1395"/>
      <c r="O3" s="1395"/>
      <c r="P3" s="1395"/>
      <c r="Q3" s="1395"/>
      <c r="R3" s="1395"/>
      <c r="S3" s="518"/>
      <c r="T3" s="518"/>
      <c r="U3" s="625"/>
      <c r="V3" s="518"/>
      <c r="W3" s="518"/>
      <c r="X3" s="518"/>
      <c r="Y3" s="518"/>
      <c r="Z3" s="518"/>
      <c r="AA3" s="518"/>
      <c r="AB3" s="518"/>
      <c r="AC3" s="206"/>
      <c r="AD3" s="518"/>
    </row>
    <row r="4" spans="1:30" ht="10.5" customHeight="1">
      <c r="A4" s="1067"/>
      <c r="B4" s="1067"/>
      <c r="C4" s="1067"/>
      <c r="D4" s="1067"/>
      <c r="E4" s="1067"/>
      <c r="F4" s="1067"/>
      <c r="G4" s="1067"/>
      <c r="H4" s="1067"/>
      <c r="I4" s="518"/>
      <c r="J4" s="518"/>
      <c r="K4" s="625"/>
      <c r="L4" s="518"/>
      <c r="M4" s="518"/>
      <c r="N4" s="518"/>
      <c r="O4" s="518"/>
      <c r="P4" s="518"/>
      <c r="Q4" s="518"/>
      <c r="R4" s="518"/>
      <c r="S4" s="518"/>
      <c r="T4" s="518"/>
      <c r="U4" s="625"/>
      <c r="V4" s="518"/>
      <c r="W4" s="518"/>
      <c r="X4" s="518"/>
      <c r="Y4" s="518"/>
      <c r="Z4" s="518"/>
      <c r="AA4" s="518"/>
      <c r="AB4" s="518"/>
      <c r="AC4" s="206"/>
      <c r="AD4" s="518"/>
    </row>
    <row r="5" spans="1:30" ht="74.25" customHeight="1">
      <c r="A5" s="1494" t="s">
        <v>63</v>
      </c>
      <c r="B5" s="1494"/>
      <c r="C5" s="1494"/>
      <c r="D5" s="1494"/>
      <c r="E5" s="1494"/>
      <c r="F5" s="1494"/>
      <c r="G5" s="1494"/>
      <c r="H5" s="1494"/>
      <c r="I5" s="6"/>
      <c r="J5" s="6"/>
      <c r="K5" s="1494" t="s">
        <v>35</v>
      </c>
      <c r="L5" s="1494"/>
      <c r="M5" s="1494"/>
      <c r="N5" s="1494"/>
      <c r="O5" s="1494"/>
      <c r="P5" s="1494"/>
      <c r="Q5" s="1494"/>
      <c r="R5" s="1494"/>
      <c r="S5" s="1068"/>
      <c r="T5" s="6"/>
      <c r="U5" s="1494" t="s">
        <v>36</v>
      </c>
      <c r="V5" s="1494"/>
      <c r="W5" s="1494"/>
      <c r="X5" s="1494"/>
      <c r="Y5" s="1494"/>
      <c r="Z5" s="1494"/>
      <c r="AA5" s="1494"/>
      <c r="AB5" s="1494"/>
      <c r="AC5" s="1077"/>
      <c r="AD5" s="6"/>
    </row>
    <row r="6" spans="1:30" ht="17.25" customHeight="1">
      <c r="A6" s="1311" t="s">
        <v>38</v>
      </c>
      <c r="B6" s="806"/>
      <c r="C6" s="6"/>
      <c r="D6" s="6"/>
      <c r="E6" s="6"/>
      <c r="F6" s="6"/>
      <c r="G6" s="6"/>
      <c r="H6" s="6"/>
      <c r="I6" s="6"/>
      <c r="J6" s="6"/>
      <c r="K6" s="1311" t="s">
        <v>38</v>
      </c>
      <c r="L6" s="806"/>
      <c r="M6" s="6"/>
      <c r="N6" s="6"/>
      <c r="O6" s="6"/>
      <c r="P6" s="6"/>
      <c r="Q6" s="6"/>
      <c r="R6" s="6"/>
      <c r="S6" s="9"/>
      <c r="T6" s="6"/>
      <c r="U6" s="1311" t="s">
        <v>38</v>
      </c>
      <c r="V6" s="806"/>
      <c r="W6" s="6"/>
      <c r="X6" s="6"/>
      <c r="Y6" s="6"/>
      <c r="Z6" s="6"/>
      <c r="AA6" s="6"/>
      <c r="AB6" s="6"/>
      <c r="AC6" s="13"/>
      <c r="AD6" s="6"/>
    </row>
    <row r="7" spans="1:30" ht="12.75" customHeight="1">
      <c r="A7" s="779"/>
      <c r="B7" s="1402" t="s">
        <v>20</v>
      </c>
      <c r="C7" s="1485"/>
      <c r="D7" s="1485"/>
      <c r="E7" s="1485"/>
      <c r="F7" s="1485"/>
      <c r="G7" s="1485"/>
      <c r="H7" s="1486"/>
      <c r="I7" s="765"/>
      <c r="J7" s="9"/>
      <c r="K7" s="779"/>
      <c r="L7" s="1402" t="s">
        <v>21</v>
      </c>
      <c r="M7" s="1485"/>
      <c r="N7" s="1485"/>
      <c r="O7" s="1485"/>
      <c r="P7" s="1485"/>
      <c r="Q7" s="1485"/>
      <c r="R7" s="1486"/>
      <c r="S7" s="1078"/>
      <c r="T7" s="9"/>
      <c r="U7" s="779"/>
      <c r="V7" s="1402" t="s">
        <v>22</v>
      </c>
      <c r="W7" s="1485"/>
      <c r="X7" s="1485"/>
      <c r="Y7" s="1485"/>
      <c r="Z7" s="1485"/>
      <c r="AA7" s="1485"/>
      <c r="AB7" s="1486"/>
      <c r="AC7" s="151"/>
      <c r="AD7" s="9"/>
    </row>
    <row r="8" spans="1:30" ht="24.75" customHeight="1">
      <c r="A8" s="34" t="s">
        <v>222</v>
      </c>
      <c r="B8" s="1487" t="s">
        <v>23</v>
      </c>
      <c r="C8" s="567"/>
      <c r="D8" s="627" t="s">
        <v>318</v>
      </c>
      <c r="E8" s="38"/>
      <c r="F8" s="38"/>
      <c r="G8" s="1495" t="s">
        <v>319</v>
      </c>
      <c r="H8" s="1496"/>
      <c r="I8" s="765"/>
      <c r="J8" s="9"/>
      <c r="K8" s="34" t="s">
        <v>222</v>
      </c>
      <c r="L8" s="1487" t="s">
        <v>23</v>
      </c>
      <c r="M8" s="567"/>
      <c r="N8" s="627" t="s">
        <v>318</v>
      </c>
      <c r="O8" s="38"/>
      <c r="P8" s="38"/>
      <c r="Q8" s="1495" t="s">
        <v>319</v>
      </c>
      <c r="R8" s="1496"/>
      <c r="S8" s="1079"/>
      <c r="T8" s="9"/>
      <c r="U8" s="34" t="s">
        <v>222</v>
      </c>
      <c r="V8" s="1487" t="s">
        <v>23</v>
      </c>
      <c r="W8" s="567"/>
      <c r="X8" s="627" t="s">
        <v>318</v>
      </c>
      <c r="Y8" s="38"/>
      <c r="Z8" s="38"/>
      <c r="AA8" s="1495" t="s">
        <v>319</v>
      </c>
      <c r="AB8" s="1497"/>
      <c r="AC8" s="155"/>
      <c r="AD8" s="9"/>
    </row>
    <row r="9" spans="1:30" ht="12.75">
      <c r="A9" s="784"/>
      <c r="B9" s="1488"/>
      <c r="C9" s="1080" t="s">
        <v>364</v>
      </c>
      <c r="D9" s="968" t="s">
        <v>24</v>
      </c>
      <c r="E9" s="1081"/>
      <c r="F9" s="1080" t="s">
        <v>364</v>
      </c>
      <c r="G9" s="968" t="s">
        <v>24</v>
      </c>
      <c r="H9" s="1080" t="s">
        <v>364</v>
      </c>
      <c r="I9" s="765"/>
      <c r="J9" s="9"/>
      <c r="K9" s="784"/>
      <c r="L9" s="1488"/>
      <c r="M9" s="1080" t="s">
        <v>364</v>
      </c>
      <c r="N9" s="968" t="s">
        <v>24</v>
      </c>
      <c r="O9" s="1081"/>
      <c r="P9" s="1080" t="s">
        <v>364</v>
      </c>
      <c r="Q9" s="968" t="s">
        <v>24</v>
      </c>
      <c r="R9" s="1080" t="s">
        <v>364</v>
      </c>
      <c r="S9" s="1082"/>
      <c r="T9" s="9"/>
      <c r="U9" s="784"/>
      <c r="V9" s="1488"/>
      <c r="W9" s="1080" t="s">
        <v>364</v>
      </c>
      <c r="X9" s="968" t="s">
        <v>24</v>
      </c>
      <c r="Y9" s="1081"/>
      <c r="Z9" s="1080" t="s">
        <v>364</v>
      </c>
      <c r="AA9" s="968" t="s">
        <v>24</v>
      </c>
      <c r="AB9" s="1178" t="s">
        <v>364</v>
      </c>
      <c r="AC9" s="1083"/>
      <c r="AD9" s="9"/>
    </row>
    <row r="10" spans="1:30" ht="12.75">
      <c r="A10" s="424" t="s">
        <v>228</v>
      </c>
      <c r="B10" s="809">
        <f aca="true" t="shared" si="0" ref="B10:B33">D10+G10</f>
        <v>150.7421</v>
      </c>
      <c r="C10" s="827">
        <v>0.045730835934790104</v>
      </c>
      <c r="D10" s="809">
        <v>148.1121</v>
      </c>
      <c r="E10" s="1084"/>
      <c r="F10" s="827">
        <v>0.04157594936708864</v>
      </c>
      <c r="G10" s="809">
        <v>2.63</v>
      </c>
      <c r="H10" s="827">
        <v>0.3487179487179486</v>
      </c>
      <c r="I10" s="497"/>
      <c r="J10" s="226"/>
      <c r="K10" s="424" t="s">
        <v>228</v>
      </c>
      <c r="L10" s="529">
        <f aca="true" t="shared" si="1" ref="L10:L39">N10+Q10</f>
        <v>134.03225</v>
      </c>
      <c r="M10" s="827">
        <v>-0.10058323007571812</v>
      </c>
      <c r="N10" s="529">
        <v>78.33225</v>
      </c>
      <c r="O10" s="1155"/>
      <c r="P10" s="827">
        <v>0.035900396138198065</v>
      </c>
      <c r="Q10" s="529">
        <v>55.7</v>
      </c>
      <c r="R10" s="827">
        <v>-0.24118310969510104</v>
      </c>
      <c r="S10" s="1085"/>
      <c r="T10" s="226"/>
      <c r="U10" s="424" t="s">
        <v>228</v>
      </c>
      <c r="V10" s="809">
        <f aca="true" t="shared" si="2" ref="V10:V39">X10+AA10</f>
        <v>119.370136</v>
      </c>
      <c r="W10" s="827">
        <v>-0.053406795924031525</v>
      </c>
      <c r="X10" s="809">
        <v>117.070136</v>
      </c>
      <c r="Y10" s="1155"/>
      <c r="Z10" s="827">
        <v>-0.06046999719112389</v>
      </c>
      <c r="AA10" s="809">
        <v>2.3</v>
      </c>
      <c r="AB10" s="827">
        <v>0.5333333333333332</v>
      </c>
      <c r="AC10" s="74"/>
      <c r="AD10" s="226"/>
    </row>
    <row r="11" spans="1:30" ht="12.75">
      <c r="A11" s="438" t="s">
        <v>229</v>
      </c>
      <c r="B11" s="1086">
        <f t="shared" si="0"/>
        <v>165.29819999999998</v>
      </c>
      <c r="C11" s="828">
        <v>-0.008789666834568832</v>
      </c>
      <c r="D11" s="1086">
        <v>130.12619999999998</v>
      </c>
      <c r="E11" s="1087"/>
      <c r="F11" s="828">
        <v>0.05203492602473925</v>
      </c>
      <c r="G11" s="1086">
        <v>35.172</v>
      </c>
      <c r="H11" s="828">
        <v>-0.18345173422482242</v>
      </c>
      <c r="I11" s="812"/>
      <c r="J11" s="439"/>
      <c r="K11" s="438" t="s">
        <v>229</v>
      </c>
      <c r="L11" s="1088">
        <f t="shared" si="1"/>
        <v>270.734233</v>
      </c>
      <c r="M11" s="828">
        <v>-0.012194231955424573</v>
      </c>
      <c r="N11" s="1088">
        <v>143.2207</v>
      </c>
      <c r="O11" s="1156"/>
      <c r="P11" s="828">
        <v>0.017364440864293673</v>
      </c>
      <c r="Q11" s="1088">
        <v>127.51353300000001</v>
      </c>
      <c r="R11" s="828">
        <v>-0.04341067526208364</v>
      </c>
      <c r="S11" s="1085"/>
      <c r="T11" s="439"/>
      <c r="U11" s="438" t="s">
        <v>229</v>
      </c>
      <c r="V11" s="1086">
        <f t="shared" si="2"/>
        <v>232.68658999999997</v>
      </c>
      <c r="W11" s="828">
        <v>-0.008822752641233111</v>
      </c>
      <c r="X11" s="1086">
        <v>209.74689999999998</v>
      </c>
      <c r="Y11" s="1156"/>
      <c r="Z11" s="828">
        <v>-0.024766870503864835</v>
      </c>
      <c r="AA11" s="1086">
        <v>22.93969</v>
      </c>
      <c r="AB11" s="828">
        <v>0.16538594405665452</v>
      </c>
      <c r="AC11" s="74"/>
      <c r="AD11" s="439"/>
    </row>
    <row r="12" spans="1:30" ht="12.75">
      <c r="A12" s="424" t="s">
        <v>230</v>
      </c>
      <c r="B12" s="809">
        <f t="shared" si="0"/>
        <v>93.65</v>
      </c>
      <c r="C12" s="829">
        <v>-0.010565240359218131</v>
      </c>
      <c r="D12" s="809">
        <v>93.15</v>
      </c>
      <c r="E12" s="1084"/>
      <c r="F12" s="829">
        <v>0.03904071388733965</v>
      </c>
      <c r="G12" s="809">
        <v>0.5</v>
      </c>
      <c r="H12" s="829">
        <v>-0.9</v>
      </c>
      <c r="I12" s="812"/>
      <c r="J12" s="439"/>
      <c r="K12" s="424" t="s">
        <v>230</v>
      </c>
      <c r="L12" s="529">
        <f t="shared" si="1"/>
        <v>135.192299</v>
      </c>
      <c r="M12" s="829">
        <v>-0.018426398515299813</v>
      </c>
      <c r="N12" s="529">
        <v>78.317299</v>
      </c>
      <c r="O12" s="1155"/>
      <c r="P12" s="829">
        <v>-0.02946732747449443</v>
      </c>
      <c r="Q12" s="529">
        <v>56.875</v>
      </c>
      <c r="R12" s="829">
        <v>-0.0028052949943017103</v>
      </c>
      <c r="S12" s="1085"/>
      <c r="T12" s="439"/>
      <c r="U12" s="424" t="s">
        <v>230</v>
      </c>
      <c r="V12" s="809">
        <f t="shared" si="2"/>
        <v>89</v>
      </c>
      <c r="W12" s="829">
        <v>-0.039810119754018714</v>
      </c>
      <c r="X12" s="809">
        <v>87.031</v>
      </c>
      <c r="Y12" s="1155"/>
      <c r="Z12" s="829">
        <v>-0.04967241755841878</v>
      </c>
      <c r="AA12" s="809">
        <v>1.969</v>
      </c>
      <c r="AB12" s="829">
        <v>0.7738738738738737</v>
      </c>
      <c r="AC12" s="74"/>
      <c r="AD12" s="439"/>
    </row>
    <row r="13" spans="1:30" ht="12.75">
      <c r="A13" s="438" t="s">
        <v>231</v>
      </c>
      <c r="B13" s="1086">
        <f t="shared" si="0"/>
        <v>152.207706</v>
      </c>
      <c r="C13" s="828">
        <v>-0.19638702282278886</v>
      </c>
      <c r="D13" s="1086">
        <v>148.19</v>
      </c>
      <c r="E13" s="1087"/>
      <c r="F13" s="828">
        <v>-0.020865133412427905</v>
      </c>
      <c r="G13" s="1086">
        <v>4.017706</v>
      </c>
      <c r="H13" s="828">
        <v>-0.8944274393966399</v>
      </c>
      <c r="I13" s="812"/>
      <c r="J13" s="439"/>
      <c r="K13" s="438" t="s">
        <v>231</v>
      </c>
      <c r="L13" s="1088">
        <f t="shared" si="1"/>
        <v>149.11322800000002</v>
      </c>
      <c r="M13" s="828">
        <v>0.12499349470430077</v>
      </c>
      <c r="N13" s="1088">
        <v>92.442823</v>
      </c>
      <c r="O13" s="1156"/>
      <c r="P13" s="828">
        <v>0.02727707390283851</v>
      </c>
      <c r="Q13" s="1088">
        <v>56.67040500000001</v>
      </c>
      <c r="R13" s="828">
        <v>0.3316149975386331</v>
      </c>
      <c r="S13" s="1085"/>
      <c r="T13" s="439"/>
      <c r="U13" s="438" t="s">
        <v>231</v>
      </c>
      <c r="V13" s="1086">
        <f t="shared" si="2"/>
        <v>127.12524900000001</v>
      </c>
      <c r="W13" s="828">
        <v>0.03961269483806418</v>
      </c>
      <c r="X13" s="1086">
        <v>119.42649300000001</v>
      </c>
      <c r="Y13" s="1156"/>
      <c r="Z13" s="828">
        <v>-0.010494575349268453</v>
      </c>
      <c r="AA13" s="1086">
        <v>7.6987559999999995</v>
      </c>
      <c r="AB13" s="828">
        <v>3.8473535783972057</v>
      </c>
      <c r="AC13" s="74"/>
      <c r="AD13" s="439"/>
    </row>
    <row r="14" spans="1:30" ht="12.75">
      <c r="A14" s="424" t="s">
        <v>232</v>
      </c>
      <c r="B14" s="809">
        <f t="shared" si="0"/>
        <v>95.55</v>
      </c>
      <c r="C14" s="829">
        <v>-0.08572467442995346</v>
      </c>
      <c r="D14" s="809">
        <v>84.35</v>
      </c>
      <c r="E14" s="1084"/>
      <c r="F14" s="829">
        <v>0.02729298858833995</v>
      </c>
      <c r="G14" s="809">
        <v>11.2</v>
      </c>
      <c r="H14" s="829">
        <v>-0.5</v>
      </c>
      <c r="I14" s="812"/>
      <c r="J14" s="439"/>
      <c r="K14" s="424" t="s">
        <v>232</v>
      </c>
      <c r="L14" s="529">
        <f t="shared" si="1"/>
        <v>272.954068</v>
      </c>
      <c r="M14" s="829">
        <v>0.02132401079527302</v>
      </c>
      <c r="N14" s="529">
        <v>151.136068</v>
      </c>
      <c r="O14" s="1155"/>
      <c r="P14" s="829">
        <v>0.03182781432981763</v>
      </c>
      <c r="Q14" s="529">
        <v>121.818</v>
      </c>
      <c r="R14" s="829">
        <v>0.008585787499689523</v>
      </c>
      <c r="S14" s="1085"/>
      <c r="T14" s="439"/>
      <c r="U14" s="424" t="s">
        <v>232</v>
      </c>
      <c r="V14" s="809">
        <f t="shared" si="2"/>
        <v>196.12</v>
      </c>
      <c r="W14" s="829">
        <v>0.021458333333333357</v>
      </c>
      <c r="X14" s="809">
        <v>186.02</v>
      </c>
      <c r="Y14" s="1155"/>
      <c r="Z14" s="829">
        <v>0.009332609875203568</v>
      </c>
      <c r="AA14" s="809">
        <v>10.1</v>
      </c>
      <c r="AB14" s="829">
        <v>0.31168831168831157</v>
      </c>
      <c r="AC14" s="74"/>
      <c r="AD14" s="439"/>
    </row>
    <row r="15" spans="1:30" ht="12.75">
      <c r="A15" s="438" t="s">
        <v>233</v>
      </c>
      <c r="B15" s="1086">
        <f t="shared" si="0"/>
        <v>139.99247499999998</v>
      </c>
      <c r="C15" s="828">
        <v>0.0829372548165952</v>
      </c>
      <c r="D15" s="1086">
        <v>132.6566</v>
      </c>
      <c r="E15" s="1087"/>
      <c r="F15" s="828">
        <v>0.0412731751916533</v>
      </c>
      <c r="G15" s="1086">
        <v>7.335875</v>
      </c>
      <c r="H15" s="828">
        <v>2.917428743074561</v>
      </c>
      <c r="I15" s="812"/>
      <c r="J15" s="439"/>
      <c r="K15" s="438" t="s">
        <v>233</v>
      </c>
      <c r="L15" s="1088">
        <f t="shared" si="1"/>
        <v>201.530776</v>
      </c>
      <c r="M15" s="828">
        <v>-0.023095597689581693</v>
      </c>
      <c r="N15" s="1088">
        <v>125.31339999999999</v>
      </c>
      <c r="O15" s="1156"/>
      <c r="P15" s="828">
        <v>0.027256689980358795</v>
      </c>
      <c r="Q15" s="1088">
        <v>76.217376</v>
      </c>
      <c r="R15" s="828">
        <v>-0.09595316700631673</v>
      </c>
      <c r="S15" s="1085"/>
      <c r="T15" s="439"/>
      <c r="U15" s="438" t="s">
        <v>233</v>
      </c>
      <c r="V15" s="1086">
        <f t="shared" si="2"/>
        <v>186.572</v>
      </c>
      <c r="W15" s="828">
        <v>-0.0020219309975928468</v>
      </c>
      <c r="X15" s="1086">
        <v>176.472</v>
      </c>
      <c r="Y15" s="1156"/>
      <c r="Z15" s="828">
        <v>-0.01886414811108328</v>
      </c>
      <c r="AA15" s="1086">
        <v>10.1</v>
      </c>
      <c r="AB15" s="828">
        <v>0.42554693013408595</v>
      </c>
      <c r="AC15" s="74"/>
      <c r="AD15" s="439"/>
    </row>
    <row r="16" spans="1:30" ht="12.75">
      <c r="A16" s="424" t="s">
        <v>234</v>
      </c>
      <c r="B16" s="809">
        <f t="shared" si="0"/>
        <v>93.88199999999999</v>
      </c>
      <c r="C16" s="829">
        <v>-0.008218888654130674</v>
      </c>
      <c r="D16" s="809">
        <v>93.532</v>
      </c>
      <c r="E16" s="1084"/>
      <c r="F16" s="829">
        <v>-0.01191633213606591</v>
      </c>
      <c r="G16" s="809">
        <v>0.35</v>
      </c>
      <c r="H16" s="1094" t="s">
        <v>300</v>
      </c>
      <c r="I16" s="812"/>
      <c r="J16" s="439"/>
      <c r="K16" s="424" t="s">
        <v>234</v>
      </c>
      <c r="L16" s="529">
        <f t="shared" si="1"/>
        <v>144.975</v>
      </c>
      <c r="M16" s="829">
        <v>0.0031830605819465063</v>
      </c>
      <c r="N16" s="529">
        <v>82.3</v>
      </c>
      <c r="O16" s="1155"/>
      <c r="P16" s="829">
        <v>0.01711672743001902</v>
      </c>
      <c r="Q16" s="529">
        <v>62.675</v>
      </c>
      <c r="R16" s="829">
        <v>-0.014544025157232743</v>
      </c>
      <c r="S16" s="1085"/>
      <c r="T16" s="439"/>
      <c r="U16" s="424" t="s">
        <v>234</v>
      </c>
      <c r="V16" s="809">
        <f t="shared" si="2"/>
        <v>110.811</v>
      </c>
      <c r="W16" s="829">
        <v>-0.026590417962367496</v>
      </c>
      <c r="X16" s="809">
        <v>108.346</v>
      </c>
      <c r="Y16" s="1155"/>
      <c r="Z16" s="829">
        <v>-0.015689587818992767</v>
      </c>
      <c r="AA16" s="809">
        <v>2.465</v>
      </c>
      <c r="AB16" s="829">
        <v>-0.3452855245683931</v>
      </c>
      <c r="AC16" s="74"/>
      <c r="AD16" s="439"/>
    </row>
    <row r="17" spans="1:30" ht="12.75">
      <c r="A17" s="438" t="s">
        <v>235</v>
      </c>
      <c r="B17" s="1086">
        <f t="shared" si="0"/>
        <v>23.347</v>
      </c>
      <c r="C17" s="1089">
        <v>-0.018538759038170483</v>
      </c>
      <c r="D17" s="1086">
        <v>20.812</v>
      </c>
      <c r="E17" s="1087"/>
      <c r="F17" s="1089">
        <v>0.07705842778036542</v>
      </c>
      <c r="G17" s="1086">
        <v>2.535</v>
      </c>
      <c r="H17" s="1089">
        <v>-0.4322508398656214</v>
      </c>
      <c r="I17" s="812"/>
      <c r="J17" s="439"/>
      <c r="K17" s="438" t="s">
        <v>235</v>
      </c>
      <c r="L17" s="1088">
        <f t="shared" si="1"/>
        <v>10.876000000000001</v>
      </c>
      <c r="M17" s="1089">
        <v>-0.05680339953169711</v>
      </c>
      <c r="N17" s="1088">
        <v>3.503</v>
      </c>
      <c r="O17" s="1156"/>
      <c r="P17" s="1089">
        <v>-0.16276290630975143</v>
      </c>
      <c r="Q17" s="1088">
        <v>7.373</v>
      </c>
      <c r="R17" s="1089">
        <v>0.0035388593983938232</v>
      </c>
      <c r="S17" s="1085"/>
      <c r="T17" s="439"/>
      <c r="U17" s="438" t="s">
        <v>235</v>
      </c>
      <c r="V17" s="1086">
        <f t="shared" si="2"/>
        <v>19.791999999999998</v>
      </c>
      <c r="W17" s="1089">
        <v>-0.1114702581369248</v>
      </c>
      <c r="X17" s="1086">
        <v>19.054</v>
      </c>
      <c r="Y17" s="1156"/>
      <c r="Z17" s="1089">
        <v>-0.08288409703504052</v>
      </c>
      <c r="AA17" s="1086">
        <v>0.738</v>
      </c>
      <c r="AB17" s="1089">
        <v>-0.5076717811874584</v>
      </c>
      <c r="AC17" s="74"/>
      <c r="AD17" s="439"/>
    </row>
    <row r="18" spans="1:30" ht="12.75">
      <c r="A18" s="424" t="s">
        <v>236</v>
      </c>
      <c r="B18" s="809">
        <f t="shared" si="0"/>
        <v>64.5</v>
      </c>
      <c r="C18" s="829">
        <v>-0.071267611717867</v>
      </c>
      <c r="D18" s="809">
        <v>63</v>
      </c>
      <c r="E18" s="1084"/>
      <c r="F18" s="829">
        <v>0.014811414212192231</v>
      </c>
      <c r="G18" s="809">
        <v>1.5</v>
      </c>
      <c r="H18" s="829">
        <v>-0.7964445650698874</v>
      </c>
      <c r="I18" s="812"/>
      <c r="J18" s="439"/>
      <c r="K18" s="424" t="s">
        <v>236</v>
      </c>
      <c r="L18" s="529">
        <f t="shared" si="1"/>
        <v>73.407766</v>
      </c>
      <c r="M18" s="829">
        <v>-0.039174421392887515</v>
      </c>
      <c r="N18" s="529">
        <v>20.454874</v>
      </c>
      <c r="O18" s="1155"/>
      <c r="P18" s="829">
        <v>0.029926095612976322</v>
      </c>
      <c r="Q18" s="529">
        <v>52.952892</v>
      </c>
      <c r="R18" s="829">
        <v>-0.06344693475936769</v>
      </c>
      <c r="S18" s="1085"/>
      <c r="T18" s="439"/>
      <c r="U18" s="424" t="s">
        <v>236</v>
      </c>
      <c r="V18" s="809">
        <f t="shared" si="2"/>
        <v>85.819</v>
      </c>
      <c r="W18" s="829">
        <v>-0.035969041012794745</v>
      </c>
      <c r="X18" s="809">
        <v>81.095</v>
      </c>
      <c r="Y18" s="1155"/>
      <c r="Z18" s="829">
        <v>-0.04876131938253647</v>
      </c>
      <c r="AA18" s="809">
        <v>4.724</v>
      </c>
      <c r="AB18" s="829">
        <v>0.2533828601751127</v>
      </c>
      <c r="AC18" s="74"/>
      <c r="AD18" s="439"/>
    </row>
    <row r="19" spans="1:30" ht="12.75">
      <c r="A19" s="438" t="s">
        <v>237</v>
      </c>
      <c r="B19" s="1090">
        <f t="shared" si="0"/>
        <v>123.566</v>
      </c>
      <c r="C19" s="828">
        <v>0.02604002325002064</v>
      </c>
      <c r="D19" s="1090">
        <v>113.724</v>
      </c>
      <c r="E19" s="430"/>
      <c r="F19" s="828">
        <v>0.02463284980628888</v>
      </c>
      <c r="G19" s="1090">
        <v>9.842</v>
      </c>
      <c r="H19" s="828">
        <v>0.042584745762711984</v>
      </c>
      <c r="I19" s="812"/>
      <c r="J19" s="439"/>
      <c r="K19" s="438" t="s">
        <v>237</v>
      </c>
      <c r="L19" s="817">
        <f t="shared" si="1"/>
        <v>279.604</v>
      </c>
      <c r="M19" s="828">
        <v>-0.024710809614483686</v>
      </c>
      <c r="N19" s="817">
        <v>110.904</v>
      </c>
      <c r="O19" s="1157"/>
      <c r="P19" s="828">
        <v>0.017577116075762067</v>
      </c>
      <c r="Q19" s="817">
        <v>168.7</v>
      </c>
      <c r="R19" s="828">
        <v>-0.050647158131682635</v>
      </c>
      <c r="S19" s="1090"/>
      <c r="T19" s="439"/>
      <c r="U19" s="438" t="s">
        <v>237</v>
      </c>
      <c r="V19" s="1090">
        <f t="shared" si="2"/>
        <v>166.385</v>
      </c>
      <c r="W19" s="828">
        <v>-0.05834913268626729</v>
      </c>
      <c r="X19" s="1090">
        <v>159.135</v>
      </c>
      <c r="Y19" s="1157"/>
      <c r="Z19" s="828">
        <v>-0.05527026625901632</v>
      </c>
      <c r="AA19" s="1090">
        <v>7.25</v>
      </c>
      <c r="AB19" s="828">
        <v>-0.12121212121212122</v>
      </c>
      <c r="AC19" s="74"/>
      <c r="AD19" s="439"/>
    </row>
    <row r="20" spans="1:30" ht="12.75">
      <c r="A20" s="424" t="s">
        <v>238</v>
      </c>
      <c r="B20" s="1091">
        <f t="shared" si="0"/>
        <v>65.3</v>
      </c>
      <c r="C20" s="829">
        <v>-0.03485175441189514</v>
      </c>
      <c r="D20" s="1091">
        <v>58.37</v>
      </c>
      <c r="E20" s="1092"/>
      <c r="F20" s="829">
        <v>-0.0032104921616176174</v>
      </c>
      <c r="G20" s="1091">
        <v>6.93</v>
      </c>
      <c r="H20" s="829">
        <v>-0.2384615384615385</v>
      </c>
      <c r="I20" s="812"/>
      <c r="J20" s="439"/>
      <c r="K20" s="424" t="s">
        <v>238</v>
      </c>
      <c r="L20" s="814">
        <f t="shared" si="1"/>
        <v>78.5196</v>
      </c>
      <c r="M20" s="829">
        <v>-0.04379075813944988</v>
      </c>
      <c r="N20" s="814">
        <v>53.244</v>
      </c>
      <c r="O20" s="1158"/>
      <c r="P20" s="829">
        <v>-0.03202407032024068</v>
      </c>
      <c r="Q20" s="814">
        <v>25.275599999999997</v>
      </c>
      <c r="R20" s="829">
        <v>-0.06766506824050178</v>
      </c>
      <c r="S20" s="1090"/>
      <c r="T20" s="439"/>
      <c r="U20" s="424" t="s">
        <v>238</v>
      </c>
      <c r="V20" s="1091">
        <f t="shared" si="2"/>
        <v>66.3665</v>
      </c>
      <c r="W20" s="829">
        <v>7.5339782419359125E-06</v>
      </c>
      <c r="X20" s="1091">
        <v>63.6665</v>
      </c>
      <c r="Y20" s="1158"/>
      <c r="Z20" s="829">
        <v>7.853485376907443E-06</v>
      </c>
      <c r="AA20" s="1091">
        <v>2.7</v>
      </c>
      <c r="AB20" s="829">
        <v>0</v>
      </c>
      <c r="AC20" s="74"/>
      <c r="AD20" s="439"/>
    </row>
    <row r="21" spans="1:30" ht="12.75">
      <c r="A21" s="438" t="s">
        <v>239</v>
      </c>
      <c r="B21" s="811">
        <f t="shared" si="0"/>
        <v>170.82818799999998</v>
      </c>
      <c r="C21" s="828">
        <v>0.04494215229904386</v>
      </c>
      <c r="D21" s="811">
        <v>163.448188</v>
      </c>
      <c r="E21" s="301"/>
      <c r="F21" s="1093">
        <v>0.01785508870912489</v>
      </c>
      <c r="G21" s="811">
        <v>7.38</v>
      </c>
      <c r="H21" s="1093">
        <v>1.5448275862068965</v>
      </c>
      <c r="I21" s="812"/>
      <c r="J21" s="439"/>
      <c r="K21" s="438" t="s">
        <v>239</v>
      </c>
      <c r="L21" s="531">
        <f t="shared" si="1"/>
        <v>190.486236</v>
      </c>
      <c r="M21" s="1093">
        <v>-0.0071127503060021136</v>
      </c>
      <c r="N21" s="531">
        <v>142.55175</v>
      </c>
      <c r="O21" s="1159"/>
      <c r="P21" s="1093">
        <v>0.05077289239124516</v>
      </c>
      <c r="Q21" s="531">
        <v>47.934486</v>
      </c>
      <c r="R21" s="1093">
        <v>-0.14687756153048048</v>
      </c>
      <c r="S21" s="1085"/>
      <c r="T21" s="439"/>
      <c r="U21" s="438" t="s">
        <v>239</v>
      </c>
      <c r="V21" s="811">
        <f t="shared" si="2"/>
        <v>164.49560699999998</v>
      </c>
      <c r="W21" s="1093">
        <v>-0.07789910657528742</v>
      </c>
      <c r="X21" s="811">
        <v>151.01590299999998</v>
      </c>
      <c r="Y21" s="1159"/>
      <c r="Z21" s="1093">
        <v>0.0193934572632235</v>
      </c>
      <c r="AA21" s="811">
        <v>13.479704</v>
      </c>
      <c r="AB21" s="1093">
        <v>-0.55437963853709</v>
      </c>
      <c r="AC21" s="74"/>
      <c r="AD21" s="439"/>
    </row>
    <row r="22" spans="1:30" ht="12.75">
      <c r="A22" s="424" t="s">
        <v>240</v>
      </c>
      <c r="B22" s="809">
        <f t="shared" si="0"/>
        <v>161.03900000000002</v>
      </c>
      <c r="C22" s="829">
        <v>-0.01975775010363079</v>
      </c>
      <c r="D22" s="809">
        <v>134.215</v>
      </c>
      <c r="E22" s="1084"/>
      <c r="F22" s="829">
        <v>0.02041359385691477</v>
      </c>
      <c r="G22" s="809">
        <v>26.824</v>
      </c>
      <c r="H22" s="829">
        <v>-0.1810690919526543</v>
      </c>
      <c r="I22" s="812"/>
      <c r="J22" s="439"/>
      <c r="K22" s="424" t="s">
        <v>240</v>
      </c>
      <c r="L22" s="529">
        <f t="shared" si="1"/>
        <v>251.9905</v>
      </c>
      <c r="M22" s="829">
        <v>-0.05099654768150097</v>
      </c>
      <c r="N22" s="529">
        <v>139.5935</v>
      </c>
      <c r="O22" s="1155"/>
      <c r="P22" s="829">
        <v>0.009615662790024793</v>
      </c>
      <c r="Q22" s="529">
        <v>112.397</v>
      </c>
      <c r="R22" s="829">
        <v>-0.11684582969598722</v>
      </c>
      <c r="S22" s="1085"/>
      <c r="T22" s="439"/>
      <c r="U22" s="424" t="s">
        <v>240</v>
      </c>
      <c r="V22" s="809">
        <f t="shared" si="2"/>
        <v>177.888</v>
      </c>
      <c r="W22" s="829">
        <v>-0.01040232445973166</v>
      </c>
      <c r="X22" s="809">
        <v>168.228</v>
      </c>
      <c r="Y22" s="1155"/>
      <c r="Z22" s="829">
        <v>-0.017462543343890857</v>
      </c>
      <c r="AA22" s="809">
        <v>9.66</v>
      </c>
      <c r="AB22" s="829">
        <v>0.1311475409836067</v>
      </c>
      <c r="AC22" s="74"/>
      <c r="AD22" s="439"/>
    </row>
    <row r="23" spans="1:30" ht="12.75">
      <c r="A23" s="438" t="s">
        <v>241</v>
      </c>
      <c r="B23" s="1086">
        <f t="shared" si="0"/>
        <v>245.320164</v>
      </c>
      <c r="C23" s="828">
        <v>-0.1342449009910257</v>
      </c>
      <c r="D23" s="1086">
        <v>220</v>
      </c>
      <c r="E23" s="1087"/>
      <c r="F23" s="828">
        <v>0.031122231066542883</v>
      </c>
      <c r="G23" s="1086">
        <v>25.320164000000002</v>
      </c>
      <c r="H23" s="828">
        <v>-0.6382833714285714</v>
      </c>
      <c r="I23" s="812"/>
      <c r="J23" s="439"/>
      <c r="K23" s="438" t="s">
        <v>241</v>
      </c>
      <c r="L23" s="1088">
        <f t="shared" si="1"/>
        <v>245.65719299999998</v>
      </c>
      <c r="M23" s="828">
        <v>-0.3555819092204533</v>
      </c>
      <c r="N23" s="1088">
        <v>222.957193</v>
      </c>
      <c r="O23" s="1156"/>
      <c r="P23" s="828">
        <v>-0.02574021854745079</v>
      </c>
      <c r="Q23" s="1088">
        <v>22.7</v>
      </c>
      <c r="R23" s="828">
        <v>-0.8510107639800473</v>
      </c>
      <c r="S23" s="1085"/>
      <c r="T23" s="439"/>
      <c r="U23" s="438" t="s">
        <v>241</v>
      </c>
      <c r="V23" s="1086">
        <f t="shared" si="2"/>
        <v>314.2603</v>
      </c>
      <c r="W23" s="828">
        <v>0.10430984741520888</v>
      </c>
      <c r="X23" s="1086">
        <v>276.272</v>
      </c>
      <c r="Y23" s="1156"/>
      <c r="Z23" s="828">
        <v>0.019995111797330045</v>
      </c>
      <c r="AA23" s="1086">
        <v>37.9883</v>
      </c>
      <c r="AB23" s="828">
        <v>1.768826530612245</v>
      </c>
      <c r="AC23" s="74"/>
      <c r="AD23" s="439"/>
    </row>
    <row r="24" spans="1:30" ht="12.75">
      <c r="A24" s="424" t="s">
        <v>242</v>
      </c>
      <c r="B24" s="809">
        <f t="shared" si="0"/>
        <v>75.948724</v>
      </c>
      <c r="C24" s="829">
        <v>0.23199863220711037</v>
      </c>
      <c r="D24" s="809">
        <v>61.027097999999995</v>
      </c>
      <c r="E24" s="1084"/>
      <c r="F24" s="829">
        <v>-0.007486006115107191</v>
      </c>
      <c r="G24" s="809">
        <v>14.921626</v>
      </c>
      <c r="H24" s="1094" t="s">
        <v>300</v>
      </c>
      <c r="I24" s="812"/>
      <c r="J24" s="439"/>
      <c r="K24" s="424" t="s">
        <v>242</v>
      </c>
      <c r="L24" s="529">
        <f t="shared" si="1"/>
        <v>128.784082</v>
      </c>
      <c r="M24" s="829">
        <v>-0.030574885648648298</v>
      </c>
      <c r="N24" s="529">
        <v>78.19641100000001</v>
      </c>
      <c r="O24" s="1155"/>
      <c r="P24" s="829">
        <v>-0.0020282855521595033</v>
      </c>
      <c r="Q24" s="529">
        <v>50.587671</v>
      </c>
      <c r="R24" s="829">
        <v>-0.07162385583245812</v>
      </c>
      <c r="S24" s="1085"/>
      <c r="T24" s="439"/>
      <c r="U24" s="424" t="s">
        <v>242</v>
      </c>
      <c r="V24" s="809">
        <f t="shared" si="2"/>
        <v>132.6968</v>
      </c>
      <c r="W24" s="829">
        <v>0.06806013965895175</v>
      </c>
      <c r="X24" s="809">
        <v>122.6968</v>
      </c>
      <c r="Y24" s="1155"/>
      <c r="Z24" s="829">
        <v>0.032375535343166506</v>
      </c>
      <c r="AA24" s="809">
        <v>10</v>
      </c>
      <c r="AB24" s="829">
        <v>0.854618668146405</v>
      </c>
      <c r="AC24" s="74"/>
      <c r="AD24" s="439"/>
    </row>
    <row r="25" spans="1:30" ht="12.75">
      <c r="A25" s="438" t="s">
        <v>243</v>
      </c>
      <c r="B25" s="1086">
        <f t="shared" si="0"/>
        <v>71.998017</v>
      </c>
      <c r="C25" s="828">
        <v>-0.33056548319161694</v>
      </c>
      <c r="D25" s="1086">
        <v>60.66549</v>
      </c>
      <c r="E25" s="1087"/>
      <c r="F25" s="828">
        <v>-0.07452284879596649</v>
      </c>
      <c r="G25" s="1086">
        <v>11.332527</v>
      </c>
      <c r="H25" s="828">
        <v>-0.7301779285714285</v>
      </c>
      <c r="I25" s="812"/>
      <c r="J25" s="439"/>
      <c r="K25" s="438" t="s">
        <v>243</v>
      </c>
      <c r="L25" s="1088">
        <f t="shared" si="1"/>
        <v>217.95960300000002</v>
      </c>
      <c r="M25" s="828">
        <v>-0.1292644024977756</v>
      </c>
      <c r="N25" s="1088">
        <v>120.238686</v>
      </c>
      <c r="O25" s="1156"/>
      <c r="P25" s="828">
        <v>-0.016998604946846685</v>
      </c>
      <c r="Q25" s="1088">
        <v>97.720917</v>
      </c>
      <c r="R25" s="828">
        <v>-0.23654765966279678</v>
      </c>
      <c r="S25" s="1085"/>
      <c r="T25" s="439"/>
      <c r="U25" s="438" t="s">
        <v>243</v>
      </c>
      <c r="V25" s="1086">
        <f t="shared" si="2"/>
        <v>149.589115</v>
      </c>
      <c r="W25" s="828">
        <v>-0.07923468469045736</v>
      </c>
      <c r="X25" s="1086">
        <v>144.589115</v>
      </c>
      <c r="Y25" s="1156"/>
      <c r="Z25" s="828">
        <v>-0.07602652266795784</v>
      </c>
      <c r="AA25" s="1086">
        <v>5</v>
      </c>
      <c r="AB25" s="828">
        <v>-0.16324993724374537</v>
      </c>
      <c r="AC25" s="74"/>
      <c r="AD25" s="439"/>
    </row>
    <row r="26" spans="1:30" ht="12.75">
      <c r="A26" s="424" t="s">
        <v>244</v>
      </c>
      <c r="B26" s="809">
        <f t="shared" si="0"/>
        <v>154.868</v>
      </c>
      <c r="C26" s="829">
        <v>-0.06095152130395143</v>
      </c>
      <c r="D26" s="809">
        <v>117.751</v>
      </c>
      <c r="E26" s="1084"/>
      <c r="F26" s="829">
        <v>0.026483484870938767</v>
      </c>
      <c r="G26" s="809">
        <v>37.117</v>
      </c>
      <c r="H26" s="829">
        <v>-0.2607225750173785</v>
      </c>
      <c r="I26" s="812"/>
      <c r="J26" s="439"/>
      <c r="K26" s="424" t="s">
        <v>244</v>
      </c>
      <c r="L26" s="529">
        <f t="shared" si="1"/>
        <v>248.42398699999998</v>
      </c>
      <c r="M26" s="829">
        <v>-0.09834785839729931</v>
      </c>
      <c r="N26" s="529">
        <v>145.87598699999998</v>
      </c>
      <c r="O26" s="1155"/>
      <c r="P26" s="829">
        <v>0.0007485376907474528</v>
      </c>
      <c r="Q26" s="529">
        <v>102.548</v>
      </c>
      <c r="R26" s="829">
        <v>-0.20967369021378912</v>
      </c>
      <c r="S26" s="1085"/>
      <c r="T26" s="439"/>
      <c r="U26" s="424" t="s">
        <v>244</v>
      </c>
      <c r="V26" s="809">
        <f t="shared" si="2"/>
        <v>282.247</v>
      </c>
      <c r="W26" s="829">
        <v>0.07525534014240387</v>
      </c>
      <c r="X26" s="809">
        <v>253.8</v>
      </c>
      <c r="Y26" s="1155"/>
      <c r="Z26" s="829">
        <v>0.03153120198990411</v>
      </c>
      <c r="AA26" s="809">
        <v>28.447</v>
      </c>
      <c r="AB26" s="829">
        <v>0.7291957935687798</v>
      </c>
      <c r="AC26" s="74"/>
      <c r="AD26" s="439"/>
    </row>
    <row r="27" spans="1:30" ht="12.75">
      <c r="A27" s="438" t="s">
        <v>245</v>
      </c>
      <c r="B27" s="1086">
        <f t="shared" si="0"/>
        <v>161.115634</v>
      </c>
      <c r="C27" s="828">
        <v>-0.23785927829297038</v>
      </c>
      <c r="D27" s="1086">
        <v>147.887634</v>
      </c>
      <c r="E27" s="1087"/>
      <c r="F27" s="828">
        <v>-0.07957955860935817</v>
      </c>
      <c r="G27" s="1086">
        <v>13.228</v>
      </c>
      <c r="H27" s="828">
        <v>-0.7392202630665867</v>
      </c>
      <c r="I27" s="812"/>
      <c r="J27" s="439"/>
      <c r="K27" s="438" t="s">
        <v>245</v>
      </c>
      <c r="L27" s="1088">
        <f t="shared" si="1"/>
        <v>189.382429</v>
      </c>
      <c r="M27" s="828">
        <v>-0.008274668218900993</v>
      </c>
      <c r="N27" s="1088">
        <v>110.07683999999999</v>
      </c>
      <c r="O27" s="1156"/>
      <c r="P27" s="828">
        <v>0.05296887779260451</v>
      </c>
      <c r="Q27" s="1088">
        <v>79.30558900000001</v>
      </c>
      <c r="R27" s="828">
        <v>-0.08235637884745162</v>
      </c>
      <c r="S27" s="1085"/>
      <c r="T27" s="439"/>
      <c r="U27" s="438" t="s">
        <v>245</v>
      </c>
      <c r="V27" s="1086">
        <f t="shared" si="2"/>
        <v>120.50293099999999</v>
      </c>
      <c r="W27" s="828">
        <v>-0.07020498433622857</v>
      </c>
      <c r="X27" s="1086">
        <v>113.67518799999999</v>
      </c>
      <c r="Y27" s="1156"/>
      <c r="Z27" s="828">
        <v>-0.0014838009625619542</v>
      </c>
      <c r="AA27" s="1086">
        <v>6.827743000000001</v>
      </c>
      <c r="AB27" s="828">
        <v>-0.5666988418213549</v>
      </c>
      <c r="AC27" s="74"/>
      <c r="AD27" s="439"/>
    </row>
    <row r="28" spans="1:30" ht="12.75">
      <c r="A28" s="424" t="s">
        <v>246</v>
      </c>
      <c r="B28" s="809">
        <f t="shared" si="0"/>
        <v>81.39</v>
      </c>
      <c r="C28" s="829">
        <v>0.4278947368421053</v>
      </c>
      <c r="D28" s="809">
        <v>55.7</v>
      </c>
      <c r="E28" s="1084"/>
      <c r="F28" s="829">
        <v>0.08155339805825257</v>
      </c>
      <c r="G28" s="809">
        <v>25.69</v>
      </c>
      <c r="H28" s="829">
        <v>3.670909090909091</v>
      </c>
      <c r="I28" s="812"/>
      <c r="J28" s="439"/>
      <c r="K28" s="424" t="s">
        <v>246</v>
      </c>
      <c r="L28" s="529">
        <f t="shared" si="1"/>
        <v>156.75568600000003</v>
      </c>
      <c r="M28" s="829">
        <v>-0.012103695036160045</v>
      </c>
      <c r="N28" s="529">
        <v>93.93068600000001</v>
      </c>
      <c r="O28" s="1155"/>
      <c r="P28" s="829">
        <v>0.0950024687794555</v>
      </c>
      <c r="Q28" s="529">
        <v>62.825</v>
      </c>
      <c r="R28" s="829">
        <v>-0.1381439056176692</v>
      </c>
      <c r="S28" s="1085"/>
      <c r="T28" s="439"/>
      <c r="U28" s="424" t="s">
        <v>246</v>
      </c>
      <c r="V28" s="809">
        <f t="shared" si="2"/>
        <v>118.75678</v>
      </c>
      <c r="W28" s="829">
        <v>-0.024793226908421895</v>
      </c>
      <c r="X28" s="809">
        <v>102.27378</v>
      </c>
      <c r="Y28" s="1155"/>
      <c r="Z28" s="829">
        <v>-0.09300396413653655</v>
      </c>
      <c r="AA28" s="809">
        <v>16.483</v>
      </c>
      <c r="AB28" s="829">
        <v>0.8283971159179144</v>
      </c>
      <c r="AC28" s="74"/>
      <c r="AD28" s="439"/>
    </row>
    <row r="29" spans="1:30" ht="12.75">
      <c r="A29" s="438" t="s">
        <v>247</v>
      </c>
      <c r="B29" s="1086">
        <f t="shared" si="0"/>
        <v>271.321283</v>
      </c>
      <c r="C29" s="828">
        <v>0.09937917299783217</v>
      </c>
      <c r="D29" s="1086">
        <v>248.363701</v>
      </c>
      <c r="E29" s="1087"/>
      <c r="F29" s="828">
        <v>0.10629710913140311</v>
      </c>
      <c r="G29" s="1086">
        <v>22.957582</v>
      </c>
      <c r="H29" s="828">
        <v>0.029718860731105412</v>
      </c>
      <c r="I29" s="812"/>
      <c r="J29" s="439"/>
      <c r="K29" s="438" t="s">
        <v>247</v>
      </c>
      <c r="L29" s="1088">
        <f t="shared" si="1"/>
        <v>435.004271</v>
      </c>
      <c r="M29" s="828">
        <v>0.03616455332063562</v>
      </c>
      <c r="N29" s="1088">
        <v>230.384271</v>
      </c>
      <c r="O29" s="1156"/>
      <c r="P29" s="828">
        <v>0.021879023174862233</v>
      </c>
      <c r="Q29" s="1088">
        <v>204.62</v>
      </c>
      <c r="R29" s="828">
        <v>0.052734475484899956</v>
      </c>
      <c r="S29" s="1085"/>
      <c r="T29" s="439"/>
      <c r="U29" s="438" t="s">
        <v>247</v>
      </c>
      <c r="V29" s="1086">
        <f t="shared" si="2"/>
        <v>355.45832900000005</v>
      </c>
      <c r="W29" s="828">
        <v>-0.02832499266449695</v>
      </c>
      <c r="X29" s="1086">
        <v>351.184248</v>
      </c>
      <c r="Y29" s="1156"/>
      <c r="Z29" s="828">
        <v>-0.02168937286707151</v>
      </c>
      <c r="AA29" s="1086">
        <v>4.274081</v>
      </c>
      <c r="AB29" s="828">
        <v>-0.3760555869338531</v>
      </c>
      <c r="AC29" s="74"/>
      <c r="AD29" s="439"/>
    </row>
    <row r="30" spans="1:30" ht="12.75">
      <c r="A30" s="424" t="s">
        <v>248</v>
      </c>
      <c r="B30" s="809">
        <f t="shared" si="0"/>
        <v>451.95</v>
      </c>
      <c r="C30" s="829">
        <v>0.01721809588116141</v>
      </c>
      <c r="D30" s="809">
        <v>421.95</v>
      </c>
      <c r="E30" s="1084"/>
      <c r="F30" s="829">
        <v>0.02340528741207848</v>
      </c>
      <c r="G30" s="809">
        <v>30</v>
      </c>
      <c r="H30" s="829">
        <v>-0.0625</v>
      </c>
      <c r="I30" s="812"/>
      <c r="J30" s="439"/>
      <c r="K30" s="424" t="s">
        <v>248</v>
      </c>
      <c r="L30" s="529">
        <f t="shared" si="1"/>
        <v>345.21000000000004</v>
      </c>
      <c r="M30" s="829">
        <v>-0.0591938516883328</v>
      </c>
      <c r="N30" s="529">
        <v>99.06</v>
      </c>
      <c r="O30" s="1155"/>
      <c r="P30" s="829">
        <v>0.023875968992248087</v>
      </c>
      <c r="Q30" s="529">
        <v>246.15</v>
      </c>
      <c r="R30" s="829">
        <v>-0.08894070619586947</v>
      </c>
      <c r="S30" s="1085"/>
      <c r="T30" s="439"/>
      <c r="U30" s="424" t="s">
        <v>248</v>
      </c>
      <c r="V30" s="809">
        <f t="shared" si="2"/>
        <v>381.65</v>
      </c>
      <c r="W30" s="829">
        <v>0.00792288392975049</v>
      </c>
      <c r="X30" s="809">
        <v>372.25</v>
      </c>
      <c r="Y30" s="1155"/>
      <c r="Z30" s="829">
        <v>0.010862186014935604</v>
      </c>
      <c r="AA30" s="809">
        <v>9.4</v>
      </c>
      <c r="AB30" s="829">
        <v>-0.09615384615384615</v>
      </c>
      <c r="AC30" s="74"/>
      <c r="AD30" s="439"/>
    </row>
    <row r="31" spans="1:30" ht="12.75">
      <c r="A31" s="450" t="s">
        <v>249</v>
      </c>
      <c r="B31" s="1095">
        <f t="shared" si="0"/>
        <v>3013.814491</v>
      </c>
      <c r="C31" s="1096">
        <v>-0.03076285535321288</v>
      </c>
      <c r="D31" s="1095">
        <v>2717.031011</v>
      </c>
      <c r="E31" s="1097"/>
      <c r="F31" s="1096">
        <v>0.022130930448641672</v>
      </c>
      <c r="G31" s="1095">
        <v>296.78348</v>
      </c>
      <c r="H31" s="1096">
        <v>-0.34233456198634804</v>
      </c>
      <c r="I31" s="498"/>
      <c r="J31" s="225"/>
      <c r="K31" s="450" t="s">
        <v>249</v>
      </c>
      <c r="L31" s="1098">
        <f t="shared" si="1"/>
        <v>4160.593207</v>
      </c>
      <c r="M31" s="1096">
        <v>-0.054805623124964176</v>
      </c>
      <c r="N31" s="1098">
        <v>2322.033738</v>
      </c>
      <c r="O31" s="1160"/>
      <c r="P31" s="1096">
        <v>0.015660173249381293</v>
      </c>
      <c r="Q31" s="1098">
        <v>1838.559469</v>
      </c>
      <c r="R31" s="1096">
        <v>-0.13095446744051353</v>
      </c>
      <c r="S31" s="1099"/>
      <c r="T31" s="225"/>
      <c r="U31" s="450" t="s">
        <v>249</v>
      </c>
      <c r="V31" s="1095">
        <f t="shared" si="2"/>
        <v>3597.592337</v>
      </c>
      <c r="W31" s="1096">
        <v>-0.003643724149182348</v>
      </c>
      <c r="X31" s="1095">
        <v>3383.048063</v>
      </c>
      <c r="Y31" s="1160"/>
      <c r="Z31" s="1096">
        <v>-0.013616179164512854</v>
      </c>
      <c r="AA31" s="1095">
        <v>214.544274</v>
      </c>
      <c r="AB31" s="1096">
        <v>0.1853223595464908</v>
      </c>
      <c r="AC31" s="86"/>
      <c r="AD31" s="225"/>
    </row>
    <row r="32" spans="1:30" ht="12.75">
      <c r="A32" s="424" t="s">
        <v>25</v>
      </c>
      <c r="B32" s="809">
        <f t="shared" si="0"/>
        <v>200</v>
      </c>
      <c r="C32" s="1094">
        <v>0.11111111111111116</v>
      </c>
      <c r="D32" s="809">
        <v>0</v>
      </c>
      <c r="E32" s="1349"/>
      <c r="F32" s="1094" t="s">
        <v>300</v>
      </c>
      <c r="G32" s="809">
        <v>200</v>
      </c>
      <c r="H32" s="1094">
        <v>0.11111111111111116</v>
      </c>
      <c r="I32" s="812"/>
      <c r="J32" s="439"/>
      <c r="K32" s="424" t="s">
        <v>250</v>
      </c>
      <c r="L32" s="529">
        <f t="shared" si="1"/>
        <v>960.543</v>
      </c>
      <c r="M32" s="1094">
        <v>-0.02796265843600576</v>
      </c>
      <c r="N32" s="529">
        <v>450.753</v>
      </c>
      <c r="O32" s="1155"/>
      <c r="P32" s="1094">
        <v>0.01102645137124103</v>
      </c>
      <c r="Q32" s="529">
        <v>509.79</v>
      </c>
      <c r="R32" s="1094">
        <v>-0.06001423466546685</v>
      </c>
      <c r="S32" s="1085"/>
      <c r="T32" s="439"/>
      <c r="U32" s="424" t="s">
        <v>250</v>
      </c>
      <c r="V32" s="809">
        <f t="shared" si="2"/>
        <v>611.094</v>
      </c>
      <c r="W32" s="1094">
        <v>0.028377853057144575</v>
      </c>
      <c r="X32" s="809">
        <v>573.094</v>
      </c>
      <c r="Y32" s="1155"/>
      <c r="Z32" s="1094">
        <v>0.04155163922061833</v>
      </c>
      <c r="AA32" s="809">
        <v>38</v>
      </c>
      <c r="AB32" s="1094">
        <v>-0.13636363636363635</v>
      </c>
      <c r="AC32" s="74"/>
      <c r="AD32" s="439"/>
    </row>
    <row r="33" spans="1:30" ht="12.75">
      <c r="A33" s="461" t="s">
        <v>251</v>
      </c>
      <c r="B33" s="1354">
        <f t="shared" si="0"/>
        <v>3213.814491</v>
      </c>
      <c r="C33" s="833">
        <v>-0.02299950483705293</v>
      </c>
      <c r="D33" s="1354">
        <v>2717.031011</v>
      </c>
      <c r="E33" s="1350"/>
      <c r="F33" s="833">
        <v>0.022130930448641672</v>
      </c>
      <c r="G33" s="1354">
        <v>496.78348</v>
      </c>
      <c r="H33" s="833">
        <v>-0.21303892381255685</v>
      </c>
      <c r="I33" s="499"/>
      <c r="J33" s="257"/>
      <c r="K33" s="461" t="s">
        <v>251</v>
      </c>
      <c r="L33" s="1101">
        <f t="shared" si="1"/>
        <v>5121.136207</v>
      </c>
      <c r="M33" s="833">
        <v>-0.049884383958509915</v>
      </c>
      <c r="N33" s="1101">
        <v>2772.786738</v>
      </c>
      <c r="O33" s="1161"/>
      <c r="P33" s="833">
        <v>0.014904011730908717</v>
      </c>
      <c r="Q33" s="1101">
        <v>2348.349469</v>
      </c>
      <c r="R33" s="833">
        <v>-0.1164795354837933</v>
      </c>
      <c r="S33" s="1102"/>
      <c r="T33" s="257"/>
      <c r="U33" s="461" t="s">
        <v>251</v>
      </c>
      <c r="V33" s="1100">
        <f t="shared" si="2"/>
        <v>4208.686337</v>
      </c>
      <c r="W33" s="833">
        <v>0.0008814375048940004</v>
      </c>
      <c r="X33" s="1100">
        <v>3956.1420630000002</v>
      </c>
      <c r="Y33" s="1161"/>
      <c r="Z33" s="833">
        <v>-0.005989243720476045</v>
      </c>
      <c r="AA33" s="1100">
        <v>252.544274</v>
      </c>
      <c r="AB33" s="833">
        <v>0.12241509453953792</v>
      </c>
      <c r="AC33" s="352"/>
      <c r="AD33" s="257"/>
    </row>
    <row r="34" spans="1:30" ht="12.75">
      <c r="A34" s="424" t="s">
        <v>252</v>
      </c>
      <c r="B34" s="809">
        <f aca="true" t="shared" si="3" ref="B34:B39">D34+G34</f>
        <v>0</v>
      </c>
      <c r="C34" s="1094" t="s">
        <v>300</v>
      </c>
      <c r="D34" s="809">
        <v>0</v>
      </c>
      <c r="E34" s="1349"/>
      <c r="F34" s="1094" t="s">
        <v>300</v>
      </c>
      <c r="G34" s="809">
        <v>0</v>
      </c>
      <c r="H34" s="1094" t="s">
        <v>300</v>
      </c>
      <c r="I34" s="439"/>
      <c r="J34" s="439"/>
      <c r="K34" s="424" t="s">
        <v>252</v>
      </c>
      <c r="L34" s="529">
        <f t="shared" si="1"/>
        <v>56.518174</v>
      </c>
      <c r="M34" s="829">
        <v>0.01965169723188831</v>
      </c>
      <c r="N34" s="529">
        <v>23.712793</v>
      </c>
      <c r="O34" s="1155"/>
      <c r="P34" s="829">
        <v>-0.1105229434044136</v>
      </c>
      <c r="Q34" s="529">
        <v>32.805381000000004</v>
      </c>
      <c r="R34" s="829">
        <v>0.14027737563717335</v>
      </c>
      <c r="S34" s="1103"/>
      <c r="T34" s="439"/>
      <c r="U34" s="424" t="s">
        <v>252</v>
      </c>
      <c r="V34" s="809">
        <f t="shared" si="2"/>
        <v>46.01718</v>
      </c>
      <c r="W34" s="829">
        <v>-0.16235392970095086</v>
      </c>
      <c r="X34" s="809">
        <v>35.585377</v>
      </c>
      <c r="Y34" s="1155"/>
      <c r="Z34" s="829">
        <v>-0.060620399471133624</v>
      </c>
      <c r="AA34" s="809">
        <v>10.431803</v>
      </c>
      <c r="AB34" s="829">
        <v>-0.38832616739293546</v>
      </c>
      <c r="AC34" s="1104"/>
      <c r="AD34" s="439"/>
    </row>
    <row r="35" spans="1:30" ht="12.75">
      <c r="A35" s="438" t="s">
        <v>253</v>
      </c>
      <c r="B35" s="1086">
        <f t="shared" si="3"/>
        <v>0</v>
      </c>
      <c r="C35" s="1089" t="s">
        <v>300</v>
      </c>
      <c r="D35" s="1086">
        <v>0</v>
      </c>
      <c r="E35" s="1351"/>
      <c r="F35" s="1089" t="s">
        <v>300</v>
      </c>
      <c r="G35" s="1086">
        <v>0</v>
      </c>
      <c r="H35" s="1089" t="s">
        <v>300</v>
      </c>
      <c r="I35" s="439"/>
      <c r="J35" s="439"/>
      <c r="K35" s="438" t="s">
        <v>253</v>
      </c>
      <c r="L35" s="531">
        <f t="shared" si="1"/>
        <v>28.337244</v>
      </c>
      <c r="M35" s="828">
        <v>-0.17604235472779473</v>
      </c>
      <c r="N35" s="531">
        <v>17.737244</v>
      </c>
      <c r="O35" s="1159"/>
      <c r="P35" s="828">
        <v>0.22777752896921877</v>
      </c>
      <c r="Q35" s="531">
        <v>10.6</v>
      </c>
      <c r="R35" s="828">
        <v>-0.46853848082226124</v>
      </c>
      <c r="S35" s="1105"/>
      <c r="T35" s="439"/>
      <c r="U35" s="438" t="s">
        <v>253</v>
      </c>
      <c r="V35" s="1090">
        <f t="shared" si="2"/>
        <v>9.543571</v>
      </c>
      <c r="W35" s="828">
        <v>-0.017300570957146322</v>
      </c>
      <c r="X35" s="1090">
        <v>8.583571</v>
      </c>
      <c r="Y35" s="1159"/>
      <c r="Z35" s="828">
        <v>-0.015260101229988221</v>
      </c>
      <c r="AA35" s="1090">
        <v>0.96</v>
      </c>
      <c r="AB35" s="828">
        <v>-0.035175879396984966</v>
      </c>
      <c r="AC35" s="1104"/>
      <c r="AD35" s="439"/>
    </row>
    <row r="36" spans="1:30" ht="12.75">
      <c r="A36" s="424" t="s">
        <v>254</v>
      </c>
      <c r="B36" s="809">
        <f t="shared" si="3"/>
        <v>0</v>
      </c>
      <c r="C36" s="1094" t="s">
        <v>300</v>
      </c>
      <c r="D36" s="809">
        <v>0</v>
      </c>
      <c r="E36" s="1349"/>
      <c r="F36" s="1094" t="s">
        <v>300</v>
      </c>
      <c r="G36" s="809">
        <v>0</v>
      </c>
      <c r="H36" s="1094" t="s">
        <v>300</v>
      </c>
      <c r="I36" s="439"/>
      <c r="J36" s="439"/>
      <c r="K36" s="424" t="s">
        <v>254</v>
      </c>
      <c r="L36" s="529">
        <f t="shared" si="1"/>
        <v>53.141999999999996</v>
      </c>
      <c r="M36" s="829">
        <v>0.20558076225045374</v>
      </c>
      <c r="N36" s="529">
        <v>26.442</v>
      </c>
      <c r="O36" s="1155"/>
      <c r="P36" s="829">
        <v>0.11626139817629189</v>
      </c>
      <c r="Q36" s="529">
        <v>26.7</v>
      </c>
      <c r="R36" s="829">
        <v>0.3093369948999607</v>
      </c>
      <c r="S36" s="1103"/>
      <c r="T36" s="439"/>
      <c r="U36" s="424" t="s">
        <v>254</v>
      </c>
      <c r="V36" s="809">
        <f t="shared" si="2"/>
        <v>40.8</v>
      </c>
      <c r="W36" s="829">
        <v>-0.16135662898252834</v>
      </c>
      <c r="X36" s="809">
        <v>37.8</v>
      </c>
      <c r="Y36" s="1155"/>
      <c r="Z36" s="829">
        <v>-0.1524663677130046</v>
      </c>
      <c r="AA36" s="809">
        <v>3</v>
      </c>
      <c r="AB36" s="829">
        <v>-0.2592592592592592</v>
      </c>
      <c r="AC36" s="1104"/>
      <c r="AD36" s="439"/>
    </row>
    <row r="37" spans="1:30" ht="12.75">
      <c r="A37" s="438" t="s">
        <v>255</v>
      </c>
      <c r="B37" s="1086">
        <f t="shared" si="3"/>
        <v>0.4005</v>
      </c>
      <c r="C37" s="830">
        <v>-0.9916435412189372</v>
      </c>
      <c r="D37" s="1086">
        <v>0.0005</v>
      </c>
      <c r="E37" s="1352"/>
      <c r="F37" s="830">
        <v>-0.9998689727463312</v>
      </c>
      <c r="G37" s="1086">
        <v>0.4</v>
      </c>
      <c r="H37" s="830">
        <v>-0.9909319670830405</v>
      </c>
      <c r="I37" s="439"/>
      <c r="J37" s="439"/>
      <c r="K37" s="438" t="s">
        <v>255</v>
      </c>
      <c r="L37" s="1088">
        <f t="shared" si="1"/>
        <v>89.85</v>
      </c>
      <c r="M37" s="828">
        <v>-0.04314118060510541</v>
      </c>
      <c r="N37" s="1088">
        <v>46.05</v>
      </c>
      <c r="O37" s="1156"/>
      <c r="P37" s="828">
        <v>0.05235494412577979</v>
      </c>
      <c r="Q37" s="1088">
        <v>43.8</v>
      </c>
      <c r="R37" s="828">
        <v>-0.1264807945434966</v>
      </c>
      <c r="S37" s="1103"/>
      <c r="T37" s="439"/>
      <c r="U37" s="438" t="s">
        <v>255</v>
      </c>
      <c r="V37" s="1086">
        <f t="shared" si="2"/>
        <v>60.836999999999996</v>
      </c>
      <c r="W37" s="828">
        <v>-0.041725734807674164</v>
      </c>
      <c r="X37" s="1086">
        <v>43.8</v>
      </c>
      <c r="Y37" s="1156"/>
      <c r="Z37" s="828">
        <v>-0.06390254327847833</v>
      </c>
      <c r="AA37" s="1086">
        <v>17.037</v>
      </c>
      <c r="AB37" s="828">
        <v>0.020424053665548447</v>
      </c>
      <c r="AC37" s="1104"/>
      <c r="AD37" s="439"/>
    </row>
    <row r="38" spans="1:30" ht="12.75">
      <c r="A38" s="655" t="s">
        <v>355</v>
      </c>
      <c r="B38" s="809">
        <f t="shared" si="3"/>
        <v>0.4005</v>
      </c>
      <c r="C38" s="1094">
        <v>-0.9916435412189372</v>
      </c>
      <c r="D38" s="809">
        <v>0.0005</v>
      </c>
      <c r="E38" s="1353"/>
      <c r="F38" s="1094">
        <v>-0.9998689727463312</v>
      </c>
      <c r="G38" s="809">
        <v>0.4</v>
      </c>
      <c r="H38" s="1094">
        <v>-0.9909319670830405</v>
      </c>
      <c r="I38" s="225"/>
      <c r="J38" s="225"/>
      <c r="K38" s="655" t="s">
        <v>355</v>
      </c>
      <c r="L38" s="819">
        <f t="shared" si="1"/>
        <v>227.847418</v>
      </c>
      <c r="M38" s="1094">
        <v>0.00020144289725099185</v>
      </c>
      <c r="N38" s="819">
        <v>113.942037</v>
      </c>
      <c r="O38" s="1162"/>
      <c r="P38" s="1094">
        <v>0.04964546357172139</v>
      </c>
      <c r="Q38" s="819">
        <v>113.90538099999999</v>
      </c>
      <c r="R38" s="1094">
        <v>-0.04480779446979066</v>
      </c>
      <c r="S38" s="1103"/>
      <c r="T38" s="225"/>
      <c r="U38" s="655" t="s">
        <v>355</v>
      </c>
      <c r="V38" s="818">
        <f t="shared" si="2"/>
        <v>157.197751</v>
      </c>
      <c r="W38" s="1094">
        <v>-0.11079143454993057</v>
      </c>
      <c r="X38" s="818">
        <v>125.76894800000001</v>
      </c>
      <c r="Y38" s="1162"/>
      <c r="Z38" s="1094">
        <v>-0.08855401896796056</v>
      </c>
      <c r="AA38" s="818">
        <v>31.428803</v>
      </c>
      <c r="AB38" s="1094">
        <v>-0.18988574427886895</v>
      </c>
      <c r="AC38" s="1104"/>
      <c r="AD38" s="225"/>
    </row>
    <row r="39" spans="1:30" ht="12.75">
      <c r="A39" s="461" t="s">
        <v>354</v>
      </c>
      <c r="B39" s="1354">
        <f t="shared" si="3"/>
        <v>3214.2149910000003</v>
      </c>
      <c r="C39" s="833">
        <v>-0.036909804738859076</v>
      </c>
      <c r="D39" s="1354">
        <v>2717.031511</v>
      </c>
      <c r="E39" s="1350"/>
      <c r="F39" s="833">
        <v>0.020665894947516694</v>
      </c>
      <c r="G39" s="1354">
        <v>497.18348</v>
      </c>
      <c r="H39" s="833">
        <v>-0.2638454062364838</v>
      </c>
      <c r="I39" s="498"/>
      <c r="J39" s="225"/>
      <c r="K39" s="461" t="s">
        <v>354</v>
      </c>
      <c r="L39" s="1101">
        <f t="shared" si="1"/>
        <v>5348.983625</v>
      </c>
      <c r="M39" s="833">
        <v>-0.04785341151971845</v>
      </c>
      <c r="N39" s="1101">
        <v>2886.7287749999996</v>
      </c>
      <c r="O39" s="1161"/>
      <c r="P39" s="833">
        <v>0.01623163862132082</v>
      </c>
      <c r="Q39" s="1101">
        <v>2462.2548500000003</v>
      </c>
      <c r="R39" s="833">
        <v>-0.1134020561612783</v>
      </c>
      <c r="S39" s="1099"/>
      <c r="T39" s="225"/>
      <c r="U39" s="461" t="s">
        <v>354</v>
      </c>
      <c r="V39" s="1100">
        <f t="shared" si="2"/>
        <v>4365.884088</v>
      </c>
      <c r="W39" s="833">
        <v>-0.003624046095947131</v>
      </c>
      <c r="X39" s="1100">
        <v>4081.911011</v>
      </c>
      <c r="Y39" s="1161"/>
      <c r="Z39" s="833">
        <v>-0.008755894744493231</v>
      </c>
      <c r="AA39" s="1100">
        <v>283.973077</v>
      </c>
      <c r="AB39" s="833">
        <v>0.07648619758318742</v>
      </c>
      <c r="AC39" s="86"/>
      <c r="AD39" s="225"/>
    </row>
    <row r="40" spans="1:30" ht="12.75">
      <c r="A40" s="367" t="s">
        <v>37</v>
      </c>
      <c r="B40" s="5"/>
      <c r="C40" s="5"/>
      <c r="D40" s="5"/>
      <c r="E40" s="5"/>
      <c r="F40" s="5"/>
      <c r="G40" s="5"/>
      <c r="H40" s="5"/>
      <c r="I40" s="115"/>
      <c r="J40" s="5"/>
      <c r="K40" s="367" t="s">
        <v>37</v>
      </c>
      <c r="L40" s="5"/>
      <c r="M40" s="5"/>
      <c r="N40" s="5"/>
      <c r="O40" s="5"/>
      <c r="P40" s="5"/>
      <c r="Q40" s="5"/>
      <c r="R40" s="5"/>
      <c r="S40" s="5"/>
      <c r="T40" s="115"/>
      <c r="U40" s="367" t="s">
        <v>37</v>
      </c>
      <c r="V40" s="5"/>
      <c r="W40" s="5"/>
      <c r="X40" s="5"/>
      <c r="Y40" s="5"/>
      <c r="Z40" s="5"/>
      <c r="AA40" s="5"/>
      <c r="AB40" s="5"/>
      <c r="AC40" s="120"/>
      <c r="AD40" s="115"/>
    </row>
    <row r="41" spans="1:30" ht="27.75" customHeight="1">
      <c r="A41" s="1377" t="s">
        <v>26</v>
      </c>
      <c r="B41" s="1489"/>
      <c r="C41" s="1489"/>
      <c r="D41" s="1489"/>
      <c r="E41" s="1489"/>
      <c r="F41" s="1489"/>
      <c r="G41" s="1489"/>
      <c r="H41" s="1489"/>
      <c r="I41" s="5"/>
      <c r="J41" s="475"/>
      <c r="K41" s="367"/>
      <c r="L41" s="5"/>
      <c r="M41" s="5"/>
      <c r="N41" s="5"/>
      <c r="O41" s="5"/>
      <c r="P41" s="5"/>
      <c r="Q41" s="5"/>
      <c r="R41" s="5"/>
      <c r="S41" s="5"/>
      <c r="T41" s="5"/>
      <c r="U41" s="367"/>
      <c r="V41" s="5"/>
      <c r="W41" s="5"/>
      <c r="X41" s="5"/>
      <c r="Y41" s="5"/>
      <c r="Z41" s="5"/>
      <c r="AA41" s="5"/>
      <c r="AB41" s="5"/>
      <c r="AC41" s="120"/>
      <c r="AD41" s="5"/>
    </row>
    <row r="42" spans="1:30" ht="14.25" customHeight="1">
      <c r="A42" s="1263"/>
      <c r="B42" s="1240"/>
      <c r="C42" s="1240"/>
      <c r="D42" s="1240"/>
      <c r="E42" s="1240"/>
      <c r="F42" s="1240"/>
      <c r="G42" s="1240"/>
      <c r="H42" s="1240"/>
      <c r="I42" s="5"/>
      <c r="J42" s="5"/>
      <c r="K42" s="5"/>
      <c r="L42" s="5"/>
      <c r="M42" s="5"/>
      <c r="N42" s="5"/>
      <c r="O42" s="5"/>
      <c r="P42" s="123"/>
      <c r="Q42" s="120"/>
      <c r="R42" s="120"/>
      <c r="S42" s="120"/>
      <c r="T42" s="120"/>
      <c r="U42" s="5"/>
      <c r="V42" s="5"/>
      <c r="W42" s="5"/>
      <c r="X42" s="5"/>
      <c r="Y42" s="5"/>
      <c r="Z42" s="123"/>
      <c r="AA42" s="120"/>
      <c r="AB42" s="120"/>
      <c r="AC42" s="120"/>
      <c r="AD42" s="5"/>
    </row>
    <row r="43" spans="1:30" ht="12.75">
      <c r="A43" s="5"/>
      <c r="B43" s="5"/>
      <c r="C43" s="5"/>
      <c r="D43" s="5"/>
      <c r="E43" s="5"/>
      <c r="F43" s="448"/>
      <c r="G43" s="1073"/>
      <c r="H43" s="1074"/>
      <c r="I43" s="821"/>
      <c r="J43" s="821"/>
      <c r="K43" s="5"/>
      <c r="L43" s="5"/>
      <c r="M43" s="5"/>
      <c r="N43" s="5"/>
      <c r="O43" s="5"/>
      <c r="P43" s="448"/>
      <c r="Q43" s="1073"/>
      <c r="R43" s="1074"/>
      <c r="S43" s="1074"/>
      <c r="T43" s="1075"/>
      <c r="U43" s="5"/>
      <c r="V43" s="5"/>
      <c r="W43" s="5"/>
      <c r="X43" s="5"/>
      <c r="Y43" s="5"/>
      <c r="Z43" s="448"/>
      <c r="AA43" s="1073"/>
      <c r="AB43" s="1074"/>
      <c r="AC43" s="1074"/>
      <c r="AD43" s="821"/>
    </row>
    <row r="44" spans="1:30" ht="12.75">
      <c r="A44" s="1311" t="s">
        <v>370</v>
      </c>
      <c r="B44" s="805"/>
      <c r="C44" s="822"/>
      <c r="D44" s="10"/>
      <c r="E44" s="465"/>
      <c r="F44" s="1312" t="s">
        <v>469</v>
      </c>
      <c r="G44" s="1106"/>
      <c r="H44" s="1106"/>
      <c r="I44" s="1075"/>
      <c r="J44" s="821"/>
      <c r="K44" s="1311" t="s">
        <v>370</v>
      </c>
      <c r="L44" s="1107"/>
      <c r="M44" s="1108"/>
      <c r="N44" s="10"/>
      <c r="O44" s="465"/>
      <c r="P44" s="1312" t="s">
        <v>469</v>
      </c>
      <c r="Q44" s="1106"/>
      <c r="R44" s="1106"/>
      <c r="S44" s="533"/>
      <c r="T44" s="821"/>
      <c r="U44" s="1311" t="s">
        <v>370</v>
      </c>
      <c r="V44" s="805"/>
      <c r="W44" s="822"/>
      <c r="X44" s="10"/>
      <c r="Y44" s="465"/>
      <c r="Z44" s="1312" t="s">
        <v>470</v>
      </c>
      <c r="AA44" s="1106"/>
      <c r="AB44" s="1106"/>
      <c r="AD44" s="821"/>
    </row>
    <row r="45" spans="1:30" ht="12.75" customHeight="1">
      <c r="A45" s="665"/>
      <c r="B45" s="1402" t="s">
        <v>27</v>
      </c>
      <c r="C45" s="1384"/>
      <c r="D45" s="1385"/>
      <c r="E45" s="227"/>
      <c r="F45" s="1402" t="s">
        <v>27</v>
      </c>
      <c r="G45" s="1384"/>
      <c r="H45" s="1385"/>
      <c r="J45" s="5"/>
      <c r="K45" s="665"/>
      <c r="L45" s="1402" t="s">
        <v>28</v>
      </c>
      <c r="M45" s="1384"/>
      <c r="N45" s="1385"/>
      <c r="O45" s="227"/>
      <c r="P45" s="1402" t="s">
        <v>28</v>
      </c>
      <c r="Q45" s="1384"/>
      <c r="R45" s="1385"/>
      <c r="S45" s="227"/>
      <c r="T45" s="5"/>
      <c r="U45" s="665"/>
      <c r="V45" s="1402" t="s">
        <v>29</v>
      </c>
      <c r="W45" s="1384"/>
      <c r="X45" s="1385"/>
      <c r="Y45" s="227"/>
      <c r="Z45" s="1402" t="s">
        <v>29</v>
      </c>
      <c r="AA45" s="1384"/>
      <c r="AB45" s="1385"/>
      <c r="AC45" s="227"/>
      <c r="AD45" s="5"/>
    </row>
    <row r="46" spans="1:30" ht="12.75" customHeight="1">
      <c r="A46" s="34" t="s">
        <v>222</v>
      </c>
      <c r="B46" s="1471" t="s">
        <v>30</v>
      </c>
      <c r="C46" s="1495" t="s">
        <v>31</v>
      </c>
      <c r="D46" s="1501" t="s">
        <v>324</v>
      </c>
      <c r="E46" s="227"/>
      <c r="F46" s="1490" t="s">
        <v>466</v>
      </c>
      <c r="G46" s="1491" t="s">
        <v>465</v>
      </c>
      <c r="H46" s="1498" t="s">
        <v>467</v>
      </c>
      <c r="J46" s="5"/>
      <c r="K46" s="34" t="s">
        <v>222</v>
      </c>
      <c r="L46" s="1471" t="s">
        <v>30</v>
      </c>
      <c r="M46" s="1495" t="s">
        <v>31</v>
      </c>
      <c r="N46" s="1501" t="s">
        <v>324</v>
      </c>
      <c r="O46" s="227"/>
      <c r="P46" s="1490" t="s">
        <v>466</v>
      </c>
      <c r="Q46" s="1491" t="s">
        <v>465</v>
      </c>
      <c r="R46" s="1498" t="s">
        <v>467</v>
      </c>
      <c r="S46" s="155"/>
      <c r="T46" s="5"/>
      <c r="U46" s="34" t="s">
        <v>222</v>
      </c>
      <c r="V46" s="1471" t="s">
        <v>30</v>
      </c>
      <c r="W46" s="1495" t="s">
        <v>31</v>
      </c>
      <c r="X46" s="1501" t="s">
        <v>324</v>
      </c>
      <c r="Y46" s="227"/>
      <c r="Z46" s="1490" t="s">
        <v>466</v>
      </c>
      <c r="AA46" s="1491" t="s">
        <v>465</v>
      </c>
      <c r="AB46" s="1498" t="s">
        <v>467</v>
      </c>
      <c r="AC46" s="155"/>
      <c r="AD46" s="5"/>
    </row>
    <row r="47" spans="1:30" ht="19.5" customHeight="1">
      <c r="A47" s="784"/>
      <c r="B47" s="1468" t="s">
        <v>111</v>
      </c>
      <c r="C47" s="1500"/>
      <c r="D47" s="1502"/>
      <c r="E47" s="253"/>
      <c r="F47" s="1470" t="s">
        <v>111</v>
      </c>
      <c r="G47" s="1492"/>
      <c r="H47" s="1499"/>
      <c r="J47" s="5"/>
      <c r="K47" s="784"/>
      <c r="L47" s="1468" t="s">
        <v>111</v>
      </c>
      <c r="M47" s="1500"/>
      <c r="N47" s="1502"/>
      <c r="O47" s="253"/>
      <c r="P47" s="1470" t="s">
        <v>111</v>
      </c>
      <c r="Q47" s="1492"/>
      <c r="R47" s="1499"/>
      <c r="S47" s="155"/>
      <c r="T47" s="668"/>
      <c r="U47" s="784"/>
      <c r="V47" s="1468" t="s">
        <v>111</v>
      </c>
      <c r="W47" s="1500"/>
      <c r="X47" s="1502"/>
      <c r="Y47" s="253"/>
      <c r="Z47" s="1470" t="s">
        <v>111</v>
      </c>
      <c r="AA47" s="1492"/>
      <c r="AB47" s="1499"/>
      <c r="AC47" s="155"/>
      <c r="AD47" s="668"/>
    </row>
    <row r="48" spans="1:30" ht="12.75">
      <c r="A48" s="649" t="s">
        <v>228</v>
      </c>
      <c r="B48" s="1179">
        <f>C48+D48</f>
        <v>80.62683091333191</v>
      </c>
      <c r="C48" s="1180">
        <f>(D10*1000000)/'T15'!B9</f>
        <v>79.22013321373728</v>
      </c>
      <c r="D48" s="1001">
        <f>(G10*1000000)/'T15'!B9</f>
        <v>1.406697699594625</v>
      </c>
      <c r="E48" s="1036"/>
      <c r="F48" s="1142">
        <f>B10/'T1'!C8</f>
        <v>0.19818058714486675</v>
      </c>
      <c r="G48" s="826">
        <f>D10/'T2'!C8</f>
        <v>0.29404393070773055</v>
      </c>
      <c r="H48" s="827">
        <f>G10/'T2'!G8</f>
        <v>0.010236545430121403</v>
      </c>
      <c r="I48" s="5"/>
      <c r="J48" s="1275"/>
      <c r="K48" s="424" t="s">
        <v>228</v>
      </c>
      <c r="L48" s="1179">
        <f>M48+N48</f>
        <v>71.68929952338087</v>
      </c>
      <c r="M48" s="1197">
        <f>(N10*1000000)/'T15'!B9</f>
        <v>41.897260790521315</v>
      </c>
      <c r="N48" s="1001">
        <f>(Q10*1000000)/'T15'!B9</f>
        <v>29.79203873285955</v>
      </c>
      <c r="O48" s="1151"/>
      <c r="P48" s="1142">
        <f>L10/'T1'!C8</f>
        <v>0.17621215308362806</v>
      </c>
      <c r="Q48" s="826">
        <f>N10/'T2'!C8</f>
        <v>0.1555114179812495</v>
      </c>
      <c r="R48" s="827">
        <f>Q10/'T2'!G8</f>
        <v>0.21679679865314153</v>
      </c>
      <c r="S48" s="950"/>
      <c r="T48" s="5"/>
      <c r="U48" s="424" t="s">
        <v>228</v>
      </c>
      <c r="V48" s="1179">
        <f>W48+X48</f>
        <v>63.84703258992302</v>
      </c>
      <c r="W48" s="1197">
        <f>(X10*1000000)/'T15'!B9</f>
        <v>62.61684068533456</v>
      </c>
      <c r="X48" s="1001">
        <f>(AA10*1000000)/'T15'!B9</f>
        <v>1.2301919045884553</v>
      </c>
      <c r="Y48" s="1151"/>
      <c r="Z48" s="1142">
        <f>V10/'T1'!C8</f>
        <v>0.15693587683893614</v>
      </c>
      <c r="AA48" s="826">
        <f>X10/'T2'!C8</f>
        <v>0.23241695282106317</v>
      </c>
      <c r="AB48" s="827">
        <f>AA10/'T2'!G8</f>
        <v>0.008952111973109972</v>
      </c>
      <c r="AC48" s="950"/>
      <c r="AD48" s="5"/>
    </row>
    <row r="49" spans="1:30" ht="12.75">
      <c r="A49" s="190" t="s">
        <v>229</v>
      </c>
      <c r="B49" s="1181">
        <f aca="true" t="shared" si="4" ref="B49:B77">C49+D49</f>
        <v>50.635229392646316</v>
      </c>
      <c r="C49" s="1182">
        <f>(D11*1000000)/'T15'!B10</f>
        <v>39.861111536564664</v>
      </c>
      <c r="D49" s="1183">
        <f>(G11*1000000)/'T15'!B10</f>
        <v>10.774117856081654</v>
      </c>
      <c r="E49" s="1036"/>
      <c r="F49" s="1143">
        <f>B11/'T1'!C9</f>
        <v>0.12534642217403594</v>
      </c>
      <c r="G49" s="948">
        <f>D11/'T2'!C9</f>
        <v>0.1820582147196819</v>
      </c>
      <c r="H49" s="828">
        <f>G11/'T2'!G9</f>
        <v>0.05823367787801337</v>
      </c>
      <c r="I49" s="5"/>
      <c r="J49" s="1275"/>
      <c r="K49" s="438" t="s">
        <v>229</v>
      </c>
      <c r="L49" s="1181">
        <f aca="true" t="shared" si="5" ref="L49:L77">M49+N49</f>
        <v>82.93308694466823</v>
      </c>
      <c r="M49" s="1198">
        <f>(N11*1000000)/'T15'!B10</f>
        <v>43.87230470915824</v>
      </c>
      <c r="N49" s="1183">
        <f>(Q11*1000000)/'T15'!B10</f>
        <v>39.06078223550999</v>
      </c>
      <c r="O49" s="1151"/>
      <c r="P49" s="1143">
        <f>L11/'T1'!C9</f>
        <v>0.20529907443990209</v>
      </c>
      <c r="Q49" s="948">
        <f>N11/'T2'!C9</f>
        <v>0.2003785936491125</v>
      </c>
      <c r="R49" s="828">
        <f>Q11/'T2'!G9</f>
        <v>0.21112197218837225</v>
      </c>
      <c r="S49" s="1109"/>
      <c r="T49" s="5"/>
      <c r="U49" s="438" t="s">
        <v>229</v>
      </c>
      <c r="V49" s="1181">
        <f aca="true" t="shared" si="6" ref="V49:V77">W49+X49</f>
        <v>71.27808325343314</v>
      </c>
      <c r="W49" s="1198">
        <f>(X11*1000000)/'T15'!B10</f>
        <v>64.25104687102731</v>
      </c>
      <c r="X49" s="1183">
        <f>(AA11*1000000)/'T15'!B10</f>
        <v>7.027036382405828</v>
      </c>
      <c r="Y49" s="1151"/>
      <c r="Z49" s="1143">
        <f>V11/'T1'!C9</f>
        <v>0.1764473632766528</v>
      </c>
      <c r="AA49" s="948">
        <f>X11/'T2'!C9</f>
        <v>0.29345470902084014</v>
      </c>
      <c r="AB49" s="828">
        <f>AA11/'T2'!G9</f>
        <v>0.03798085175939624</v>
      </c>
      <c r="AC49" s="1109"/>
      <c r="AD49" s="5"/>
    </row>
    <row r="50" spans="1:30" ht="12.75">
      <c r="A50" s="57" t="s">
        <v>230</v>
      </c>
      <c r="B50" s="1184">
        <f t="shared" si="4"/>
        <v>67.67459539769393</v>
      </c>
      <c r="C50" s="1185">
        <f>(D12*1000000)/'T15'!B11</f>
        <v>67.31327881788778</v>
      </c>
      <c r="D50" s="1001">
        <f>(G12*1000000)/'T15'!B11</f>
        <v>0.3613165798061609</v>
      </c>
      <c r="E50" s="1036"/>
      <c r="F50" s="1144">
        <f>B12/'T1'!C10</f>
        <v>0.14508870496454151</v>
      </c>
      <c r="G50" s="825">
        <f>D12/'T2'!C10</f>
        <v>0.23436487037101644</v>
      </c>
      <c r="H50" s="829">
        <f>G12/'T2'!G10</f>
        <v>0.0020160475693036615</v>
      </c>
      <c r="I50" s="5"/>
      <c r="J50" s="1275"/>
      <c r="K50" s="424" t="s">
        <v>230</v>
      </c>
      <c r="L50" s="1184">
        <f t="shared" si="5"/>
        <v>97.69443818162372</v>
      </c>
      <c r="M50" s="1197">
        <f>(N12*1000000)/'T15'!B11</f>
        <v>56.59467722867293</v>
      </c>
      <c r="N50" s="1001">
        <f>(Q12*1000000)/'T15'!B11</f>
        <v>41.0997609529508</v>
      </c>
      <c r="O50" s="1151"/>
      <c r="P50" s="1144">
        <f>L12/'T1'!C10</f>
        <v>0.2094487515546084</v>
      </c>
      <c r="Q50" s="825">
        <f>N12/'T2'!C10</f>
        <v>0.19704587899026446</v>
      </c>
      <c r="R50" s="829">
        <f>Q12/'T2'!G10</f>
        <v>0.22932541100829149</v>
      </c>
      <c r="S50" s="1109"/>
      <c r="T50" s="5"/>
      <c r="U50" s="424" t="s">
        <v>230</v>
      </c>
      <c r="V50" s="1184">
        <f t="shared" si="6"/>
        <v>64.31435120549664</v>
      </c>
      <c r="W50" s="1197">
        <f>(X12*1000000)/'T15'!B11</f>
        <v>62.89148651421998</v>
      </c>
      <c r="X50" s="1001">
        <f>(AA12*1000000)/'T15'!B11</f>
        <v>1.4228646912766616</v>
      </c>
      <c r="Y50" s="1151"/>
      <c r="Z50" s="1144">
        <f>V12/'T1'!C10</f>
        <v>0.13788462084190276</v>
      </c>
      <c r="AA50" s="825">
        <f>X12/'T2'!C10</f>
        <v>0.21896950116221076</v>
      </c>
      <c r="AB50" s="829">
        <f>AA12/'T2'!G10</f>
        <v>0.00793919532791782</v>
      </c>
      <c r="AC50" s="1109"/>
      <c r="AD50" s="5"/>
    </row>
    <row r="51" spans="1:30" ht="12.75">
      <c r="A51" s="190" t="s">
        <v>231</v>
      </c>
      <c r="B51" s="1181">
        <f t="shared" si="4"/>
        <v>90.04130095402269</v>
      </c>
      <c r="C51" s="1182">
        <f>(D13*1000000)/'T15'!B12</f>
        <v>87.6645522032677</v>
      </c>
      <c r="D51" s="1183">
        <f>(G13*1000000)/'T15'!B12</f>
        <v>2.37674875075499</v>
      </c>
      <c r="E51" s="1036"/>
      <c r="F51" s="1143">
        <f>B13/'T1'!C11</f>
        <v>0.18578602712123352</v>
      </c>
      <c r="G51" s="948">
        <f>D13/'T2'!C11</f>
        <v>0.27875584301657497</v>
      </c>
      <c r="H51" s="828">
        <f>G13/'T2'!G11</f>
        <v>0.013967279181311817</v>
      </c>
      <c r="I51" s="5"/>
      <c r="J51" s="1275"/>
      <c r="K51" s="438" t="s">
        <v>231</v>
      </c>
      <c r="L51" s="1181">
        <f t="shared" si="5"/>
        <v>88.21070490723909</v>
      </c>
      <c r="M51" s="1198">
        <f>(N13*1000000)/'T15'!B12</f>
        <v>54.68627223632456</v>
      </c>
      <c r="N51" s="1183">
        <f>(Q13*1000000)/'T15'!B12</f>
        <v>33.52443267091453</v>
      </c>
      <c r="O51" s="1151"/>
      <c r="P51" s="1143">
        <f>L13/'T1'!C11</f>
        <v>0.18200888082067723</v>
      </c>
      <c r="Q51" s="948">
        <f>N13/'T2'!C11</f>
        <v>0.17389147078883208</v>
      </c>
      <c r="R51" s="828">
        <f>Q13/'T2'!G11</f>
        <v>0.19701077379803528</v>
      </c>
      <c r="S51" s="1109"/>
      <c r="T51" s="5"/>
      <c r="U51" s="438" t="s">
        <v>231</v>
      </c>
      <c r="V51" s="1181">
        <f t="shared" si="6"/>
        <v>75.20330675021194</v>
      </c>
      <c r="W51" s="1198">
        <f>(X13*1000000)/'T15'!B12</f>
        <v>70.64896437041425</v>
      </c>
      <c r="X51" s="1183">
        <f>(AA13*1000000)/'T15'!B12</f>
        <v>4.554342379797695</v>
      </c>
      <c r="Y51" s="1151"/>
      <c r="Z51" s="1143">
        <f>V13/'T1'!C11</f>
        <v>0.15517016568469644</v>
      </c>
      <c r="AA51" s="948">
        <f>X13/'T2'!C11</f>
        <v>0.2246496574311903</v>
      </c>
      <c r="AB51" s="828">
        <f>AA13/'T2'!G11</f>
        <v>0.02676419688269859</v>
      </c>
      <c r="AC51" s="1109"/>
      <c r="AD51" s="5"/>
    </row>
    <row r="52" spans="1:30" ht="12.75">
      <c r="A52" s="57" t="s">
        <v>232</v>
      </c>
      <c r="B52" s="1184">
        <f t="shared" si="4"/>
        <v>29.402107904966726</v>
      </c>
      <c r="C52" s="1185">
        <f>(D14*1000000)/'T15'!B13</f>
        <v>25.95570697837722</v>
      </c>
      <c r="D52" s="1001">
        <f>(G14*1000000)/'T15'!B13</f>
        <v>3.446400926589506</v>
      </c>
      <c r="E52" s="1036"/>
      <c r="F52" s="1144">
        <f>B14/'T1'!C12</f>
        <v>0.08125</v>
      </c>
      <c r="G52" s="825">
        <f>D14/'T2'!C12</f>
        <v>0.11743641935173982</v>
      </c>
      <c r="H52" s="829">
        <f>G14/'T2'!G12</f>
        <v>0.024468092078673655</v>
      </c>
      <c r="I52" s="5"/>
      <c r="J52" s="1275"/>
      <c r="K52" s="424" t="s">
        <v>232</v>
      </c>
      <c r="L52" s="1184">
        <f t="shared" si="5"/>
        <v>83.99188864924778</v>
      </c>
      <c r="M52" s="1197">
        <f>(N14*1000000)/'T15'!B13</f>
        <v>46.50673971395488</v>
      </c>
      <c r="N52" s="1001">
        <f>(Q14*1000000)/'T15'!B13</f>
        <v>37.4851489352929</v>
      </c>
      <c r="O52" s="1151"/>
      <c r="P52" s="1144">
        <f>L14/'T1'!C12</f>
        <v>0.2321037993197279</v>
      </c>
      <c r="Q52" s="825">
        <f>N14/'T2'!C12</f>
        <v>0.21041942692141158</v>
      </c>
      <c r="R52" s="829">
        <f>Q14/'T2'!G12</f>
        <v>0.26612982507498817</v>
      </c>
      <c r="S52" s="1109"/>
      <c r="T52" s="5"/>
      <c r="U52" s="424" t="s">
        <v>232</v>
      </c>
      <c r="V52" s="1184">
        <f t="shared" si="6"/>
        <v>60.348941939529816</v>
      </c>
      <c r="W52" s="1197">
        <f>(X14*1000000)/'T15'!B13</f>
        <v>57.24102681823035</v>
      </c>
      <c r="X52" s="1001">
        <f>(AA14*1000000)/'T15'!B13</f>
        <v>3.1079151212994653</v>
      </c>
      <c r="Y52" s="1151"/>
      <c r="Z52" s="1144">
        <f>V14/'T1'!C12</f>
        <v>0.1667687074829932</v>
      </c>
      <c r="AA52" s="825">
        <f>X14/'T2'!C12</f>
        <v>0.25898663577724534</v>
      </c>
      <c r="AB52" s="829">
        <f>AA14/'T2'!G12</f>
        <v>0.02206497589237535</v>
      </c>
      <c r="AC52" s="1109"/>
      <c r="AD52" s="5"/>
    </row>
    <row r="53" spans="1:30" ht="12.75">
      <c r="A53" s="190" t="s">
        <v>233</v>
      </c>
      <c r="B53" s="1181">
        <f t="shared" si="4"/>
        <v>53.7929425245309</v>
      </c>
      <c r="C53" s="1182">
        <f>(D15*1000000)/'T15'!B14</f>
        <v>50.97408885227357</v>
      </c>
      <c r="D53" s="1183">
        <f>(G15*1000000)/'T15'!B14</f>
        <v>2.8188536722573345</v>
      </c>
      <c r="E53" s="1036"/>
      <c r="F53" s="1143">
        <f>B15/'T1'!C13</f>
        <v>0.13662175668133378</v>
      </c>
      <c r="G53" s="948">
        <f>D15/'T2'!C13</f>
        <v>0.20239474547437963</v>
      </c>
      <c r="H53" s="828">
        <f>G15/'T2'!G13</f>
        <v>0.019867664905647293</v>
      </c>
      <c r="I53" s="5"/>
      <c r="J53" s="1275"/>
      <c r="K53" s="438" t="s">
        <v>233</v>
      </c>
      <c r="L53" s="1181">
        <f t="shared" si="5"/>
        <v>77.43940129847773</v>
      </c>
      <c r="M53" s="1198">
        <f>(N15*1000000)/'T15'!B14</f>
        <v>48.15242050512751</v>
      </c>
      <c r="N53" s="1183">
        <f>(Q15*1000000)/'T15'!B14</f>
        <v>29.28698079335022</v>
      </c>
      <c r="O53" s="1151"/>
      <c r="P53" s="1143">
        <f>L15/'T1'!C13</f>
        <v>0.1966783474788369</v>
      </c>
      <c r="Q53" s="948">
        <f>N15/'T2'!C13</f>
        <v>0.19119119363476164</v>
      </c>
      <c r="R53" s="828">
        <f>Q15/'T2'!G13</f>
        <v>0.20641863259062135</v>
      </c>
      <c r="S53" s="1109"/>
      <c r="T53" s="5"/>
      <c r="U53" s="438" t="s">
        <v>233</v>
      </c>
      <c r="V53" s="1181">
        <f t="shared" si="6"/>
        <v>71.69140250350442</v>
      </c>
      <c r="W53" s="1198">
        <f>(X15*1000000)/'T15'!B14</f>
        <v>67.81041733271033</v>
      </c>
      <c r="X53" s="1183">
        <f>(AA15*1000000)/'T15'!B14</f>
        <v>3.880985170794088</v>
      </c>
      <c r="Y53" s="1151"/>
      <c r="Z53" s="1143">
        <f>V15/'T1'!C13</f>
        <v>0.18207974669745505</v>
      </c>
      <c r="AA53" s="948">
        <f>X15/'T2'!C13</f>
        <v>0.26924408980295533</v>
      </c>
      <c r="AB53" s="828">
        <f>AA15/'T2'!G13</f>
        <v>0.027353712481065676</v>
      </c>
      <c r="AC53" s="1109"/>
      <c r="AD53" s="5"/>
    </row>
    <row r="54" spans="1:30" ht="12.75">
      <c r="A54" s="57" t="s">
        <v>234</v>
      </c>
      <c r="B54" s="1184">
        <f t="shared" si="4"/>
        <v>68.22502441746894</v>
      </c>
      <c r="C54" s="1185">
        <f>(D16*1000000)/'T15'!B15</f>
        <v>67.97067578252174</v>
      </c>
      <c r="D54" s="1001">
        <f>(G16*1000000)/'T15'!B15</f>
        <v>0.25434863494721177</v>
      </c>
      <c r="E54" s="1036"/>
      <c r="F54" s="1144">
        <f>B16/'T1'!C14</f>
        <v>0.15256074135504652</v>
      </c>
      <c r="G54" s="825">
        <f>D16/'T2'!C14</f>
        <v>0.21665057310610938</v>
      </c>
      <c r="H54" s="829">
        <f>G16/'T2'!G14</f>
        <v>0.0019057332323585117</v>
      </c>
      <c r="I54" s="5"/>
      <c r="J54" s="1275"/>
      <c r="K54" s="424" t="s">
        <v>234</v>
      </c>
      <c r="L54" s="1184">
        <f t="shared" si="5"/>
        <v>105.35483814706294</v>
      </c>
      <c r="M54" s="1197">
        <f>(N16*1000000)/'T15'!B15</f>
        <v>59.80826473187294</v>
      </c>
      <c r="N54" s="1001">
        <f>(Q16*1000000)/'T15'!B15</f>
        <v>45.54657341518999</v>
      </c>
      <c r="O54" s="1151"/>
      <c r="P54" s="1144">
        <f>L16/'T1'!C14</f>
        <v>0.23558822221456582</v>
      </c>
      <c r="Q54" s="825">
        <f>N16/'T2'!C14</f>
        <v>0.19063360311586197</v>
      </c>
      <c r="R54" s="829">
        <f>Q16/'T2'!G14</f>
        <v>0.3412623723944849</v>
      </c>
      <c r="S54" s="1109"/>
      <c r="T54" s="5"/>
      <c r="U54" s="424" t="s">
        <v>234</v>
      </c>
      <c r="V54" s="1184">
        <f t="shared" si="6"/>
        <v>80.5275045346728</v>
      </c>
      <c r="W54" s="1197">
        <f>(X16*1000000)/'T15'!B15</f>
        <v>78.73616343425887</v>
      </c>
      <c r="X54" s="1001">
        <f>(AA16*1000000)/'T15'!B15</f>
        <v>1.7913411004139341</v>
      </c>
      <c r="Y54" s="1151"/>
      <c r="Z54" s="1144">
        <f>V16/'T1'!C14</f>
        <v>0.1800708156014365</v>
      </c>
      <c r="AA54" s="825">
        <f>X16/'T2'!C14</f>
        <v>0.25096462166696454</v>
      </c>
      <c r="AB54" s="829">
        <f>AA16/'T2'!G14</f>
        <v>0.013421806907896376</v>
      </c>
      <c r="AC54" s="1109"/>
      <c r="AD54" s="5"/>
    </row>
    <row r="55" spans="1:30" ht="12.75">
      <c r="A55" s="190" t="s">
        <v>235</v>
      </c>
      <c r="B55" s="1181">
        <f t="shared" si="4"/>
        <v>75.77439372695643</v>
      </c>
      <c r="C55" s="1182">
        <f>(D17*1000000)/'T15'!B16</f>
        <v>67.54686607467414</v>
      </c>
      <c r="D55" s="1183">
        <f>(G17*1000000)/'T15'!B16</f>
        <v>8.227527652282287</v>
      </c>
      <c r="E55" s="1036"/>
      <c r="F55" s="1143">
        <f>B17/'T1'!C15</f>
        <v>0.03698244810668486</v>
      </c>
      <c r="G55" s="948">
        <f>D17/'T2'!C15</f>
        <v>0.05172846919226784</v>
      </c>
      <c r="H55" s="1089">
        <f>G17/'T2'!G15</f>
        <v>0.01107142431318845</v>
      </c>
      <c r="I55" s="5"/>
      <c r="J55" s="1275"/>
      <c r="K55" s="438" t="s">
        <v>235</v>
      </c>
      <c r="L55" s="1181">
        <f t="shared" si="5"/>
        <v>35.298852365373634</v>
      </c>
      <c r="M55" s="1198">
        <f>(N17*1000000)/'T15'!B16</f>
        <v>11.369242353429922</v>
      </c>
      <c r="N55" s="1183">
        <f>(Q17*1000000)/'T15'!B16</f>
        <v>23.92961001194371</v>
      </c>
      <c r="O55" s="1151"/>
      <c r="P55" s="1143">
        <f>L17/'T1'!C15</f>
        <v>0.017227956722846813</v>
      </c>
      <c r="Q55" s="948">
        <f>N17/'T2'!C15</f>
        <v>0.008706747433236317</v>
      </c>
      <c r="R55" s="1089">
        <f>Q17/'T2'!G15</f>
        <v>0.03220103016218479</v>
      </c>
      <c r="S55" s="1110"/>
      <c r="T55" s="5"/>
      <c r="U55" s="438" t="s">
        <v>235</v>
      </c>
      <c r="V55" s="1181">
        <f t="shared" si="6"/>
        <v>64.23638157553098</v>
      </c>
      <c r="W55" s="1198">
        <f>(X17*1000000)/'T15'!B16</f>
        <v>61.841148673209744</v>
      </c>
      <c r="X55" s="1183">
        <f>(AA17*1000000)/'T15'!B16</f>
        <v>2.3952329023212338</v>
      </c>
      <c r="Y55" s="1151"/>
      <c r="Z55" s="1143">
        <f>V17/'T1'!C15</f>
        <v>0.031351206276074295</v>
      </c>
      <c r="AA55" s="948">
        <f>X17/'T2'!C15</f>
        <v>0.04735893964969591</v>
      </c>
      <c r="AB55" s="1089">
        <f>AA17/'T2'!G15</f>
        <v>0.0032231602142536787</v>
      </c>
      <c r="AC55" s="1110"/>
      <c r="AD55" s="5"/>
    </row>
    <row r="56" spans="1:30" ht="12.75">
      <c r="A56" s="57" t="s">
        <v>236</v>
      </c>
      <c r="B56" s="1184">
        <f t="shared" si="4"/>
        <v>53.73795374203616</v>
      </c>
      <c r="C56" s="1185">
        <f>(D18*1000000)/'T15'!B17</f>
        <v>52.4882338875702</v>
      </c>
      <c r="D56" s="1001">
        <f>(G18*1000000)/'T15'!B17</f>
        <v>1.2497198544659571</v>
      </c>
      <c r="E56" s="1036"/>
      <c r="F56" s="1144">
        <f>B18/'T1'!C16</f>
        <v>0.13087713037075155</v>
      </c>
      <c r="G56" s="825">
        <f>D18/'T2'!C16</f>
        <v>0.19299908797515106</v>
      </c>
      <c r="H56" s="829">
        <f>G18/'T2'!G16</f>
        <v>0.00901430167638187</v>
      </c>
      <c r="I56" s="5"/>
      <c r="J56" s="1275"/>
      <c r="K56" s="424" t="s">
        <v>236</v>
      </c>
      <c r="L56" s="1184">
        <f t="shared" si="5"/>
        <v>61.15942842812736</v>
      </c>
      <c r="M56" s="1197">
        <f>(N18*1000000)/'T15'!B17</f>
        <v>17.04190810559966</v>
      </c>
      <c r="N56" s="1001">
        <f>(Q18*1000000)/'T15'!B17</f>
        <v>44.1175203225277</v>
      </c>
      <c r="O56" s="1151"/>
      <c r="P56" s="1144">
        <f>L18/'T1'!C16</f>
        <v>0.148951903271436</v>
      </c>
      <c r="Q56" s="825">
        <f>N18/'T2'!C16</f>
        <v>0.06266304804201</v>
      </c>
      <c r="R56" s="829">
        <f>Q18/'T2'!G16</f>
        <v>0.3182222287499121</v>
      </c>
      <c r="S56" s="1109"/>
      <c r="T56" s="5"/>
      <c r="U56" s="424" t="s">
        <v>236</v>
      </c>
      <c r="V56" s="1184">
        <f t="shared" si="6"/>
        <v>71.499805460276</v>
      </c>
      <c r="W56" s="1197">
        <f>(X18*1000000)/'T15'!B17</f>
        <v>67.56402106527787</v>
      </c>
      <c r="X56" s="1001">
        <f>(AA18*1000000)/'T15'!B17</f>
        <v>3.9357843949981213</v>
      </c>
      <c r="Y56" s="1151"/>
      <c r="Z56" s="1144">
        <f>V18/'T1'!C16</f>
        <v>0.1741355728881787</v>
      </c>
      <c r="AA56" s="825">
        <f>X18/'T2'!C16</f>
        <v>0.2484327149102361</v>
      </c>
      <c r="AB56" s="829">
        <f>AA18/'T2'!G16</f>
        <v>0.02838904074615197</v>
      </c>
      <c r="AC56" s="1109"/>
      <c r="AD56" s="5"/>
    </row>
    <row r="57" spans="1:30" ht="12.75">
      <c r="A57" s="190" t="s">
        <v>237</v>
      </c>
      <c r="B57" s="1186">
        <f t="shared" si="4"/>
        <v>46.85718316150798</v>
      </c>
      <c r="C57" s="1187">
        <f>(D19*1000000)/'T15'!B18</f>
        <v>43.12502061942067</v>
      </c>
      <c r="D57" s="1188">
        <f>(G19*1000000)/'T15'!B18</f>
        <v>3.732162542087319</v>
      </c>
      <c r="E57" s="433"/>
      <c r="F57" s="1145">
        <f>B19/'T1'!C17</f>
        <v>0.10925375773651635</v>
      </c>
      <c r="G57" s="1111">
        <f>D19/'T2'!C17</f>
        <v>0.1771688871717537</v>
      </c>
      <c r="H57" s="828">
        <f>G19/'T2'!G17</f>
        <v>0.02012250973208152</v>
      </c>
      <c r="I57" s="5"/>
      <c r="J57" s="1275"/>
      <c r="K57" s="438" t="s">
        <v>237</v>
      </c>
      <c r="L57" s="1186">
        <f t="shared" si="5"/>
        <v>106.02799994084359</v>
      </c>
      <c r="M57" s="1199">
        <f>(N19*1000000)/'T15'!B18</f>
        <v>42.05565480264702</v>
      </c>
      <c r="N57" s="1188">
        <f>(Q19*1000000)/'T15'!B18</f>
        <v>63.97234513819657</v>
      </c>
      <c r="O57" s="1152"/>
      <c r="P57" s="1145">
        <f>L19/'T1'!C17</f>
        <v>0.24721839080459768</v>
      </c>
      <c r="Q57" s="1111">
        <f>N19/'T2'!C17</f>
        <v>0.1727756521305632</v>
      </c>
      <c r="R57" s="828">
        <f>Q19/'T2'!G17</f>
        <v>0.34491641859400046</v>
      </c>
      <c r="S57" s="1109"/>
      <c r="T57" s="5"/>
      <c r="U57" s="438" t="s">
        <v>237</v>
      </c>
      <c r="V57" s="1186">
        <f t="shared" si="6"/>
        <v>63.09447922832743</v>
      </c>
      <c r="W57" s="1199">
        <f>(X19*1000000)/'T15'!B18</f>
        <v>60.3452231391044</v>
      </c>
      <c r="X57" s="1188">
        <f>(AA19*1000000)/'T15'!B18</f>
        <v>2.7492560892230298</v>
      </c>
      <c r="Y57" s="1152"/>
      <c r="Z57" s="1145">
        <f>V19/'T1'!C17</f>
        <v>0.14711317418213968</v>
      </c>
      <c r="AA57" s="1111">
        <f>X19/'T2'!C17</f>
        <v>0.24791399229781771</v>
      </c>
      <c r="AB57" s="828">
        <f>AA19/'T2'!G17</f>
        <v>0.01482302332428277</v>
      </c>
      <c r="AC57" s="1109"/>
      <c r="AD57" s="5"/>
    </row>
    <row r="58" spans="1:30" ht="12.75">
      <c r="A58" s="57" t="s">
        <v>238</v>
      </c>
      <c r="B58" s="1189">
        <f t="shared" si="4"/>
        <v>85.61093827228474</v>
      </c>
      <c r="C58" s="1190">
        <f>(D20*1000000)/'T15'!B19</f>
        <v>76.52542828412344</v>
      </c>
      <c r="D58" s="1191">
        <f>(G20*1000000)/'T15'!B19</f>
        <v>9.085509988161306</v>
      </c>
      <c r="E58" s="433"/>
      <c r="F58" s="1146">
        <f>B20/'T1'!C18</f>
        <v>0.1485659630600857</v>
      </c>
      <c r="G58" s="1112">
        <f>D20/'T2'!C18</f>
        <v>0.19039113521652137</v>
      </c>
      <c r="H58" s="829">
        <f>G20/'T2'!G18</f>
        <v>0.05212250669394387</v>
      </c>
      <c r="I58" s="5"/>
      <c r="J58" s="1275"/>
      <c r="K58" s="424" t="s">
        <v>238</v>
      </c>
      <c r="L58" s="1189">
        <f t="shared" si="5"/>
        <v>102.94236797495388</v>
      </c>
      <c r="M58" s="1200">
        <f>(N20*1000000)/'T15'!B19</f>
        <v>69.8050351817692</v>
      </c>
      <c r="N58" s="1191">
        <f>(Q20*1000000)/'T15'!B19</f>
        <v>33.13733279318468</v>
      </c>
      <c r="O58" s="1152"/>
      <c r="P58" s="1146">
        <f>L20/'T1'!C18</f>
        <v>0.178642266356703</v>
      </c>
      <c r="Q58" s="1112">
        <f>N20/'T2'!C18</f>
        <v>0.17367115990180682</v>
      </c>
      <c r="R58" s="829">
        <f>Q20/'T2'!G18</f>
        <v>0.1901049971419116</v>
      </c>
      <c r="S58" s="1109"/>
      <c r="T58" s="5"/>
      <c r="U58" s="424" t="s">
        <v>238</v>
      </c>
      <c r="V58" s="1189">
        <f t="shared" si="6"/>
        <v>87.0091628613719</v>
      </c>
      <c r="W58" s="1200">
        <f>(X20*1000000)/'T15'!B19</f>
        <v>83.46935377507529</v>
      </c>
      <c r="X58" s="1191">
        <f>(AA20*1000000)/'T15'!B19</f>
        <v>3.5398090862966125</v>
      </c>
      <c r="Y58" s="1152"/>
      <c r="Z58" s="1146">
        <f>V20/'T1'!C18</f>
        <v>0.15099238878142693</v>
      </c>
      <c r="AA58" s="1112">
        <f>X20/'T2'!C18</f>
        <v>0.20766724704921463</v>
      </c>
      <c r="AB58" s="829">
        <f>AA20/'T2'!G18</f>
        <v>0.02030747014049761</v>
      </c>
      <c r="AC58" s="1109"/>
      <c r="AD58" s="5"/>
    </row>
    <row r="59" spans="1:30" ht="12.75">
      <c r="A59" s="190" t="s">
        <v>239</v>
      </c>
      <c r="B59" s="1181">
        <f t="shared" si="4"/>
        <v>71.15300411478067</v>
      </c>
      <c r="C59" s="1182">
        <f>(D21*1000000)/'T15'!B20</f>
        <v>68.07910175408198</v>
      </c>
      <c r="D59" s="1183">
        <f>(G21*1000000)/'T15'!B20</f>
        <v>3.0739023606987006</v>
      </c>
      <c r="E59" s="1036"/>
      <c r="F59" s="1143">
        <f>B21/'T1'!C19</f>
        <v>0.16917149141539753</v>
      </c>
      <c r="G59" s="948">
        <f>D21/'T2'!C19</f>
        <v>0.23497449264304318</v>
      </c>
      <c r="H59" s="828">
        <f>G21/'T2'!G19</f>
        <v>0.023488725308412454</v>
      </c>
      <c r="I59" s="5"/>
      <c r="J59" s="1275"/>
      <c r="K59" s="438" t="s">
        <v>239</v>
      </c>
      <c r="L59" s="1181">
        <f t="shared" si="5"/>
        <v>79.34093367493358</v>
      </c>
      <c r="M59" s="1198">
        <f>(N21*1000000)/'T15'!B20</f>
        <v>59.37536054833753</v>
      </c>
      <c r="N59" s="1183">
        <f>(Q21*1000000)/'T15'!B20</f>
        <v>19.965573126596045</v>
      </c>
      <c r="O59" s="1151"/>
      <c r="P59" s="1143">
        <f>L21/'T1'!C19</f>
        <v>0.18863889511153387</v>
      </c>
      <c r="Q59" s="948">
        <f>N21/'T2'!C19</f>
        <v>0.20493359725485566</v>
      </c>
      <c r="R59" s="828">
        <f>Q21/'T2'!G19</f>
        <v>0.15256368217533095</v>
      </c>
      <c r="S59" s="1109"/>
      <c r="T59" s="5"/>
      <c r="U59" s="438" t="s">
        <v>239</v>
      </c>
      <c r="V59" s="1181">
        <f t="shared" si="6"/>
        <v>68.51537055309832</v>
      </c>
      <c r="W59" s="1198">
        <f>(X21*1000000)/'T15'!B20</f>
        <v>62.900832077878846</v>
      </c>
      <c r="X59" s="1183">
        <f>(AA21*1000000)/'T15'!B20</f>
        <v>5.614538475219474</v>
      </c>
      <c r="Y59" s="1151"/>
      <c r="Z59" s="1143">
        <f>V21/'T1'!C19</f>
        <v>0.16290032396451518</v>
      </c>
      <c r="AA59" s="948">
        <f>X21/'T2'!C19</f>
        <v>0.2171017349452416</v>
      </c>
      <c r="AB59" s="828">
        <f>AA21/'T2'!G19</f>
        <v>0.042902583264865665</v>
      </c>
      <c r="AC59" s="1109"/>
      <c r="AD59" s="5"/>
    </row>
    <row r="60" spans="1:30" ht="12.75">
      <c r="A60" s="57" t="s">
        <v>240</v>
      </c>
      <c r="B60" s="1184">
        <f t="shared" si="4"/>
        <v>55.18089983391488</v>
      </c>
      <c r="C60" s="1185">
        <f>(D22*1000000)/'T15'!B21</f>
        <v>45.98950857375471</v>
      </c>
      <c r="D60" s="1001">
        <f>(G22*1000000)/'T15'!B21</f>
        <v>9.191391260160165</v>
      </c>
      <c r="E60" s="1036"/>
      <c r="F60" s="1144">
        <f>B22/'T1'!C20</f>
        <v>0.13991225021720244</v>
      </c>
      <c r="G60" s="825">
        <f>D22/'T2'!C20</f>
        <v>0.1947186651510678</v>
      </c>
      <c r="H60" s="829">
        <f>G22/'T2'!G20</f>
        <v>0.05809537526246769</v>
      </c>
      <c r="I60" s="5"/>
      <c r="J60" s="1275"/>
      <c r="K60" s="424" t="s">
        <v>240</v>
      </c>
      <c r="L60" s="1184">
        <f t="shared" si="5"/>
        <v>86.3459319767145</v>
      </c>
      <c r="M60" s="1197">
        <f>(N22*1000000)/'T15'!B21</f>
        <v>47.8324812062022</v>
      </c>
      <c r="N60" s="1001">
        <f>(Q22*1000000)/'T15'!B21</f>
        <v>38.5134507705123</v>
      </c>
      <c r="O60" s="1151"/>
      <c r="P60" s="1144">
        <f>L22/'T1'!C20</f>
        <v>0.2189317984361425</v>
      </c>
      <c r="Q60" s="825">
        <f>N22/'T2'!C20</f>
        <v>0.2025217746434123</v>
      </c>
      <c r="R60" s="829">
        <f>Q22/'T2'!G20</f>
        <v>0.24342923849446693</v>
      </c>
      <c r="S60" s="1109"/>
      <c r="T60" s="5"/>
      <c r="U60" s="424" t="s">
        <v>240</v>
      </c>
      <c r="V60" s="1184">
        <f t="shared" si="6"/>
        <v>60.95430243391631</v>
      </c>
      <c r="W60" s="1197">
        <f>(X22*1000000)/'T15'!B21</f>
        <v>57.6442502577626</v>
      </c>
      <c r="X60" s="1001">
        <f>(AA22*1000000)/'T15'!B21</f>
        <v>3.3100521761537127</v>
      </c>
      <c r="Y60" s="1151"/>
      <c r="Z60" s="1144">
        <f>V22/'T1'!C20</f>
        <v>0.15455082536924414</v>
      </c>
      <c r="AA60" s="825">
        <f>X22/'T2'!C20</f>
        <v>0.24406460977561253</v>
      </c>
      <c r="AB60" s="829">
        <f>AA22/'T2'!G20</f>
        <v>0.02092161217698471</v>
      </c>
      <c r="AC60" s="1109"/>
      <c r="AD60" s="5"/>
    </row>
    <row r="61" spans="1:30" ht="12.75">
      <c r="A61" s="190" t="s">
        <v>241</v>
      </c>
      <c r="B61" s="1181">
        <f t="shared" si="4"/>
        <v>59.92820053312905</v>
      </c>
      <c r="C61" s="1182">
        <f>(D23*1000000)/'T15'!B22</f>
        <v>53.742847315593636</v>
      </c>
      <c r="D61" s="1183">
        <f>(G23*1000000)/'T15'!B22</f>
        <v>6.185353217535413</v>
      </c>
      <c r="E61" s="1036"/>
      <c r="F61" s="1143">
        <f>B23/'T1'!C21</f>
        <v>0.11970489195940265</v>
      </c>
      <c r="G61" s="948">
        <f>D23/'T2'!C21</f>
        <v>0.17370483523279176</v>
      </c>
      <c r="H61" s="828">
        <f>G23/'T2'!G21</f>
        <v>0.03234322650828668</v>
      </c>
      <c r="I61" s="5"/>
      <c r="J61" s="1275"/>
      <c r="K61" s="438" t="s">
        <v>241</v>
      </c>
      <c r="L61" s="1181">
        <f t="shared" si="5"/>
        <v>60.01053188807417</v>
      </c>
      <c r="M61" s="1198">
        <f>(N23*1000000)/'T15'!B22</f>
        <v>54.46524718778337</v>
      </c>
      <c r="N61" s="1183">
        <f>(Q23*1000000)/'T15'!B22</f>
        <v>5.5452847002907975</v>
      </c>
      <c r="O61" s="1151"/>
      <c r="P61" s="1143">
        <f>L23/'T1'!C21</f>
        <v>0.11986934652104309</v>
      </c>
      <c r="Q61" s="948">
        <f>N23/'T2'!C21</f>
        <v>0.17603973851832158</v>
      </c>
      <c r="R61" s="828">
        <f>Q23/'T2'!G21</f>
        <v>0.028996306727638393</v>
      </c>
      <c r="S61" s="1109"/>
      <c r="T61" s="5"/>
      <c r="U61" s="438" t="s">
        <v>241</v>
      </c>
      <c r="V61" s="1181">
        <f t="shared" si="6"/>
        <v>76.76928781933023</v>
      </c>
      <c r="W61" s="1198">
        <f>(X23*1000000)/'T15'!B22</f>
        <v>67.48929051624403</v>
      </c>
      <c r="X61" s="1183">
        <f>(AA23*1000000)/'T15'!B22</f>
        <v>9.279997303086207</v>
      </c>
      <c r="Y61" s="1151"/>
      <c r="Z61" s="1143">
        <f>V23/'T1'!C21</f>
        <v>0.1533444892798517</v>
      </c>
      <c r="AA61" s="948">
        <f>X23/'T2'!C21</f>
        <v>0.21813537381560835</v>
      </c>
      <c r="AB61" s="828">
        <f>AA23/'T2'!G21</f>
        <v>0.048525127703151795</v>
      </c>
      <c r="AC61" s="1109"/>
      <c r="AD61" s="5"/>
    </row>
    <row r="62" spans="1:30" ht="12.75">
      <c r="A62" s="57" t="s">
        <v>242</v>
      </c>
      <c r="B62" s="1184">
        <f t="shared" si="4"/>
        <v>50.24775237597461</v>
      </c>
      <c r="C62" s="1185">
        <f>(D24*1000000)/'T15'!B23</f>
        <v>40.375589569198496</v>
      </c>
      <c r="D62" s="1001">
        <f>(G24*1000000)/'T15'!B23</f>
        <v>9.872162806776117</v>
      </c>
      <c r="E62" s="1036"/>
      <c r="F62" s="1144">
        <f>B24/'T1'!C22</f>
        <v>0.1174337130675127</v>
      </c>
      <c r="G62" s="825">
        <f>D24/'T2'!C22</f>
        <v>0.1471118327328878</v>
      </c>
      <c r="H62" s="829">
        <f>G24/'T2'!G22</f>
        <v>0.06434446743027981</v>
      </c>
      <c r="I62" s="5"/>
      <c r="J62" s="1275"/>
      <c r="K62" s="424" t="s">
        <v>242</v>
      </c>
      <c r="L62" s="1184">
        <f t="shared" si="5"/>
        <v>85.20367850160605</v>
      </c>
      <c r="M62" s="1197">
        <f>(N24*1000000)/'T15'!B23</f>
        <v>51.734824361472334</v>
      </c>
      <c r="N62" s="1001">
        <f>(Q24*1000000)/'T15'!B23</f>
        <v>33.46885414013371</v>
      </c>
      <c r="O62" s="1151"/>
      <c r="P62" s="1144">
        <f>L24/'T1'!C22</f>
        <v>0.19912899304603232</v>
      </c>
      <c r="Q62" s="825">
        <f>N24/'T2'!C22</f>
        <v>0.1885001534129011</v>
      </c>
      <c r="R62" s="829">
        <f>Q24/'T2'!G22</f>
        <v>0.21814222853683715</v>
      </c>
      <c r="S62" s="1109"/>
      <c r="T62" s="5"/>
      <c r="U62" s="424" t="s">
        <v>242</v>
      </c>
      <c r="V62" s="1184">
        <f t="shared" si="6"/>
        <v>87.79233667552108</v>
      </c>
      <c r="W62" s="1197">
        <f>(X24*1000000)/'T15'!B23</f>
        <v>81.17632659272172</v>
      </c>
      <c r="X62" s="1001">
        <f>(AA24*1000000)/'T15'!B23</f>
        <v>6.616010082799366</v>
      </c>
      <c r="Y62" s="1151"/>
      <c r="Z62" s="1144">
        <f>V24/'T1'!C22</f>
        <v>0.20517893014472657</v>
      </c>
      <c r="AA62" s="825">
        <f>X24/'T2'!C22</f>
        <v>0.29577272572358904</v>
      </c>
      <c r="AB62" s="829">
        <f>AA24/'T2'!G22</f>
        <v>0.04312161920576204</v>
      </c>
      <c r="AC62" s="1109"/>
      <c r="AD62" s="5"/>
    </row>
    <row r="63" spans="1:30" ht="12.75">
      <c r="A63" s="190" t="s">
        <v>243</v>
      </c>
      <c r="B63" s="1181">
        <f t="shared" si="4"/>
        <v>38.56703295643734</v>
      </c>
      <c r="C63" s="1182">
        <f>(D25*1000000)/'T15'!B24</f>
        <v>32.496561011512576</v>
      </c>
      <c r="D63" s="1183">
        <f>(G25*1000000)/'T15'!B24</f>
        <v>6.07047194492476</v>
      </c>
      <c r="E63" s="1036"/>
      <c r="F63" s="1143">
        <f>B25/'T1'!C23</f>
        <v>0.08334754052513312</v>
      </c>
      <c r="G63" s="948">
        <f>D25/'T2'!C23</f>
        <v>0.12025307496760353</v>
      </c>
      <c r="H63" s="828">
        <f>G25/'T2'!G23</f>
        <v>0.031536435269659636</v>
      </c>
      <c r="I63" s="5"/>
      <c r="J63" s="1275"/>
      <c r="K63" s="438" t="s">
        <v>243</v>
      </c>
      <c r="L63" s="1181">
        <f t="shared" si="5"/>
        <v>116.75398215582796</v>
      </c>
      <c r="M63" s="1198">
        <f>(N25*1000000)/'T15'!B24</f>
        <v>64.40801509298124</v>
      </c>
      <c r="N63" s="1183">
        <f>(Q25*1000000)/'T15'!B24</f>
        <v>52.34596706284671</v>
      </c>
      <c r="O63" s="1151"/>
      <c r="P63" s="1143">
        <f>L25/'T1'!C23</f>
        <v>0.252318016534878</v>
      </c>
      <c r="Q63" s="948">
        <f>N25/'T2'!C23</f>
        <v>0.2383409698259116</v>
      </c>
      <c r="R63" s="828">
        <f>Q25/'T2'!G23</f>
        <v>0.27194017481381527</v>
      </c>
      <c r="S63" s="1109"/>
      <c r="T63" s="5"/>
      <c r="U63" s="438" t="s">
        <v>243</v>
      </c>
      <c r="V63" s="1181">
        <f t="shared" si="6"/>
        <v>80.13010036275436</v>
      </c>
      <c r="W63" s="1198">
        <f>(X25*1000000)/'T15'!B24</f>
        <v>77.45176041927805</v>
      </c>
      <c r="X63" s="1183">
        <f>(AA25*1000000)/'T15'!B24</f>
        <v>2.6783399434763138</v>
      </c>
      <c r="Y63" s="1151"/>
      <c r="Z63" s="1143">
        <f>V25/'T1'!C23</f>
        <v>0.17316983639398426</v>
      </c>
      <c r="AA63" s="948">
        <f>X25/'T2'!C23</f>
        <v>0.2866091691601675</v>
      </c>
      <c r="AB63" s="828">
        <f>AA25/'T2'!G23</f>
        <v>0.013914123156141447</v>
      </c>
      <c r="AC63" s="1109"/>
      <c r="AD63" s="5"/>
    </row>
    <row r="64" spans="1:30" ht="12.75">
      <c r="A64" s="57" t="s">
        <v>244</v>
      </c>
      <c r="B64" s="1184">
        <f t="shared" si="4"/>
        <v>42.86581031737772</v>
      </c>
      <c r="C64" s="1185">
        <f>(D26*1000000)/'T15'!B25</f>
        <v>32.592220669741614</v>
      </c>
      <c r="D64" s="1001">
        <f>(G26*1000000)/'T15'!B25</f>
        <v>10.273589647636108</v>
      </c>
      <c r="E64" s="1036"/>
      <c r="F64" s="1144">
        <f>B26/'T1'!C24</f>
        <v>0.11007473692814522</v>
      </c>
      <c r="G64" s="825">
        <f>D26/'T2'!C24</f>
        <v>0.15264207907764782</v>
      </c>
      <c r="H64" s="829">
        <f>G26/'T2'!G24</f>
        <v>0.0584045090918246</v>
      </c>
      <c r="I64" s="5"/>
      <c r="J64" s="1275"/>
      <c r="K64" s="424" t="s">
        <v>244</v>
      </c>
      <c r="L64" s="1184">
        <f t="shared" si="5"/>
        <v>68.76110949343122</v>
      </c>
      <c r="M64" s="1197">
        <f>(N26*1000000)/'T15'!B25</f>
        <v>40.37691704291562</v>
      </c>
      <c r="N64" s="1001">
        <f>(Q26*1000000)/'T15'!B25</f>
        <v>28.384192450515602</v>
      </c>
      <c r="O64" s="1151"/>
      <c r="P64" s="1144">
        <f>L26/'T1'!C24</f>
        <v>0.17657104770298557</v>
      </c>
      <c r="Q64" s="825">
        <f>N26/'T2'!C24</f>
        <v>0.18910084791792786</v>
      </c>
      <c r="R64" s="829">
        <f>Q26/'T2'!G24</f>
        <v>0.1613617910485338</v>
      </c>
      <c r="S64" s="1109"/>
      <c r="T64" s="5"/>
      <c r="U64" s="424" t="s">
        <v>244</v>
      </c>
      <c r="V64" s="1184">
        <f t="shared" si="6"/>
        <v>78.12295867867415</v>
      </c>
      <c r="W64" s="1197">
        <f>(X26*1000000)/'T15'!B25</f>
        <v>70.24913254223252</v>
      </c>
      <c r="X64" s="1001">
        <f>(AA26*1000000)/'T15'!B25</f>
        <v>7.87382613644164</v>
      </c>
      <c r="Y64" s="1151"/>
      <c r="Z64" s="1144">
        <f>V26/'T1'!C24</f>
        <v>0.20061125780508696</v>
      </c>
      <c r="AA64" s="825">
        <f>X26/'T2'!C24</f>
        <v>0.32900408208768517</v>
      </c>
      <c r="AB64" s="829">
        <f>AA26/'T2'!G24</f>
        <v>0.044762051624191994</v>
      </c>
      <c r="AC64" s="1109"/>
      <c r="AD64" s="5"/>
    </row>
    <row r="65" spans="1:30" ht="12.75">
      <c r="A65" s="190" t="s">
        <v>245</v>
      </c>
      <c r="B65" s="1181">
        <f t="shared" si="4"/>
        <v>82.46886808001827</v>
      </c>
      <c r="C65" s="1182">
        <f>(D27*1000000)/'T15'!B26</f>
        <v>75.69796596531422</v>
      </c>
      <c r="D65" s="1183">
        <f>(G27*1000000)/'T15'!B26</f>
        <v>6.770902114704037</v>
      </c>
      <c r="E65" s="1036"/>
      <c r="F65" s="1143">
        <f>B27/'T1'!C25</f>
        <v>0.16495385232062987</v>
      </c>
      <c r="G65" s="948">
        <f>D27/'T2'!C25</f>
        <v>0.23003442774060417</v>
      </c>
      <c r="H65" s="828">
        <f>G27/'T2'!G25</f>
        <v>0.03962399951722704</v>
      </c>
      <c r="I65" s="5"/>
      <c r="J65" s="1275"/>
      <c r="K65" s="438" t="s">
        <v>245</v>
      </c>
      <c r="L65" s="1181">
        <f t="shared" si="5"/>
        <v>96.93754830691617</v>
      </c>
      <c r="M65" s="1198">
        <f>(N27*1000000)/'T15'!B26</f>
        <v>56.34408139824144</v>
      </c>
      <c r="N65" s="1183">
        <f>(Q27*1000000)/'T15'!B26</f>
        <v>40.59346690867473</v>
      </c>
      <c r="O65" s="1151"/>
      <c r="P65" s="1143">
        <f>L27/'T1'!C25</f>
        <v>0.19389404026047635</v>
      </c>
      <c r="Q65" s="948">
        <f>N27/'T2'!C25</f>
        <v>0.1712209615639266</v>
      </c>
      <c r="R65" s="828">
        <f>Q27/'T2'!G25</f>
        <v>0.2375570471915185</v>
      </c>
      <c r="S65" s="1109"/>
      <c r="T65" s="5"/>
      <c r="U65" s="438" t="s">
        <v>245</v>
      </c>
      <c r="V65" s="1181">
        <f t="shared" si="6"/>
        <v>61.68079455215713</v>
      </c>
      <c r="W65" s="1198">
        <f>(X27*1000000)/'T15'!B26</f>
        <v>58.18593671141358</v>
      </c>
      <c r="X65" s="1183">
        <f>(AA27*1000000)/'T15'!B26</f>
        <v>3.494857840743551</v>
      </c>
      <c r="Y65" s="1151"/>
      <c r="Z65" s="1143">
        <f>V27/'T1'!C25</f>
        <v>0.12337364283578495</v>
      </c>
      <c r="AA65" s="948">
        <f>X27/'T2'!C25</f>
        <v>0.17681807540369193</v>
      </c>
      <c r="AB65" s="828">
        <f>AA27/'T2'!G25</f>
        <v>0.02045225924824239</v>
      </c>
      <c r="AC65" s="1109"/>
      <c r="AD65" s="5"/>
    </row>
    <row r="66" spans="1:30" ht="12.75">
      <c r="A66" s="57" t="s">
        <v>246</v>
      </c>
      <c r="B66" s="1184">
        <f t="shared" si="4"/>
        <v>45.05566774724983</v>
      </c>
      <c r="C66" s="1185">
        <f>(D28*1000000)/'T15'!B27</f>
        <v>30.834263343430585</v>
      </c>
      <c r="D66" s="1001">
        <f>(G28*1000000)/'T15'!B27</f>
        <v>14.22140440381924</v>
      </c>
      <c r="E66" s="1036"/>
      <c r="F66" s="1144">
        <f>B28/'T1'!C26</f>
        <v>0.11881751824817519</v>
      </c>
      <c r="G66" s="825">
        <f>D28/'T2'!C26</f>
        <v>0.12740185082638514</v>
      </c>
      <c r="H66" s="829">
        <f>G28/'T2'!G26</f>
        <v>0.10367202352535727</v>
      </c>
      <c r="I66" s="5"/>
      <c r="J66" s="1275"/>
      <c r="K66" s="424" t="s">
        <v>246</v>
      </c>
      <c r="L66" s="1184">
        <f t="shared" si="5"/>
        <v>86.7764111796071</v>
      </c>
      <c r="M66" s="1197">
        <f>(N28*1000000)/'T15'!B27</f>
        <v>51.99790858443607</v>
      </c>
      <c r="N66" s="1001">
        <f>(Q28*1000000)/'T15'!B27</f>
        <v>34.778502595171034</v>
      </c>
      <c r="O66" s="1151"/>
      <c r="P66" s="1144">
        <f>L28/'T1'!C26</f>
        <v>0.2288404175182482</v>
      </c>
      <c r="Q66" s="825">
        <f>N28/'T2'!C26</f>
        <v>0.21484637784186755</v>
      </c>
      <c r="R66" s="829">
        <f>Q28/'T2'!G26</f>
        <v>0.2535303572588778</v>
      </c>
      <c r="S66" s="1109"/>
      <c r="T66" s="5"/>
      <c r="U66" s="424" t="s">
        <v>246</v>
      </c>
      <c r="V66" s="1184">
        <f t="shared" si="6"/>
        <v>65.74107411737613</v>
      </c>
      <c r="W66" s="1197">
        <f>(X28*1000000)/'T15'!B27</f>
        <v>56.61645719296381</v>
      </c>
      <c r="X66" s="1001">
        <f>(AA28*1000000)/'T15'!B27</f>
        <v>9.124616924412322</v>
      </c>
      <c r="Y66" s="1151"/>
      <c r="Z66" s="1144">
        <f>V28/'T1'!C26</f>
        <v>0.17336756204379564</v>
      </c>
      <c r="AA66" s="825">
        <f>X28/'T2'!C26</f>
        <v>0.2339294230343004</v>
      </c>
      <c r="AB66" s="829">
        <f>AA28/'T2'!G26</f>
        <v>0.0665171648021979</v>
      </c>
      <c r="AC66" s="1109"/>
      <c r="AD66" s="5"/>
    </row>
    <row r="67" spans="1:30" ht="12.75">
      <c r="A67" s="190" t="s">
        <v>247</v>
      </c>
      <c r="B67" s="1181">
        <f t="shared" si="4"/>
        <v>54.64861121237891</v>
      </c>
      <c r="C67" s="1182">
        <f>(D29*1000000)/'T15'!B28</f>
        <v>50.024573027013595</v>
      </c>
      <c r="D67" s="1183">
        <f>(G29*1000000)/'T15'!B28</f>
        <v>4.624038185365311</v>
      </c>
      <c r="E67" s="1036"/>
      <c r="F67" s="1143">
        <f>B29/'T1'!C27</f>
        <v>0.13899767737526564</v>
      </c>
      <c r="G67" s="948">
        <f>D29/'T2'!C27</f>
        <v>0.19148455699251102</v>
      </c>
      <c r="H67" s="828">
        <f>G29/'T2'!G27</f>
        <v>0.035052884356920465</v>
      </c>
      <c r="I67" s="5"/>
      <c r="J67" s="1275"/>
      <c r="K67" s="438" t="s">
        <v>247</v>
      </c>
      <c r="L67" s="1181">
        <f t="shared" si="5"/>
        <v>87.61708266580513</v>
      </c>
      <c r="M67" s="1198">
        <f>(N29*1000000)/'T15'!B28</f>
        <v>46.403217307970415</v>
      </c>
      <c r="N67" s="1183">
        <f>(Q29*1000000)/'T15'!B28</f>
        <v>41.21386535783472</v>
      </c>
      <c r="O67" s="1151"/>
      <c r="P67" s="1143">
        <f>L29/'T1'!C27</f>
        <v>0.22285234187588826</v>
      </c>
      <c r="Q67" s="948">
        <f>N29/'T2'!C27</f>
        <v>0.17762269563891547</v>
      </c>
      <c r="R67" s="828">
        <f>Q29/'T2'!G27</f>
        <v>0.3124249407935499</v>
      </c>
      <c r="S67" s="1109"/>
      <c r="T67" s="5"/>
      <c r="U67" s="438" t="s">
        <v>247</v>
      </c>
      <c r="V67" s="1181">
        <f t="shared" si="6"/>
        <v>71.59520922552497</v>
      </c>
      <c r="W67" s="1198">
        <f>(X29*1000000)/'T15'!B28</f>
        <v>70.73433834847248</v>
      </c>
      <c r="X67" s="1183">
        <f>(AA29*1000000)/'T15'!B28</f>
        <v>0.8608708770524856</v>
      </c>
      <c r="Y67" s="1151"/>
      <c r="Z67" s="1143">
        <f>V29/'T1'!C27</f>
        <v>0.1821010190884769</v>
      </c>
      <c r="AA67" s="948">
        <f>X29/'T2'!C27</f>
        <v>0.2707576021788632</v>
      </c>
      <c r="AB67" s="828">
        <f>AA29/'T2'!G27</f>
        <v>0.006525899244315494</v>
      </c>
      <c r="AC67" s="1109"/>
      <c r="AD67" s="5"/>
    </row>
    <row r="68" spans="1:30" ht="12.75">
      <c r="A68" s="57" t="s">
        <v>248</v>
      </c>
      <c r="B68" s="1184">
        <f t="shared" si="4"/>
        <v>72.1102643245257</v>
      </c>
      <c r="C68" s="1185">
        <f>(D30*1000000)/'T15'!B29</f>
        <v>67.32365534181574</v>
      </c>
      <c r="D68" s="1001">
        <f>(G30*1000000)/'T15'!B29</f>
        <v>4.7866089827099705</v>
      </c>
      <c r="E68" s="1036"/>
      <c r="F68" s="1144">
        <f>B30/'T1'!C28</f>
        <v>0.1867940202768329</v>
      </c>
      <c r="G68" s="825">
        <f>D30/'T2'!C28</f>
        <v>0.2568746461467281</v>
      </c>
      <c r="H68" s="829">
        <f>G30/'T2'!G28</f>
        <v>0.03861600247142416</v>
      </c>
      <c r="I68" s="5"/>
      <c r="J68" s="1275"/>
      <c r="K68" s="424" t="s">
        <v>248</v>
      </c>
      <c r="L68" s="1184">
        <f t="shared" si="5"/>
        <v>55.07950956404363</v>
      </c>
      <c r="M68" s="1197">
        <f>(N30*1000000)/'T15'!B29</f>
        <v>15.805382860908322</v>
      </c>
      <c r="N68" s="1001">
        <f>(Q30*1000000)/'T15'!B29</f>
        <v>39.27412670313531</v>
      </c>
      <c r="O68" s="1151"/>
      <c r="P68" s="1144">
        <f>L30/'T1'!C28</f>
        <v>0.14267764960673857</v>
      </c>
      <c r="Q68" s="825">
        <f>N30/'T2'!C28</f>
        <v>0.0603057292269105</v>
      </c>
      <c r="R68" s="829">
        <f>Q30/'T2'!G28</f>
        <v>0.31684430027803523</v>
      </c>
      <c r="S68" s="1109"/>
      <c r="T68" s="5"/>
      <c r="U68" s="424" t="s">
        <v>248</v>
      </c>
      <c r="V68" s="1184">
        <f t="shared" si="6"/>
        <v>60.893643941708675</v>
      </c>
      <c r="W68" s="1197">
        <f>(X30*1000000)/'T15'!B29</f>
        <v>59.393839793792885</v>
      </c>
      <c r="X68" s="1001">
        <f>(AA30*1000000)/'T15'!B29</f>
        <v>1.4998041479157909</v>
      </c>
      <c r="Y68" s="1151"/>
      <c r="Z68" s="1144">
        <f>V30/'T1'!C28</f>
        <v>0.1577385503676364</v>
      </c>
      <c r="AA68" s="825">
        <f>X30/'T2'!C28</f>
        <v>0.2266182889634306</v>
      </c>
      <c r="AB68" s="829">
        <f>AA30/'T2'!G28</f>
        <v>0.01209968077437957</v>
      </c>
      <c r="AC68" s="1109"/>
      <c r="AD68" s="5"/>
    </row>
    <row r="69" spans="1:30" ht="12.75">
      <c r="A69" s="194" t="s">
        <v>249</v>
      </c>
      <c r="B69" s="1192">
        <f t="shared" si="4"/>
        <v>58.24784136331377</v>
      </c>
      <c r="C69" s="1193">
        <f>(D31*1000000)/'T15'!B30</f>
        <v>52.51192194494363</v>
      </c>
      <c r="D69" s="1194">
        <f>(G31*1000000)/'T15'!B30</f>
        <v>5.735919418370134</v>
      </c>
      <c r="E69" s="1113"/>
      <c r="F69" s="1147">
        <f>B31/'T1'!C29</f>
        <v>0.13566149366304986</v>
      </c>
      <c r="G69" s="949">
        <f>D31/'T2'!C29</f>
        <v>0.1941836527044899</v>
      </c>
      <c r="H69" s="1096">
        <f>G31/'T2'!G29</f>
        <v>0.03608912132000426</v>
      </c>
      <c r="I69" s="5"/>
      <c r="J69" s="1275"/>
      <c r="K69" s="450" t="s">
        <v>249</v>
      </c>
      <c r="L69" s="1192">
        <f t="shared" si="5"/>
        <v>80.41157603506156</v>
      </c>
      <c r="M69" s="1201">
        <f>(N31*1000000)/'T15'!B30</f>
        <v>44.87782947994541</v>
      </c>
      <c r="N69" s="1194">
        <f>(Q31*1000000)/'T15'!B30</f>
        <v>35.53374655511615</v>
      </c>
      <c r="O69" s="1153"/>
      <c r="P69" s="1147">
        <f>L31/'T1'!C29</f>
        <v>0.18728169589451973</v>
      </c>
      <c r="Q69" s="949">
        <f>N31/'T2'!C29</f>
        <v>0.1659535688486481</v>
      </c>
      <c r="R69" s="1096">
        <f>Q31/'T2'!G29</f>
        <v>0.22357038111010633</v>
      </c>
      <c r="S69" s="1114"/>
      <c r="T69" s="5"/>
      <c r="U69" s="450" t="s">
        <v>249</v>
      </c>
      <c r="V69" s="1192">
        <f t="shared" si="6"/>
        <v>69.53048648522449</v>
      </c>
      <c r="W69" s="1201">
        <f>(X31*1000000)/'T15'!B30</f>
        <v>65.38400007251471</v>
      </c>
      <c r="X69" s="1194">
        <f>(AA31*1000000)/'T15'!B30</f>
        <v>4.146486412709773</v>
      </c>
      <c r="Y69" s="1153"/>
      <c r="Z69" s="1147">
        <f>V31/'T1'!C29</f>
        <v>0.16193921407094405</v>
      </c>
      <c r="AA69" s="949">
        <f>X31/'T2'!C29</f>
        <v>0.24178326544252654</v>
      </c>
      <c r="AB69" s="1096">
        <f>AA31/'T2'!G29</f>
        <v>0.02608876455285933</v>
      </c>
      <c r="AC69" s="1114"/>
      <c r="AD69" s="5"/>
    </row>
    <row r="70" spans="1:30" ht="12.75">
      <c r="A70" s="57" t="s">
        <v>25</v>
      </c>
      <c r="B70" s="1184">
        <f t="shared" si="4"/>
        <v>16.94557243118043</v>
      </c>
      <c r="C70" s="1185">
        <f>(D32*1000000)/'T15'!B31</f>
        <v>0</v>
      </c>
      <c r="D70" s="1001">
        <f>(G32*1000000)/'T15'!B31</f>
        <v>16.94557243118043</v>
      </c>
      <c r="E70" s="1036"/>
      <c r="F70" s="1144">
        <f>B32/'T1'!C30</f>
        <v>0.0371907934190891</v>
      </c>
      <c r="G70" s="825">
        <f>D32/'T2'!C30</f>
        <v>0</v>
      </c>
      <c r="H70" s="831">
        <f>G32/'T2'!G30</f>
        <v>0.10018880580453865</v>
      </c>
      <c r="I70" s="5"/>
      <c r="J70" s="1275"/>
      <c r="K70" s="424" t="s">
        <v>250</v>
      </c>
      <c r="L70" s="1184">
        <f t="shared" si="5"/>
        <v>81.38475489881671</v>
      </c>
      <c r="M70" s="1197">
        <f>(N32*1000000)/'T15'!B31</f>
        <v>38.19133805035936</v>
      </c>
      <c r="N70" s="1001">
        <f>(Q32*1000000)/'T15'!B31</f>
        <v>43.19341684845735</v>
      </c>
      <c r="O70" s="1151"/>
      <c r="P70" s="1144">
        <f>L32/'T1'!C30</f>
        <v>0.1786167814157605</v>
      </c>
      <c r="Q70" s="825">
        <f>N32/'T2'!C30</f>
        <v>0.1333019266325274</v>
      </c>
      <c r="R70" s="831">
        <f>Q32/'T2'!G30</f>
        <v>0.2553762565554788</v>
      </c>
      <c r="S70" s="1115"/>
      <c r="T70" s="5"/>
      <c r="U70" s="424" t="s">
        <v>250</v>
      </c>
      <c r="V70" s="1184">
        <f t="shared" si="6"/>
        <v>51.77668819629886</v>
      </c>
      <c r="W70" s="1197">
        <f>(X32*1000000)/'T15'!B31</f>
        <v>48.557029434374584</v>
      </c>
      <c r="X70" s="1001">
        <f>(AA32*1000000)/'T15'!B31</f>
        <v>3.219658761924282</v>
      </c>
      <c r="Y70" s="1151"/>
      <c r="Z70" s="1144">
        <f>V32/'T1'!C30</f>
        <v>0.1136353535682242</v>
      </c>
      <c r="AA70" s="825">
        <f>X32/'T2'!C30</f>
        <v>0.16948203193665193</v>
      </c>
      <c r="AB70" s="831">
        <f>AA32/'T2'!G30</f>
        <v>0.019035873102862345</v>
      </c>
      <c r="AC70" s="1115"/>
      <c r="AD70" s="5"/>
    </row>
    <row r="71" spans="1:30" ht="12.75">
      <c r="A71" s="551" t="s">
        <v>251</v>
      </c>
      <c r="B71" s="1195">
        <f t="shared" si="4"/>
        <v>50.576433735421354</v>
      </c>
      <c r="C71" s="1202">
        <f>(D33*1000000)/'T15'!B32</f>
        <v>42.758453939937255</v>
      </c>
      <c r="D71" s="1196">
        <f>(G33*1000000)/'T15'!B32</f>
        <v>7.817979795484101</v>
      </c>
      <c r="E71" s="1113"/>
      <c r="F71" s="1148">
        <f>B33/'T1'!C31</f>
        <v>0.11856148896033199</v>
      </c>
      <c r="G71" s="832">
        <f>D33/'T2'!C31</f>
        <v>0.16089603474660544</v>
      </c>
      <c r="H71" s="833">
        <f>G33/'T2'!G31</f>
        <v>0.04860962548493314</v>
      </c>
      <c r="I71" s="5"/>
      <c r="J71" s="1275"/>
      <c r="K71" s="461" t="s">
        <v>251</v>
      </c>
      <c r="L71" s="1195">
        <f t="shared" si="5"/>
        <v>80.59233249110474</v>
      </c>
      <c r="M71" s="1202">
        <f>(N33*1000000)/'T15'!B32</f>
        <v>43.63589283377593</v>
      </c>
      <c r="N71" s="1196">
        <f>(Q33*1000000)/'T15'!B32</f>
        <v>36.956439657328815</v>
      </c>
      <c r="O71" s="1153"/>
      <c r="P71" s="1148">
        <f>L33/'T1'!C31</f>
        <v>0.18892488523245846</v>
      </c>
      <c r="Q71" s="832">
        <f>N33/'T2'!C31</f>
        <v>0.16419775465793338</v>
      </c>
      <c r="R71" s="833">
        <f>Q33/'T2'!G31</f>
        <v>0.22978297949004187</v>
      </c>
      <c r="S71" s="1116"/>
      <c r="T71" s="5"/>
      <c r="U71" s="461" t="s">
        <v>251</v>
      </c>
      <c r="V71" s="1195">
        <f t="shared" si="6"/>
        <v>66.2329285752336</v>
      </c>
      <c r="W71" s="1202">
        <f>(X33*1000000)/'T15'!B32</f>
        <v>62.2585894293401</v>
      </c>
      <c r="X71" s="1196">
        <f>(AA33*1000000)/'T15'!B32</f>
        <v>3.9743391458935005</v>
      </c>
      <c r="Y71" s="1153"/>
      <c r="Z71" s="1148">
        <f>V33/'T1'!C31</f>
        <v>0.15526351009963305</v>
      </c>
      <c r="AA71" s="832">
        <f>X33/'T2'!C31</f>
        <v>0.23427320787063158</v>
      </c>
      <c r="AB71" s="833">
        <f>AA33/'T2'!G31</f>
        <v>0.024711132861149766</v>
      </c>
      <c r="AC71" s="1116"/>
      <c r="AD71" s="5"/>
    </row>
    <row r="72" spans="1:30" ht="12.75">
      <c r="A72" s="57" t="s">
        <v>252</v>
      </c>
      <c r="B72" s="1197">
        <f t="shared" si="4"/>
        <v>0</v>
      </c>
      <c r="C72" s="1197">
        <f>(D34*1000000)/'T15'!B33</f>
        <v>0</v>
      </c>
      <c r="D72" s="1001">
        <f>(G34*1000000)/'T15'!B33</f>
        <v>0</v>
      </c>
      <c r="E72" s="1036"/>
      <c r="F72" s="1144">
        <f>B34/'T1'!C32</f>
        <v>0</v>
      </c>
      <c r="G72" s="1264">
        <f>D34/'T2'!C32</f>
        <v>0</v>
      </c>
      <c r="H72" s="827">
        <f>G34/'T2'!G32</f>
        <v>0</v>
      </c>
      <c r="I72" s="5"/>
      <c r="J72" s="1275"/>
      <c r="K72" s="424" t="s">
        <v>252</v>
      </c>
      <c r="L72" s="1197">
        <f t="shared" si="5"/>
        <v>138.42349356721422</v>
      </c>
      <c r="M72" s="1197">
        <f>(N34*1000000)/'T15'!B33</f>
        <v>58.07702933389501</v>
      </c>
      <c r="N72" s="1001">
        <f>(Q34*1000000)/'T15'!B33</f>
        <v>80.34646423331922</v>
      </c>
      <c r="O72" s="1151"/>
      <c r="P72" s="1144">
        <f>L34/'T1'!C32</f>
        <v>0.12068752763883323</v>
      </c>
      <c r="Q72" s="1264">
        <f>N34/'T2'!C32</f>
        <v>0.10154626467521312</v>
      </c>
      <c r="R72" s="827">
        <f>Q34/'T2'!G32</f>
        <v>0.1397254615039422</v>
      </c>
      <c r="S72" s="800"/>
      <c r="T72" s="5"/>
      <c r="U72" s="424" t="s">
        <v>252</v>
      </c>
      <c r="V72" s="1197">
        <f t="shared" si="6"/>
        <v>112.70461108158482</v>
      </c>
      <c r="W72" s="1197">
        <f>(X34*1000000)/'T15'!B33</f>
        <v>87.15519019150182</v>
      </c>
      <c r="X72" s="1001">
        <f>(AA34*1000000)/'T15'!B33</f>
        <v>25.549420890083002</v>
      </c>
      <c r="Y72" s="1151"/>
      <c r="Z72" s="1144">
        <f>V34/'T1'!C32</f>
        <v>0.09826396166145006</v>
      </c>
      <c r="AA72" s="1264">
        <f>X34/'T2'!C32</f>
        <v>0.15238871740706553</v>
      </c>
      <c r="AB72" s="827">
        <f>AA34/'T2'!G32</f>
        <v>0.04443138424434725</v>
      </c>
      <c r="AC72" s="800"/>
      <c r="AD72" s="5"/>
    </row>
    <row r="73" spans="1:30" ht="12.75">
      <c r="A73" s="190" t="s">
        <v>253</v>
      </c>
      <c r="B73" s="1199">
        <f t="shared" si="4"/>
        <v>0</v>
      </c>
      <c r="C73" s="1199">
        <f>(D35*1000000)/'T15'!B34</f>
        <v>0</v>
      </c>
      <c r="D73" s="1188">
        <f>(G35*1000000)/'T15'!B34</f>
        <v>0</v>
      </c>
      <c r="E73" s="433"/>
      <c r="F73" s="1145">
        <f>B35/'T1'!C33</f>
        <v>0</v>
      </c>
      <c r="G73" s="1265">
        <f>D35/'T2'!C33</f>
        <v>0</v>
      </c>
      <c r="H73" s="1266">
        <f>G35/'T2'!G33</f>
        <v>0</v>
      </c>
      <c r="I73" s="5"/>
      <c r="J73" s="1275"/>
      <c r="K73" s="438" t="s">
        <v>253</v>
      </c>
      <c r="L73" s="1199">
        <f t="shared" si="5"/>
        <v>128.1196321514798</v>
      </c>
      <c r="M73" s="1199">
        <f>(N35*1000000)/'T15'!B34</f>
        <v>80.19443163424934</v>
      </c>
      <c r="N73" s="1188">
        <f>(Q35*1000000)/'T15'!B34</f>
        <v>47.925200517230465</v>
      </c>
      <c r="O73" s="1152"/>
      <c r="P73" s="1145">
        <f>L35/'T1'!C33</f>
        <v>0.1830054788412046</v>
      </c>
      <c r="Q73" s="1265">
        <f>N35/'T2'!C33</f>
        <v>0.19593259384055697</v>
      </c>
      <c r="R73" s="1266">
        <f>Q35/'T2'!G33</f>
        <v>0.1648101784776067</v>
      </c>
      <c r="S73" s="800"/>
      <c r="T73" s="5"/>
      <c r="U73" s="438" t="s">
        <v>253</v>
      </c>
      <c r="V73" s="1199">
        <f t="shared" si="6"/>
        <v>43.14882583258733</v>
      </c>
      <c r="W73" s="1199">
        <f>(X35*1000000)/'T15'!B34</f>
        <v>38.8084303140457</v>
      </c>
      <c r="X73" s="1188">
        <f>(AA35*1000000)/'T15'!B34</f>
        <v>4.340395518541627</v>
      </c>
      <c r="Y73" s="1152"/>
      <c r="Z73" s="1145">
        <f>V35/'T1'!C33</f>
        <v>0.06163357949382918</v>
      </c>
      <c r="AA73" s="1265">
        <f>X35/'T2'!C33</f>
        <v>0.09481751113332958</v>
      </c>
      <c r="AB73" s="1266">
        <f>AA35/'T2'!G33</f>
        <v>0.014926204843254945</v>
      </c>
      <c r="AC73" s="800"/>
      <c r="AD73" s="5"/>
    </row>
    <row r="74" spans="1:30" ht="12.75">
      <c r="A74" s="57" t="s">
        <v>254</v>
      </c>
      <c r="B74" s="1197">
        <f t="shared" si="4"/>
        <v>0</v>
      </c>
      <c r="C74" s="1197">
        <f>(D36*1000000)/'T15'!B35</f>
        <v>0</v>
      </c>
      <c r="D74" s="1001">
        <f>(G36*1000000)/'T15'!B35</f>
        <v>0</v>
      </c>
      <c r="E74" s="1036"/>
      <c r="F74" s="1144">
        <f>B36/'T1'!C34</f>
        <v>0</v>
      </c>
      <c r="G74" s="1267">
        <f>D36/'T2'!C34</f>
        <v>0</v>
      </c>
      <c r="H74" s="1268">
        <f>G36/'T2'!G34</f>
        <v>0</v>
      </c>
      <c r="I74" s="5"/>
      <c r="J74" s="1275"/>
      <c r="K74" s="424" t="s">
        <v>254</v>
      </c>
      <c r="L74" s="1197">
        <f t="shared" si="5"/>
        <v>131.6063844277418</v>
      </c>
      <c r="M74" s="1197">
        <f>(N36*1000000)/'T15'!B35</f>
        <v>65.48372317636425</v>
      </c>
      <c r="N74" s="1001">
        <f>(Q36*1000000)/'T15'!B35</f>
        <v>66.12266125137755</v>
      </c>
      <c r="O74" s="1151"/>
      <c r="P74" s="1144">
        <f>L36/'T1'!C34</f>
        <v>0.15403478260869563</v>
      </c>
      <c r="Q74" s="1267">
        <f>N36/'T2'!C34</f>
        <v>0.15968634369961734</v>
      </c>
      <c r="R74" s="1268">
        <f>Q36/'T2'!G34</f>
        <v>0.1488187378910248</v>
      </c>
      <c r="S74" s="800"/>
      <c r="T74" s="5"/>
      <c r="U74" s="424" t="s">
        <v>254</v>
      </c>
      <c r="V74" s="1197">
        <f t="shared" si="6"/>
        <v>101.04137000210503</v>
      </c>
      <c r="W74" s="1197">
        <f>(X36*1000000)/'T15'!B35</f>
        <v>93.61185750195024</v>
      </c>
      <c r="X74" s="1001">
        <f>(AA36*1000000)/'T15'!B35</f>
        <v>7.4295125001547815</v>
      </c>
      <c r="Y74" s="1151"/>
      <c r="Z74" s="1144">
        <f>V36/'T1'!C34</f>
        <v>0.11826086956521738</v>
      </c>
      <c r="AA74" s="1267">
        <f>X36/'T2'!C34</f>
        <v>0.22827863973396623</v>
      </c>
      <c r="AB74" s="1268">
        <f>AA36/'T2'!G34</f>
        <v>0.016721206504609527</v>
      </c>
      <c r="AC74" s="800"/>
      <c r="AD74" s="5"/>
    </row>
    <row r="75" spans="1:30" ht="12.75">
      <c r="A75" s="190" t="s">
        <v>255</v>
      </c>
      <c r="B75" s="1198">
        <f t="shared" si="4"/>
        <v>0.4902074783262199</v>
      </c>
      <c r="C75" s="1198">
        <f>(D37*1000000)/'T15'!B36</f>
        <v>0.0006119943549640698</v>
      </c>
      <c r="D75" s="1183">
        <f>(G37*1000000)/'T15'!B36</f>
        <v>0.48959548397125585</v>
      </c>
      <c r="E75" s="1036"/>
      <c r="F75" s="1149">
        <f>B37/'T1'!C35</f>
        <v>0.0005699234125391689</v>
      </c>
      <c r="G75" s="1269">
        <f>D37/'T2'!C35</f>
        <v>1.7793404340878924E-06</v>
      </c>
      <c r="H75" s="1270">
        <f>G37/'T2'!G35</f>
        <v>0.000948489885540983</v>
      </c>
      <c r="I75" s="5"/>
      <c r="J75" s="1275"/>
      <c r="K75" s="438" t="s">
        <v>255</v>
      </c>
      <c r="L75" s="1198">
        <f t="shared" si="5"/>
        <v>109.97538558704335</v>
      </c>
      <c r="M75" s="1198">
        <f>(N37*1000000)/'T15'!B36</f>
        <v>56.36468009219083</v>
      </c>
      <c r="N75" s="1183">
        <f>(Q37*1000000)/'T15'!B36</f>
        <v>53.61070549485252</v>
      </c>
      <c r="O75" s="1151"/>
      <c r="P75" s="1149">
        <f>L37/'T1'!C35</f>
        <v>0.12785922251346896</v>
      </c>
      <c r="Q75" s="1269">
        <f>N37/'T2'!C35</f>
        <v>0.16387725397949487</v>
      </c>
      <c r="R75" s="1270">
        <f>Q37/'T2'!G35</f>
        <v>0.10385964246673764</v>
      </c>
      <c r="S75" s="800"/>
      <c r="T75" s="5"/>
      <c r="U75" s="438" t="s">
        <v>255</v>
      </c>
      <c r="V75" s="1198">
        <f t="shared" si="6"/>
        <v>74.46380114589823</v>
      </c>
      <c r="W75" s="1198">
        <f>(X37*1000000)/'T15'!B36</f>
        <v>53.61070549485252</v>
      </c>
      <c r="X75" s="1183">
        <f>(AA37*1000000)/'T15'!B36</f>
        <v>20.853095651045713</v>
      </c>
      <c r="Y75" s="1151"/>
      <c r="Z75" s="1149">
        <f>V37/'T1'!C35</f>
        <v>0.08657286054593112</v>
      </c>
      <c r="AA75" s="1269">
        <f>X37/'T2'!C35</f>
        <v>0.15587022202609938</v>
      </c>
      <c r="AB75" s="1270">
        <f>AA37/'T2'!G35</f>
        <v>0.04039855544990432</v>
      </c>
      <c r="AC75" s="800"/>
      <c r="AD75" s="5"/>
    </row>
    <row r="76" spans="1:30" ht="12.75">
      <c r="A76" s="104" t="s">
        <v>355</v>
      </c>
      <c r="B76" s="1203">
        <f t="shared" si="4"/>
        <v>0.21645454481581908</v>
      </c>
      <c r="C76" s="1203">
        <f>(D38*1000000)/'T15'!B37</f>
        <v>0.0002702303930284882</v>
      </c>
      <c r="D76" s="1204">
        <f>(G38*1000000)/'T15'!B37</f>
        <v>0.2161843144227906</v>
      </c>
      <c r="E76" s="1113"/>
      <c r="F76" s="1150">
        <f>B38/'T1'!C36</f>
        <v>0.0002396952887197951</v>
      </c>
      <c r="G76" s="1271">
        <f>D38/'T2'!C36</f>
        <v>6.488159895852681E-07</v>
      </c>
      <c r="H76" s="1272">
        <f>G38/'T2'!G36</f>
        <v>0.0004443275038634915</v>
      </c>
      <c r="I76" s="5"/>
      <c r="J76" s="1275"/>
      <c r="K76" s="655" t="s">
        <v>355</v>
      </c>
      <c r="L76" s="1203">
        <f t="shared" si="5"/>
        <v>123.14259463333248</v>
      </c>
      <c r="M76" s="1203">
        <f>(N38*1000000)/'T15'!B37</f>
        <v>61.5812028819531</v>
      </c>
      <c r="N76" s="1204">
        <f>(Q38*1000000)/'T15'!B37</f>
        <v>61.56139175137938</v>
      </c>
      <c r="O76" s="1153"/>
      <c r="P76" s="1150">
        <f>L38/'T1'!C36</f>
        <v>0.13636442607133542</v>
      </c>
      <c r="Q76" s="1271">
        <f>N38/'T2'!C36</f>
        <v>0.14785483098303245</v>
      </c>
      <c r="R76" s="1272">
        <f>Q38/'T2'!G36</f>
        <v>0.1265282340408749</v>
      </c>
      <c r="S76" s="357"/>
      <c r="T76" s="5"/>
      <c r="U76" s="655" t="s">
        <v>355</v>
      </c>
      <c r="V76" s="1203">
        <f t="shared" si="6"/>
        <v>84.95922007184888</v>
      </c>
      <c r="W76" s="1203">
        <f>(X38*1000000)/'T15'!B37</f>
        <v>67.97318449763901</v>
      </c>
      <c r="X76" s="1204">
        <f>(AA38*1000000)/'T15'!B37</f>
        <v>16.98603557420986</v>
      </c>
      <c r="Y76" s="1153"/>
      <c r="Z76" s="1150">
        <f>V38/'T1'!C36</f>
        <v>0.09408129915617343</v>
      </c>
      <c r="AA76" s="1271">
        <f>X38/'T2'!C36</f>
        <v>0.16320180891143626</v>
      </c>
      <c r="AB76" s="1272">
        <f>AA38/'T2'!G36</f>
        <v>0.03491170396601853</v>
      </c>
      <c r="AC76" s="357"/>
      <c r="AD76" s="5"/>
    </row>
    <row r="77" spans="1:30" ht="12.75">
      <c r="A77" s="551" t="s">
        <v>354</v>
      </c>
      <c r="B77" s="1202">
        <f t="shared" si="4"/>
        <v>49.15153654491909</v>
      </c>
      <c r="C77" s="1202">
        <f>(D39*1000000)/'T15'!B38</f>
        <v>41.54864375300066</v>
      </c>
      <c r="D77" s="1196">
        <f>(G39*1000000)/'T15'!B38</f>
        <v>7.602892791918426</v>
      </c>
      <c r="E77" s="1113"/>
      <c r="F77" s="1148">
        <f>B39/'T1'!C37</f>
        <v>0.11172989077978443</v>
      </c>
      <c r="G77" s="1273">
        <f>D39/'T2'!C37</f>
        <v>0.15396011935274567</v>
      </c>
      <c r="H77" s="1274">
        <f>G39/'T2'!G37</f>
        <v>0.0447103623347393</v>
      </c>
      <c r="I77" s="5"/>
      <c r="J77" s="1275"/>
      <c r="K77" s="461" t="s">
        <v>354</v>
      </c>
      <c r="L77" s="1202">
        <f t="shared" si="5"/>
        <v>81.79625969592189</v>
      </c>
      <c r="M77" s="1202">
        <f>(N39*1000000)/'T15'!B38</f>
        <v>44.14364169073156</v>
      </c>
      <c r="N77" s="1196">
        <f>(Q39*1000000)/'T15'!B38</f>
        <v>37.652618005190334</v>
      </c>
      <c r="O77" s="1154"/>
      <c r="P77" s="1148">
        <f>L39/'T1'!C37</f>
        <v>0.18593695750829922</v>
      </c>
      <c r="Q77" s="1273">
        <f>N39/'T2'!C37</f>
        <v>0.1635759853865034</v>
      </c>
      <c r="R77" s="1274">
        <f>Q39/'T2'!G37</f>
        <v>0.22142390270885345</v>
      </c>
      <c r="S77" s="1117"/>
      <c r="T77" s="5"/>
      <c r="U77" s="461" t="s">
        <v>354</v>
      </c>
      <c r="V77" s="1202">
        <f t="shared" si="6"/>
        <v>66.7627747064455</v>
      </c>
      <c r="W77" s="1202">
        <f>(X39*1000000)/'T15'!B38</f>
        <v>62.42027953701187</v>
      </c>
      <c r="X77" s="1196">
        <f>(AA39*1000000)/'T15'!B38</f>
        <v>4.342495169433619</v>
      </c>
      <c r="Y77" s="1153"/>
      <c r="Z77" s="1148">
        <f>V39/'T1'!C37</f>
        <v>0.15176326215741887</v>
      </c>
      <c r="AA77" s="1273">
        <f>X39/'T2'!C37</f>
        <v>0.23130077950753908</v>
      </c>
      <c r="AB77" s="1274">
        <f>AA39/'T2'!G37</f>
        <v>0.025536928873784833</v>
      </c>
      <c r="AC77" s="1117"/>
      <c r="AD77" s="5"/>
    </row>
    <row r="78" spans="1:30" ht="12.75">
      <c r="A78" s="367" t="s">
        <v>37</v>
      </c>
      <c r="B78" s="754"/>
      <c r="C78" s="5"/>
      <c r="D78" s="5"/>
      <c r="E78" s="5"/>
      <c r="F78" s="5"/>
      <c r="G78" s="5"/>
      <c r="H78" s="5"/>
      <c r="I78" s="5"/>
      <c r="J78" s="1275"/>
      <c r="K78" s="367" t="s">
        <v>37</v>
      </c>
      <c r="L78" s="754"/>
      <c r="M78" s="5"/>
      <c r="N78" s="5"/>
      <c r="O78" s="5"/>
      <c r="P78" s="5"/>
      <c r="Q78" s="5"/>
      <c r="R78" s="5"/>
      <c r="S78" s="5"/>
      <c r="T78" s="5"/>
      <c r="U78" s="367" t="s">
        <v>37</v>
      </c>
      <c r="V78" s="5"/>
      <c r="W78" s="5"/>
      <c r="X78" s="5"/>
      <c r="Y78" s="5"/>
      <c r="Z78" s="5"/>
      <c r="AA78" s="5"/>
      <c r="AB78" s="5"/>
      <c r="AC78" s="120"/>
      <c r="AD78" s="5"/>
    </row>
    <row r="79" spans="1:30" ht="12.75">
      <c r="A79" s="1030" t="s">
        <v>32</v>
      </c>
      <c r="B79" s="517"/>
      <c r="C79" s="517"/>
      <c r="D79" s="178"/>
      <c r="E79" s="178"/>
      <c r="F79" s="178"/>
      <c r="G79" s="178"/>
      <c r="H79" s="178"/>
      <c r="I79" s="5"/>
      <c r="J79" s="1275"/>
      <c r="K79" s="1030" t="s">
        <v>33</v>
      </c>
      <c r="L79" s="43"/>
      <c r="M79" s="43"/>
      <c r="N79" s="5"/>
      <c r="O79" s="5"/>
      <c r="P79" s="5"/>
      <c r="Q79" s="5"/>
      <c r="R79" s="5"/>
      <c r="S79" s="5"/>
      <c r="T79" s="5"/>
      <c r="U79" s="1030" t="s">
        <v>34</v>
      </c>
      <c r="V79" s="43"/>
      <c r="W79" s="43"/>
      <c r="X79" s="5"/>
      <c r="Y79" s="5"/>
      <c r="Z79" s="5"/>
      <c r="AA79" s="5"/>
      <c r="AB79" s="5"/>
      <c r="AC79" s="120"/>
      <c r="AD79" s="5"/>
    </row>
    <row r="80" spans="1:30" ht="24" customHeight="1">
      <c r="A80" s="1377" t="s">
        <v>26</v>
      </c>
      <c r="B80" s="1489"/>
      <c r="C80" s="1489"/>
      <c r="D80" s="1489"/>
      <c r="E80" s="1489"/>
      <c r="F80" s="1489"/>
      <c r="G80" s="1489"/>
      <c r="H80" s="1489"/>
      <c r="K80" s="1031" t="s">
        <v>471</v>
      </c>
      <c r="L80" s="824"/>
      <c r="M80" s="824"/>
      <c r="N80" s="824"/>
      <c r="O80" s="824"/>
      <c r="P80" s="824"/>
      <c r="Q80" s="824"/>
      <c r="R80" s="824"/>
      <c r="U80" s="1484" t="s">
        <v>472</v>
      </c>
      <c r="V80" s="1395"/>
      <c r="W80" s="1395"/>
      <c r="X80" s="1395"/>
      <c r="Y80" s="1395"/>
      <c r="Z80" s="1395"/>
      <c r="AA80" s="1395"/>
      <c r="AB80" s="1395"/>
      <c r="AC80" s="1395"/>
      <c r="AD80" s="1395"/>
    </row>
    <row r="81" ht="12.75">
      <c r="A81" s="1030" t="s">
        <v>468</v>
      </c>
    </row>
    <row r="82" spans="7:29" ht="12.75">
      <c r="G82" s="8"/>
      <c r="H82" s="9"/>
      <c r="I82" s="621"/>
      <c r="Q82" s="8"/>
      <c r="R82" s="9"/>
      <c r="S82" s="9"/>
      <c r="T82" s="621"/>
      <c r="Z82" s="8"/>
      <c r="AA82" s="9"/>
      <c r="AB82" s="621"/>
      <c r="AC82" s="621"/>
    </row>
    <row r="83" spans="7:30" ht="12.75">
      <c r="G83" s="6"/>
      <c r="H83" s="189"/>
      <c r="I83" s="189"/>
      <c r="Q83" s="6"/>
      <c r="R83" s="189"/>
      <c r="S83" s="189"/>
      <c r="T83" s="189"/>
      <c r="Z83" s="6"/>
      <c r="AA83" s="189"/>
      <c r="AB83" s="189"/>
      <c r="AC83" s="1118"/>
      <c r="AD83" s="834"/>
    </row>
    <row r="84" spans="7:30" ht="12.75">
      <c r="G84" s="6"/>
      <c r="H84" s="189"/>
      <c r="I84" s="189"/>
      <c r="Q84" s="6"/>
      <c r="R84" s="189"/>
      <c r="S84" s="189"/>
      <c r="T84" s="189"/>
      <c r="Z84" s="6"/>
      <c r="AA84" s="189"/>
      <c r="AB84" s="189"/>
      <c r="AC84" s="1118"/>
      <c r="AD84" s="834"/>
    </row>
    <row r="85" spans="7:30" ht="12.75">
      <c r="G85" s="6"/>
      <c r="H85" s="189"/>
      <c r="I85" s="189"/>
      <c r="Q85" s="6"/>
      <c r="R85" s="189"/>
      <c r="S85" s="189"/>
      <c r="T85" s="189"/>
      <c r="Z85" s="6"/>
      <c r="AA85" s="189"/>
      <c r="AB85" s="189"/>
      <c r="AC85" s="1118"/>
      <c r="AD85" s="834"/>
    </row>
    <row r="86" spans="7:30" ht="12.75">
      <c r="G86" s="6"/>
      <c r="H86" s="189"/>
      <c r="I86" s="189"/>
      <c r="Q86" s="6"/>
      <c r="R86" s="189"/>
      <c r="S86" s="189"/>
      <c r="T86" s="189"/>
      <c r="Z86" s="6"/>
      <c r="AA86" s="189"/>
      <c r="AB86" s="189"/>
      <c r="AC86" s="1118"/>
      <c r="AD86" s="834"/>
    </row>
    <row r="87" spans="7:30" ht="12.75">
      <c r="G87" s="6"/>
      <c r="H87" s="189"/>
      <c r="I87" s="189"/>
      <c r="Q87" s="6"/>
      <c r="R87" s="189"/>
      <c r="S87" s="189"/>
      <c r="T87" s="189"/>
      <c r="Z87" s="6"/>
      <c r="AA87" s="189"/>
      <c r="AB87" s="189"/>
      <c r="AC87" s="1118"/>
      <c r="AD87" s="834"/>
    </row>
    <row r="88" spans="7:30" ht="12.75">
      <c r="G88" s="6"/>
      <c r="H88" s="189"/>
      <c r="I88" s="189"/>
      <c r="Q88" s="6"/>
      <c r="R88" s="189"/>
      <c r="S88" s="189"/>
      <c r="T88" s="189"/>
      <c r="Z88" s="6"/>
      <c r="AA88" s="189"/>
      <c r="AB88" s="189"/>
      <c r="AC88" s="1118"/>
      <c r="AD88" s="834"/>
    </row>
    <row r="89" spans="7:30" ht="12.75">
      <c r="G89" s="6"/>
      <c r="H89" s="189"/>
      <c r="I89" s="189"/>
      <c r="Q89" s="6"/>
      <c r="R89" s="189"/>
      <c r="S89" s="189"/>
      <c r="T89" s="189"/>
      <c r="Z89" s="6"/>
      <c r="AA89" s="189"/>
      <c r="AB89" s="189"/>
      <c r="AC89" s="1118"/>
      <c r="AD89" s="834"/>
    </row>
    <row r="90" spans="7:30" ht="12.75">
      <c r="G90" s="6"/>
      <c r="H90" s="189"/>
      <c r="I90" s="189"/>
      <c r="Q90" s="6"/>
      <c r="R90" s="189"/>
      <c r="S90" s="189"/>
      <c r="T90" s="189"/>
      <c r="Z90" s="6"/>
      <c r="AA90" s="189"/>
      <c r="AB90" s="189"/>
      <c r="AC90" s="1118"/>
      <c r="AD90" s="834"/>
    </row>
    <row r="91" spans="7:30" ht="12.75">
      <c r="G91" s="6"/>
      <c r="H91" s="189"/>
      <c r="I91" s="189"/>
      <c r="Q91" s="6"/>
      <c r="R91" s="189"/>
      <c r="S91" s="189"/>
      <c r="T91" s="189"/>
      <c r="Z91" s="6"/>
      <c r="AA91" s="189"/>
      <c r="AB91" s="189"/>
      <c r="AC91" s="1118"/>
      <c r="AD91" s="834"/>
    </row>
    <row r="92" spans="7:30" ht="12.75">
      <c r="G92" s="6"/>
      <c r="H92" s="189"/>
      <c r="I92" s="189"/>
      <c r="Q92" s="6"/>
      <c r="R92" s="189"/>
      <c r="S92" s="189"/>
      <c r="T92" s="189"/>
      <c r="Z92" s="6"/>
      <c r="AA92" s="189"/>
      <c r="AB92" s="189"/>
      <c r="AC92" s="1118"/>
      <c r="AD92" s="834"/>
    </row>
    <row r="93" spans="7:30" ht="12.75">
      <c r="G93" s="6"/>
      <c r="H93" s="189"/>
      <c r="I93" s="189"/>
      <c r="Q93" s="6"/>
      <c r="R93" s="189"/>
      <c r="S93" s="189"/>
      <c r="T93" s="189"/>
      <c r="Z93" s="6"/>
      <c r="AA93" s="189"/>
      <c r="AB93" s="189"/>
      <c r="AC93" s="1118"/>
      <c r="AD93" s="834"/>
    </row>
    <row r="94" spans="7:30" ht="12.75">
      <c r="G94" s="6"/>
      <c r="H94" s="189"/>
      <c r="I94" s="189"/>
      <c r="Q94" s="6"/>
      <c r="R94" s="189"/>
      <c r="S94" s="189"/>
      <c r="T94" s="189"/>
      <c r="Z94" s="6"/>
      <c r="AA94" s="189"/>
      <c r="AB94" s="189"/>
      <c r="AC94" s="1118"/>
      <c r="AD94" s="834"/>
    </row>
    <row r="95" spans="7:30" ht="12.75">
      <c r="G95" s="6"/>
      <c r="H95" s="189"/>
      <c r="I95" s="189"/>
      <c r="Q95" s="6"/>
      <c r="R95" s="189"/>
      <c r="S95" s="189"/>
      <c r="T95" s="189"/>
      <c r="Z95" s="6"/>
      <c r="AA95" s="189"/>
      <c r="AB95" s="189"/>
      <c r="AC95" s="1118"/>
      <c r="AD95" s="834"/>
    </row>
    <row r="96" spans="7:30" ht="12.75">
      <c r="G96" s="6"/>
      <c r="H96" s="189"/>
      <c r="I96" s="189"/>
      <c r="Q96" s="6"/>
      <c r="R96" s="189"/>
      <c r="S96" s="189"/>
      <c r="T96" s="189"/>
      <c r="Z96" s="6"/>
      <c r="AA96" s="189"/>
      <c r="AB96" s="189"/>
      <c r="AC96" s="1118"/>
      <c r="AD96" s="834"/>
    </row>
    <row r="97" spans="7:30" ht="12.75">
      <c r="G97" s="6"/>
      <c r="H97" s="189"/>
      <c r="I97" s="189"/>
      <c r="Q97" s="6"/>
      <c r="R97" s="189"/>
      <c r="S97" s="189"/>
      <c r="T97" s="189"/>
      <c r="Z97" s="6"/>
      <c r="AA97" s="189"/>
      <c r="AB97" s="189"/>
      <c r="AC97" s="1118"/>
      <c r="AD97" s="834"/>
    </row>
    <row r="98" spans="7:30" ht="12.75">
      <c r="G98" s="6"/>
      <c r="H98" s="189"/>
      <c r="I98" s="189"/>
      <c r="Q98" s="6"/>
      <c r="R98" s="189"/>
      <c r="S98" s="189"/>
      <c r="T98" s="189"/>
      <c r="Z98" s="6"/>
      <c r="AA98" s="189"/>
      <c r="AB98" s="189"/>
      <c r="AC98" s="1118"/>
      <c r="AD98" s="834"/>
    </row>
    <row r="99" spans="7:30" ht="12.75">
      <c r="G99" s="6"/>
      <c r="H99" s="189"/>
      <c r="I99" s="189"/>
      <c r="Q99" s="6"/>
      <c r="R99" s="189"/>
      <c r="S99" s="189"/>
      <c r="T99" s="189"/>
      <c r="Z99" s="6"/>
      <c r="AA99" s="189"/>
      <c r="AB99" s="189"/>
      <c r="AC99" s="1118"/>
      <c r="AD99" s="834"/>
    </row>
    <row r="100" spans="7:30" ht="12.75">
      <c r="G100" s="6"/>
      <c r="H100" s="189"/>
      <c r="I100" s="189"/>
      <c r="Q100" s="6"/>
      <c r="R100" s="189"/>
      <c r="S100" s="189"/>
      <c r="T100" s="189"/>
      <c r="Z100" s="6"/>
      <c r="AA100" s="189"/>
      <c r="AB100" s="189"/>
      <c r="AC100" s="1118"/>
      <c r="AD100" s="834"/>
    </row>
    <row r="101" spans="7:30" ht="12.75">
      <c r="G101" s="6"/>
      <c r="H101" s="189"/>
      <c r="I101" s="189"/>
      <c r="Q101" s="6"/>
      <c r="R101" s="189"/>
      <c r="S101" s="189"/>
      <c r="T101" s="189"/>
      <c r="Z101" s="6"/>
      <c r="AA101" s="189"/>
      <c r="AB101" s="189"/>
      <c r="AC101" s="1118"/>
      <c r="AD101" s="834"/>
    </row>
    <row r="102" spans="7:30" ht="12.75">
      <c r="G102" s="6"/>
      <c r="H102" s="189"/>
      <c r="I102" s="189"/>
      <c r="Q102" s="6"/>
      <c r="R102" s="189"/>
      <c r="S102" s="189"/>
      <c r="T102" s="189"/>
      <c r="Z102" s="6"/>
      <c r="AA102" s="189"/>
      <c r="AB102" s="189"/>
      <c r="AC102" s="1118"/>
      <c r="AD102" s="834"/>
    </row>
    <row r="105" ht="12.75">
      <c r="AD105" s="1119"/>
    </row>
  </sheetData>
  <mergeCells count="41">
    <mergeCell ref="Z46:Z47"/>
    <mergeCell ref="AA46:AA47"/>
    <mergeCell ref="AB46:AB47"/>
    <mergeCell ref="V7:AB7"/>
    <mergeCell ref="V8:V9"/>
    <mergeCell ref="V45:X45"/>
    <mergeCell ref="Z45:AB45"/>
    <mergeCell ref="V46:V47"/>
    <mergeCell ref="W46:W47"/>
    <mergeCell ref="X46:X47"/>
    <mergeCell ref="B45:D45"/>
    <mergeCell ref="F45:H45"/>
    <mergeCell ref="C46:C47"/>
    <mergeCell ref="D46:D47"/>
    <mergeCell ref="F46:F47"/>
    <mergeCell ref="G46:G47"/>
    <mergeCell ref="H46:H47"/>
    <mergeCell ref="R46:R47"/>
    <mergeCell ref="M46:M47"/>
    <mergeCell ref="N46:N47"/>
    <mergeCell ref="B46:B47"/>
    <mergeCell ref="A2:H3"/>
    <mergeCell ref="A5:H5"/>
    <mergeCell ref="G8:H8"/>
    <mergeCell ref="U5:AB5"/>
    <mergeCell ref="K5:R5"/>
    <mergeCell ref="AA8:AB8"/>
    <mergeCell ref="K2:R3"/>
    <mergeCell ref="L7:R7"/>
    <mergeCell ref="L8:L9"/>
    <mergeCell ref="Q8:R8"/>
    <mergeCell ref="U80:AD80"/>
    <mergeCell ref="B7:H7"/>
    <mergeCell ref="B8:B9"/>
    <mergeCell ref="A41:H41"/>
    <mergeCell ref="L46:L47"/>
    <mergeCell ref="P46:P47"/>
    <mergeCell ref="P45:R45"/>
    <mergeCell ref="A80:H80"/>
    <mergeCell ref="L45:N45"/>
    <mergeCell ref="Q46:Q47"/>
  </mergeCells>
  <hyperlinks>
    <hyperlink ref="R1" location="Sommaire!A27" display="Retour sommaire"/>
    <hyperlink ref="AB1" location="Sommaire!A27" display="Retour sommaire"/>
    <hyperlink ref="H1" location="Sommaire!A27" display="Retour sommaire"/>
  </hyperlinks>
  <printOptions/>
  <pageMargins left="0.75" right="0.75" top="1" bottom="1" header="0.4921259845" footer="0.36"/>
  <pageSetup firstPageNumber="26" useFirstPageNumber="1" horizontalDpi="600" verticalDpi="600" orientation="portrait" paperSize="9" scale="60" r:id="rId1"/>
  <headerFooter alignWithMargins="0">
    <oddHeader>&amp;L&amp;9Ministère de l’intérieur, de l’outre-mer, des collectivités territoriales et de l’immigration/DGCL&amp;R&amp;9Publication : «Les budgets primitifs 2011 des régions»</oddHeader>
    <oddFooter>&amp;L&amp;9Direction générale des collectivités locales/DESL
Mise en ligne : septembre 2011&amp;R&amp;9&amp;P</oddFooter>
  </headerFooter>
  <colBreaks count="2" manualBreakCount="2">
    <brk id="10" max="80" man="1"/>
    <brk id="20" max="80" man="1"/>
  </colBreaks>
</worksheet>
</file>

<file path=xl/worksheets/sheet15.xml><?xml version="1.0" encoding="utf-8"?>
<worksheet xmlns="http://schemas.openxmlformats.org/spreadsheetml/2006/main" xmlns:r="http://schemas.openxmlformats.org/officeDocument/2006/relationships">
  <sheetPr>
    <tabColor indexed="45"/>
  </sheetPr>
  <dimension ref="A1:P82"/>
  <sheetViews>
    <sheetView zoomScaleSheetLayoutView="100" workbookViewId="0" topLeftCell="A1">
      <selection activeCell="O38" sqref="O38"/>
    </sheetView>
  </sheetViews>
  <sheetFormatPr defaultColWidth="11.421875" defaultRowHeight="12.75"/>
  <cols>
    <col min="1" max="1" width="31.140625" style="0" customWidth="1"/>
    <col min="2" max="4" width="13.7109375" style="0" customWidth="1"/>
    <col min="5" max="5" width="14.57421875" style="0" customWidth="1"/>
    <col min="6" max="7" width="13.7109375" style="0" customWidth="1"/>
    <col min="8" max="8" width="15.57421875" style="0" customWidth="1"/>
  </cols>
  <sheetData>
    <row r="1" spans="1:16" ht="20.25">
      <c r="A1" s="1120" t="s">
        <v>54</v>
      </c>
      <c r="B1" s="1067"/>
      <c r="C1" s="1067"/>
      <c r="D1" s="1067"/>
      <c r="E1" s="1067"/>
      <c r="F1" s="1067"/>
      <c r="G1" s="7" t="s">
        <v>187</v>
      </c>
      <c r="I1" s="518"/>
      <c r="J1" s="518"/>
      <c r="K1" s="518"/>
      <c r="L1" s="518"/>
      <c r="M1" s="518"/>
      <c r="N1" s="518"/>
      <c r="O1" s="206"/>
      <c r="P1" s="518"/>
    </row>
    <row r="2" spans="1:7" ht="13.5" customHeight="1">
      <c r="A2" s="795" t="s">
        <v>220</v>
      </c>
      <c r="B2" s="1067"/>
      <c r="C2" s="1067"/>
      <c r="D2" s="1067"/>
      <c r="E2" s="1067"/>
      <c r="F2" s="1067"/>
      <c r="G2" s="1067"/>
    </row>
    <row r="3" spans="1:7" ht="15" customHeight="1">
      <c r="A3" s="1311" t="s">
        <v>368</v>
      </c>
      <c r="B3" s="18"/>
      <c r="C3" s="6"/>
      <c r="D3" s="6"/>
      <c r="E3" s="6"/>
      <c r="F3" s="6"/>
      <c r="G3" s="6"/>
    </row>
    <row r="4" spans="1:7" s="690" customFormat="1" ht="24.75" customHeight="1">
      <c r="A4" s="568" t="s">
        <v>222</v>
      </c>
      <c r="B4" s="1164" t="s">
        <v>41</v>
      </c>
      <c r="C4" s="1165" t="s">
        <v>42</v>
      </c>
      <c r="D4" s="1165" t="s">
        <v>43</v>
      </c>
      <c r="E4" s="1165" t="s">
        <v>44</v>
      </c>
      <c r="F4" s="1165" t="s">
        <v>45</v>
      </c>
      <c r="G4" s="1123" t="s">
        <v>46</v>
      </c>
    </row>
    <row r="5" spans="1:7" ht="12.75">
      <c r="A5" s="1163" t="s">
        <v>228</v>
      </c>
      <c r="B5" s="1124">
        <v>269.41597816034965</v>
      </c>
      <c r="C5" s="1125">
        <v>73.29315419599739</v>
      </c>
      <c r="D5" s="1125">
        <v>333.1940119606745</v>
      </c>
      <c r="E5" s="1125">
        <v>30.293475115624663</v>
      </c>
      <c r="F5" s="1125">
        <v>374.2444525030929</v>
      </c>
      <c r="G5" s="1321">
        <v>101.24348118635429</v>
      </c>
    </row>
    <row r="6" spans="1:7" ht="12.75">
      <c r="A6" s="438" t="s">
        <v>229</v>
      </c>
      <c r="B6" s="1126">
        <v>218.9470637067352</v>
      </c>
      <c r="C6" s="1127">
        <v>71.81213604575294</v>
      </c>
      <c r="D6" s="1127">
        <v>308.48279516861743</v>
      </c>
      <c r="E6" s="1127">
        <v>57.91039427291859</v>
      </c>
      <c r="F6" s="1127">
        <v>104.47789700688315</v>
      </c>
      <c r="G6" s="1322">
        <v>78.68702308783301</v>
      </c>
    </row>
    <row r="7" spans="1:7" ht="12.75">
      <c r="A7" s="424" t="s">
        <v>230</v>
      </c>
      <c r="B7" s="1128">
        <v>287.215736348737</v>
      </c>
      <c r="C7" s="1129">
        <v>93.58099416979567</v>
      </c>
      <c r="D7" s="1129">
        <v>361.74372682154143</v>
      </c>
      <c r="E7" s="1129">
        <v>61.06972831883731</v>
      </c>
      <c r="F7" s="1129">
        <v>366.64755374222807</v>
      </c>
      <c r="G7" s="1321">
        <v>103.9341594475614</v>
      </c>
    </row>
    <row r="8" spans="1:7" ht="12.75">
      <c r="A8" s="438" t="s">
        <v>231</v>
      </c>
      <c r="B8" s="1126">
        <v>314.4850750197732</v>
      </c>
      <c r="C8" s="1127">
        <v>63.941949372375284</v>
      </c>
      <c r="D8" s="1127">
        <v>346.47787562979875</v>
      </c>
      <c r="E8" s="1127">
        <v>43.275585786026085</v>
      </c>
      <c r="F8" s="1127">
        <v>270.12179569468196</v>
      </c>
      <c r="G8" s="1322">
        <v>101.71502779485111</v>
      </c>
    </row>
    <row r="9" spans="1:7" ht="12.75">
      <c r="A9" s="424" t="s">
        <v>232</v>
      </c>
      <c r="B9" s="1128">
        <v>221.01922999402726</v>
      </c>
      <c r="C9" s="1129">
        <v>62.92758834710304</v>
      </c>
      <c r="D9" s="1129">
        <v>284.9115028862069</v>
      </c>
      <c r="E9" s="1129">
        <v>35.9605987136924</v>
      </c>
      <c r="F9" s="1129">
        <v>103.09069911781367</v>
      </c>
      <c r="G9" s="1321">
        <v>79.01858810185469</v>
      </c>
    </row>
    <row r="10" spans="1:7" ht="12.75">
      <c r="A10" s="438" t="s">
        <v>233</v>
      </c>
      <c r="B10" s="1126">
        <v>251.85480350687357</v>
      </c>
      <c r="C10" s="1127">
        <v>63.51352926800777</v>
      </c>
      <c r="D10" s="1127">
        <v>333.25366426481077</v>
      </c>
      <c r="E10" s="1127">
        <v>30.944753983965768</v>
      </c>
      <c r="F10" s="1127">
        <v>209.33353570813762</v>
      </c>
      <c r="G10" s="1322">
        <v>93.38525463873792</v>
      </c>
    </row>
    <row r="11" spans="1:7" ht="12.75">
      <c r="A11" s="424" t="s">
        <v>234</v>
      </c>
      <c r="B11" s="1128">
        <v>313.73411483768194</v>
      </c>
      <c r="C11" s="1129">
        <v>70.03962025022092</v>
      </c>
      <c r="D11" s="1129">
        <v>350.6770549916283</v>
      </c>
      <c r="E11" s="1129">
        <v>43.389696990837635</v>
      </c>
      <c r="F11" s="1129">
        <v>161.78746773405888</v>
      </c>
      <c r="G11" s="1321">
        <v>95.41521833286822</v>
      </c>
    </row>
    <row r="12" spans="1:7" ht="12.75">
      <c r="A12" s="438" t="s">
        <v>235</v>
      </c>
      <c r="B12" s="1126">
        <v>1305.7967330061795</v>
      </c>
      <c r="C12" s="1127">
        <v>52.25697149088643</v>
      </c>
      <c r="D12" s="1127">
        <v>1666.2514085786986</v>
      </c>
      <c r="E12" s="1127">
        <v>415.1861303681778</v>
      </c>
      <c r="F12" s="1127">
        <v>1000.5640643662045</v>
      </c>
      <c r="G12" s="1322">
        <v>108.87310133977253</v>
      </c>
    </row>
    <row r="13" spans="1:7" ht="12.75">
      <c r="A13" s="424" t="s">
        <v>236</v>
      </c>
      <c r="B13" s="1128">
        <v>271.9610462321363</v>
      </c>
      <c r="C13" s="1129">
        <v>54.487785654715736</v>
      </c>
      <c r="D13" s="1129">
        <v>346.376820529398</v>
      </c>
      <c r="E13" s="1129">
        <v>48.30500996026724</v>
      </c>
      <c r="F13" s="1129">
        <v>175.34813612615173</v>
      </c>
      <c r="G13" s="1321">
        <v>97.39483399138027</v>
      </c>
    </row>
    <row r="14" spans="1:7" ht="12.75">
      <c r="A14" s="438" t="s">
        <v>237</v>
      </c>
      <c r="B14" s="1126">
        <v>243.41192919281463</v>
      </c>
      <c r="C14" s="1127">
        <v>72.67099140449824</v>
      </c>
      <c r="D14" s="1127">
        <v>324.63784713150204</v>
      </c>
      <c r="E14" s="1127">
        <v>87.95988892246984</v>
      </c>
      <c r="F14" s="1127">
        <v>225.01292681252767</v>
      </c>
      <c r="G14" s="1322">
        <v>87.7187128020911</v>
      </c>
    </row>
    <row r="15" spans="1:7" ht="12.75">
      <c r="A15" s="424" t="s">
        <v>238</v>
      </c>
      <c r="B15" s="1128">
        <v>401.93797992272727</v>
      </c>
      <c r="C15" s="1129">
        <v>88.75743523788172</v>
      </c>
      <c r="D15" s="1129">
        <v>448.90259363122794</v>
      </c>
      <c r="E15" s="1129">
        <v>43.0827541812356</v>
      </c>
      <c r="F15" s="1129">
        <v>303.5409470693658</v>
      </c>
      <c r="G15" s="1321">
        <v>154.3356761625323</v>
      </c>
    </row>
    <row r="16" spans="1:7" ht="12.75">
      <c r="A16" s="438" t="s">
        <v>239</v>
      </c>
      <c r="B16" s="1126">
        <v>289.7297531673065</v>
      </c>
      <c r="C16" s="1127">
        <v>64.7323018405511</v>
      </c>
      <c r="D16" s="1127">
        <v>340.21976360941113</v>
      </c>
      <c r="E16" s="1127">
        <v>36.62771043839762</v>
      </c>
      <c r="F16" s="1127">
        <v>280.35004333869114</v>
      </c>
      <c r="G16" s="1322">
        <v>90.82048618472487</v>
      </c>
    </row>
    <row r="17" spans="1:7" ht="12.75">
      <c r="A17" s="424" t="s">
        <v>240</v>
      </c>
      <c r="B17" s="1128">
        <v>236.184387038987</v>
      </c>
      <c r="C17" s="1129">
        <v>82.37232741555854</v>
      </c>
      <c r="D17" s="1129">
        <v>321.5970967484391</v>
      </c>
      <c r="E17" s="1129">
        <v>40.706103345585554</v>
      </c>
      <c r="F17" s="1129">
        <v>96.43277630112291</v>
      </c>
      <c r="G17" s="1321">
        <v>87.03449821356553</v>
      </c>
    </row>
    <row r="18" spans="1:7" ht="12.75">
      <c r="A18" s="438" t="s">
        <v>241</v>
      </c>
      <c r="B18" s="1126">
        <v>309.3917750969326</v>
      </c>
      <c r="C18" s="1127">
        <v>80.27391800991214</v>
      </c>
      <c r="D18" s="1127">
        <v>362.85228705129606</v>
      </c>
      <c r="E18" s="1127">
        <v>71.12978360198242</v>
      </c>
      <c r="F18" s="1127">
        <v>408.61121251680686</v>
      </c>
      <c r="G18" s="1322">
        <v>87.87415770301116</v>
      </c>
    </row>
    <row r="19" spans="1:7" ht="12.75">
      <c r="A19" s="424" t="s">
        <v>242</v>
      </c>
      <c r="B19" s="1128">
        <v>274.4550782839393</v>
      </c>
      <c r="C19" s="1129">
        <v>80.40583201288798</v>
      </c>
      <c r="D19" s="1129">
        <v>337.4713854255914</v>
      </c>
      <c r="E19" s="1129">
        <v>35.24110063943738</v>
      </c>
      <c r="F19" s="1129">
        <v>169.7980740794649</v>
      </c>
      <c r="G19" s="1321">
        <v>78.55227739607075</v>
      </c>
    </row>
    <row r="20" spans="1:7" ht="12.75">
      <c r="A20" s="438" t="s">
        <v>243</v>
      </c>
      <c r="B20" s="1126">
        <v>270.2347613170576</v>
      </c>
      <c r="C20" s="1127">
        <v>111.41894164861465</v>
      </c>
      <c r="D20" s="1127">
        <v>346.6495177916766</v>
      </c>
      <c r="E20" s="1127">
        <v>77.81950559987314</v>
      </c>
      <c r="F20" s="1127">
        <v>120.55033832790166</v>
      </c>
      <c r="G20" s="1322">
        <v>80.35019830428942</v>
      </c>
    </row>
    <row r="21" spans="1:7" ht="12.75">
      <c r="A21" s="424" t="s">
        <v>244</v>
      </c>
      <c r="B21" s="1128">
        <v>213.52054994718858</v>
      </c>
      <c r="C21" s="1129">
        <v>63.19100456813114</v>
      </c>
      <c r="D21" s="1129">
        <v>287.1772359595843</v>
      </c>
      <c r="E21" s="1129">
        <v>27.40732262786006</v>
      </c>
      <c r="F21" s="1129">
        <v>256.8242697743835</v>
      </c>
      <c r="G21" s="1321">
        <v>72.92014959909834</v>
      </c>
    </row>
    <row r="22" spans="1:7" ht="12.75">
      <c r="A22" s="438" t="s">
        <v>245</v>
      </c>
      <c r="B22" s="1126">
        <v>329.0723336885651</v>
      </c>
      <c r="C22" s="1127">
        <v>57.58695040165761</v>
      </c>
      <c r="D22" s="1127">
        <v>368.4433195437882</v>
      </c>
      <c r="E22" s="1127">
        <v>51.30202533304259</v>
      </c>
      <c r="F22" s="1127">
        <v>269.01675578173</v>
      </c>
      <c r="G22" s="1322">
        <v>113.63688606068423</v>
      </c>
    </row>
    <row r="23" spans="1:7" ht="12.75">
      <c r="A23" s="424" t="s">
        <v>246</v>
      </c>
      <c r="B23" s="1128">
        <v>242.02366875697507</v>
      </c>
      <c r="C23" s="1129">
        <v>64.76856034436945</v>
      </c>
      <c r="D23" s="1129">
        <v>297.4801060875804</v>
      </c>
      <c r="E23" s="1129">
        <v>35.01045154204532</v>
      </c>
      <c r="F23" s="1129">
        <v>169.78348423854317</v>
      </c>
      <c r="G23" s="1321">
        <v>78.9152733122531</v>
      </c>
    </row>
    <row r="24" spans="1:7" ht="12.75">
      <c r="A24" s="438" t="s">
        <v>247</v>
      </c>
      <c r="B24" s="1126">
        <v>261.24599191030353</v>
      </c>
      <c r="C24" s="1127">
        <v>65.56931188434497</v>
      </c>
      <c r="D24" s="1127">
        <v>317.3393019786764</v>
      </c>
      <c r="E24" s="1127">
        <v>47.943126396572374</v>
      </c>
      <c r="F24" s="1127">
        <v>270.23702987854176</v>
      </c>
      <c r="G24" s="1322">
        <v>82.37093123355181</v>
      </c>
    </row>
    <row r="25" spans="1:7" ht="12.75">
      <c r="A25" s="424" t="s">
        <v>248</v>
      </c>
      <c r="B25" s="1128">
        <v>262.0875837756293</v>
      </c>
      <c r="C25" s="1129">
        <v>73.37871570494384</v>
      </c>
      <c r="D25" s="1129">
        <v>303.31145587105516</v>
      </c>
      <c r="E25" s="1129">
        <v>34.4364605579431</v>
      </c>
      <c r="F25" s="1129">
        <v>250.1505557651913</v>
      </c>
      <c r="G25" s="1321">
        <v>92.74852672164353</v>
      </c>
    </row>
    <row r="26" spans="1:7" ht="12.75">
      <c r="A26" s="450" t="s">
        <v>249</v>
      </c>
      <c r="B26" s="1130">
        <v>270.42400950638546</v>
      </c>
      <c r="C26" s="1131">
        <v>71.76579615765549</v>
      </c>
      <c r="D26" s="1131">
        <v>334.1402075892217</v>
      </c>
      <c r="E26" s="1131">
        <v>48.78068380371843</v>
      </c>
      <c r="F26" s="1131">
        <v>236.35614943535737</v>
      </c>
      <c r="G26" s="1323">
        <v>89.12235889983425</v>
      </c>
    </row>
    <row r="27" spans="1:7" ht="12.75">
      <c r="A27" s="424" t="s">
        <v>250</v>
      </c>
      <c r="B27" s="1128">
        <v>286.5025211199024</v>
      </c>
      <c r="C27" s="1129">
        <v>119.1771941741461</v>
      </c>
      <c r="D27" s="1129">
        <v>344.08671117195325</v>
      </c>
      <c r="E27" s="1129">
        <v>48.31055608336307</v>
      </c>
      <c r="F27" s="1129">
        <v>300.38689986937504</v>
      </c>
      <c r="G27" s="1321">
        <v>62.24913668663053</v>
      </c>
    </row>
    <row r="28" spans="1:7" ht="12.75">
      <c r="A28" s="461" t="s">
        <v>251</v>
      </c>
      <c r="B28" s="1132">
        <v>265.7520678323576</v>
      </c>
      <c r="C28" s="1133">
        <v>72.91356729772565</v>
      </c>
      <c r="D28" s="1133">
        <v>328.329317997854</v>
      </c>
      <c r="E28" s="1133">
        <v>48.6933631437822</v>
      </c>
      <c r="F28" s="1133">
        <v>248.24910350299788</v>
      </c>
      <c r="G28" s="1324">
        <v>84.13097592735961</v>
      </c>
    </row>
    <row r="29" spans="1:7" ht="12.75">
      <c r="A29" s="424" t="s">
        <v>252</v>
      </c>
      <c r="B29" s="1128">
        <v>571.9267913955214</v>
      </c>
      <c r="C29" s="1129">
        <v>26.966335944981495</v>
      </c>
      <c r="D29" s="1129">
        <v>735.9815674297512</v>
      </c>
      <c r="E29" s="1129">
        <v>300.3640640804901</v>
      </c>
      <c r="F29" s="1129">
        <v>553.4727442389034</v>
      </c>
      <c r="G29" s="1321">
        <v>38.05219949105925</v>
      </c>
    </row>
    <row r="30" spans="1:7" ht="12.75">
      <c r="A30" s="438" t="s">
        <v>253</v>
      </c>
      <c r="B30" s="1126">
        <v>409.2960240168552</v>
      </c>
      <c r="C30" s="1127">
        <v>41.724014142455395</v>
      </c>
      <c r="D30" s="1127">
        <v>454.52071182486503</v>
      </c>
      <c r="E30" s="1127">
        <v>152.15857815876808</v>
      </c>
      <c r="F30" s="1127">
        <v>597.1853439311325</v>
      </c>
      <c r="G30" s="1322">
        <v>24.228214379368655</v>
      </c>
    </row>
    <row r="31" spans="1:7" ht="12.75">
      <c r="A31" s="424" t="s">
        <v>254</v>
      </c>
      <c r="B31" s="1128">
        <v>410.0771653933308</v>
      </c>
      <c r="C31" s="1129">
        <v>50.83520103022573</v>
      </c>
      <c r="D31" s="1129">
        <v>585.4686165009473</v>
      </c>
      <c r="E31" s="1129">
        <v>260.57900667417874</v>
      </c>
      <c r="F31" s="1129">
        <v>0</v>
      </c>
      <c r="G31" s="1321">
        <v>52.79163932193316</v>
      </c>
    </row>
    <row r="32" spans="1:7" ht="12.75">
      <c r="A32" s="438" t="s">
        <v>255</v>
      </c>
      <c r="B32" s="1126">
        <v>343.94449945593703</v>
      </c>
      <c r="C32" s="1127">
        <v>40.391627427628606</v>
      </c>
      <c r="D32" s="1127">
        <v>541.0213696188866</v>
      </c>
      <c r="E32" s="1127">
        <v>381.00051285126943</v>
      </c>
      <c r="F32" s="1127">
        <v>592.277430504981</v>
      </c>
      <c r="G32" s="1322">
        <v>34.51648161997354</v>
      </c>
    </row>
    <row r="33" spans="1:7" ht="12.75">
      <c r="A33" s="655" t="s">
        <v>355</v>
      </c>
      <c r="B33" s="1167">
        <v>416.49773952276234</v>
      </c>
      <c r="C33" s="1166">
        <v>39.86750171461184</v>
      </c>
      <c r="D33" s="1166">
        <v>583.403000530192</v>
      </c>
      <c r="E33" s="1166">
        <v>309.5709535836063</v>
      </c>
      <c r="F33" s="1166">
        <v>455.04521819212624</v>
      </c>
      <c r="G33" s="1325">
        <v>38.05515348275633</v>
      </c>
    </row>
    <row r="34" spans="1:7" ht="12.75">
      <c r="A34" s="461" t="s">
        <v>354</v>
      </c>
      <c r="B34" s="1132">
        <v>269.86627399142566</v>
      </c>
      <c r="C34" s="1133">
        <v>71.82752646925279</v>
      </c>
      <c r="D34" s="1133">
        <v>335.39540562964294</v>
      </c>
      <c r="E34" s="1133">
        <v>56.07469553623185</v>
      </c>
      <c r="F34" s="1133">
        <v>254.10024179898613</v>
      </c>
      <c r="G34" s="1324">
        <v>82.82729568351147</v>
      </c>
    </row>
    <row r="35" spans="1:7" ht="12.75">
      <c r="A35" s="653"/>
      <c r="B35" s="653"/>
      <c r="C35" s="6"/>
      <c r="D35" s="115"/>
      <c r="E35" s="6"/>
      <c r="F35" s="6"/>
      <c r="G35" s="6"/>
    </row>
    <row r="36" spans="1:7" ht="12.75">
      <c r="A36" s="115"/>
      <c r="B36" s="653"/>
      <c r="C36" s="6"/>
      <c r="D36" s="115"/>
      <c r="E36" s="6"/>
      <c r="F36" s="6"/>
      <c r="G36" s="6"/>
    </row>
    <row r="37" spans="1:7" ht="12.75">
      <c r="A37" s="795" t="s">
        <v>220</v>
      </c>
      <c r="B37" s="653"/>
      <c r="C37" s="6"/>
      <c r="D37" s="115"/>
      <c r="E37" s="6"/>
      <c r="F37" s="6"/>
      <c r="G37" s="6"/>
    </row>
    <row r="38" spans="1:7" s="690" customFormat="1" ht="23.25" customHeight="1">
      <c r="A38" s="598" t="s">
        <v>222</v>
      </c>
      <c r="B38" s="1121" t="s">
        <v>47</v>
      </c>
      <c r="C38" s="1122" t="s">
        <v>48</v>
      </c>
      <c r="D38" s="1122" t="s">
        <v>407</v>
      </c>
      <c r="E38" s="1122" t="s">
        <v>49</v>
      </c>
      <c r="F38" s="1122" t="s">
        <v>50</v>
      </c>
      <c r="G38" s="1123" t="s">
        <v>406</v>
      </c>
    </row>
    <row r="39" spans="1:7" ht="12.75">
      <c r="A39" s="1163" t="s">
        <v>228</v>
      </c>
      <c r="B39" s="1276">
        <v>0.134388430162133</v>
      </c>
      <c r="C39" s="1135">
        <v>0.5780378953073345</v>
      </c>
      <c r="D39" s="1135">
        <v>0.7843764637204093</v>
      </c>
      <c r="E39" s="1135">
        <v>0.8877256600790614</v>
      </c>
      <c r="F39" s="1135">
        <v>0.0909184259865993</v>
      </c>
      <c r="G39" s="831">
        <v>1.12320281598357</v>
      </c>
    </row>
    <row r="40" spans="1:7" ht="12.75">
      <c r="A40" s="438" t="s">
        <v>229</v>
      </c>
      <c r="B40" s="1277">
        <v>0.18999287163842488</v>
      </c>
      <c r="C40" s="1134">
        <v>0.7553265925796842</v>
      </c>
      <c r="D40" s="1134">
        <v>1.0589040407770065</v>
      </c>
      <c r="E40" s="1134">
        <v>0.7535105393137703</v>
      </c>
      <c r="F40" s="1134">
        <v>0.18772649619329537</v>
      </c>
      <c r="G40" s="830">
        <v>0.3386830599410748</v>
      </c>
    </row>
    <row r="41" spans="1:7" ht="12.75">
      <c r="A41" s="424" t="s">
        <v>230</v>
      </c>
      <c r="B41" s="1276">
        <v>0.16135216206863923</v>
      </c>
      <c r="C41" s="1135">
        <v>0.9465666627393287</v>
      </c>
      <c r="D41" s="1135">
        <v>1.320742055099115</v>
      </c>
      <c r="E41" s="1135">
        <v>0.8944569325921173</v>
      </c>
      <c r="F41" s="1135">
        <v>0.16882042117337054</v>
      </c>
      <c r="G41" s="831">
        <v>1.0135560800563816</v>
      </c>
    </row>
    <row r="42" spans="1:7" ht="12.75">
      <c r="A42" s="438" t="s">
        <v>231</v>
      </c>
      <c r="B42" s="1277">
        <v>0.14616917116316983</v>
      </c>
      <c r="C42" s="1134">
        <v>0.6337119693967874</v>
      </c>
      <c r="D42" s="1134">
        <v>0.9184407663358748</v>
      </c>
      <c r="E42" s="1134">
        <v>0.9554693657617773</v>
      </c>
      <c r="F42" s="1134">
        <v>0.1249014405533494</v>
      </c>
      <c r="G42" s="830">
        <v>0.7796220615924667</v>
      </c>
    </row>
    <row r="43" spans="1:7" ht="12.75">
      <c r="A43" s="424" t="s">
        <v>232</v>
      </c>
      <c r="B43" s="1276">
        <v>0.18439636566651954</v>
      </c>
      <c r="C43" s="1135">
        <v>0.7027250212456625</v>
      </c>
      <c r="D43" s="1135">
        <v>1.0086357220350874</v>
      </c>
      <c r="E43" s="1135">
        <v>0.8109420496470446</v>
      </c>
      <c r="F43" s="1135">
        <v>0.12621673168476805</v>
      </c>
      <c r="G43" s="831">
        <v>0.36183410663832655</v>
      </c>
    </row>
    <row r="44" spans="1:7" ht="12.75">
      <c r="A44" s="438" t="s">
        <v>233</v>
      </c>
      <c r="B44" s="1277">
        <v>0.16573817388451945</v>
      </c>
      <c r="C44" s="1134">
        <v>0.6082310184841143</v>
      </c>
      <c r="D44" s="1134">
        <v>0.8586584453184425</v>
      </c>
      <c r="E44" s="1134">
        <v>0.8056718207709248</v>
      </c>
      <c r="F44" s="1134">
        <v>0.09285645531380078</v>
      </c>
      <c r="G44" s="830">
        <v>0.6281507396773784</v>
      </c>
    </row>
    <row r="45" spans="1:7" ht="12.75">
      <c r="A45" s="424" t="s">
        <v>234</v>
      </c>
      <c r="B45" s="1276">
        <v>0.1468666294721899</v>
      </c>
      <c r="C45" s="1135">
        <v>0.6509929427255897</v>
      </c>
      <c r="D45" s="1135">
        <v>0.8886177706810552</v>
      </c>
      <c r="E45" s="1135">
        <v>0.9441806594975344</v>
      </c>
      <c r="F45" s="1135">
        <v>0.12373121187490718</v>
      </c>
      <c r="G45" s="831">
        <v>0.46135743822167447</v>
      </c>
    </row>
    <row r="46" spans="1:7" ht="12.75">
      <c r="A46" s="438" t="s">
        <v>235</v>
      </c>
      <c r="B46" s="1277">
        <v>0.12662439280223356</v>
      </c>
      <c r="C46" s="1134">
        <v>0.687415183144636</v>
      </c>
      <c r="D46" s="1134">
        <v>1.9274327149292179</v>
      </c>
      <c r="E46" s="1134">
        <v>0.7982469533897383</v>
      </c>
      <c r="F46" s="1134">
        <v>0.24917376107266356</v>
      </c>
      <c r="G46" s="830">
        <v>0.6004880531321974</v>
      </c>
    </row>
    <row r="47" spans="1:7" ht="12.75">
      <c r="A47" s="424" t="s">
        <v>236</v>
      </c>
      <c r="B47" s="1276">
        <v>0.2055639412978508</v>
      </c>
      <c r="C47" s="1135">
        <v>0.4982084758394943</v>
      </c>
      <c r="D47" s="1135">
        <v>0.6890454438534692</v>
      </c>
      <c r="E47" s="1135">
        <v>0.8214797947474387</v>
      </c>
      <c r="F47" s="1135">
        <v>0.1394579749488966</v>
      </c>
      <c r="G47" s="831">
        <v>0.5062351916567391</v>
      </c>
    </row>
    <row r="48" spans="1:7" ht="12.75">
      <c r="A48" s="438" t="s">
        <v>237</v>
      </c>
      <c r="B48" s="1277">
        <v>0.17424551640764235</v>
      </c>
      <c r="C48" s="1134">
        <v>0.8323038492282135</v>
      </c>
      <c r="D48" s="1134">
        <v>1.234697028225177</v>
      </c>
      <c r="E48" s="1134">
        <v>0.7821585221266332</v>
      </c>
      <c r="F48" s="1134">
        <v>0.2709477336043313</v>
      </c>
      <c r="G48" s="830">
        <v>0.6931198219823734</v>
      </c>
    </row>
    <row r="49" spans="1:7" ht="12.75">
      <c r="A49" s="424" t="s">
        <v>238</v>
      </c>
      <c r="B49" s="1276">
        <v>0.18506918599227476</v>
      </c>
      <c r="C49" s="1135">
        <v>0.9780746861297654</v>
      </c>
      <c r="D49" s="1135">
        <v>1.4376846320474472</v>
      </c>
      <c r="E49" s="1135">
        <v>0.9523296898556025</v>
      </c>
      <c r="F49" s="1135">
        <v>0.09597350247574633</v>
      </c>
      <c r="G49" s="831">
        <v>0.6761844359463064</v>
      </c>
    </row>
    <row r="50" spans="1:7" ht="12.75">
      <c r="A50" s="438" t="s">
        <v>239</v>
      </c>
      <c r="B50" s="1277">
        <v>0.17867107896678727</v>
      </c>
      <c r="C50" s="1134">
        <v>0.6035703669051726</v>
      </c>
      <c r="D50" s="1134">
        <v>0.8068882556101625</v>
      </c>
      <c r="E50" s="1134">
        <v>0.8986552774866216</v>
      </c>
      <c r="F50" s="1134">
        <v>0.10765897327601467</v>
      </c>
      <c r="G50" s="830">
        <v>0.8240263304060919</v>
      </c>
    </row>
    <row r="51" spans="1:7" ht="12.75">
      <c r="A51" s="424" t="s">
        <v>240</v>
      </c>
      <c r="B51" s="1276">
        <v>0.1910736837829231</v>
      </c>
      <c r="C51" s="1135">
        <v>0.8931277038012341</v>
      </c>
      <c r="D51" s="1135">
        <v>1.2344558031248964</v>
      </c>
      <c r="E51" s="1135">
        <v>0.7482620677677699</v>
      </c>
      <c r="F51" s="1135">
        <v>0.1265748470901988</v>
      </c>
      <c r="G51" s="831">
        <v>0.2998558670961975</v>
      </c>
    </row>
    <row r="52" spans="1:7" ht="12.75">
      <c r="A52" s="438" t="s">
        <v>241</v>
      </c>
      <c r="B52" s="1277">
        <v>0.1872445657567431</v>
      </c>
      <c r="C52" s="1134">
        <v>0.8244471979813753</v>
      </c>
      <c r="D52" s="1134">
        <v>1.0905345570251737</v>
      </c>
      <c r="E52" s="1134">
        <v>0.9246827816065457</v>
      </c>
      <c r="F52" s="1134">
        <v>0.1960295859784036</v>
      </c>
      <c r="G52" s="830">
        <v>1.1261089625130072</v>
      </c>
    </row>
    <row r="53" spans="1:7" ht="12.75">
      <c r="A53" s="424" t="s">
        <v>242</v>
      </c>
      <c r="B53" s="1276">
        <v>0.17133523828792988</v>
      </c>
      <c r="C53" s="1135">
        <v>0.7964290495338279</v>
      </c>
      <c r="D53" s="1135">
        <v>1.0746599938565196</v>
      </c>
      <c r="E53" s="1135">
        <v>0.865844534219344</v>
      </c>
      <c r="F53" s="1135">
        <v>0.10442692969359217</v>
      </c>
      <c r="G53" s="831">
        <v>0.5031480635471639</v>
      </c>
    </row>
    <row r="54" spans="1:7" ht="12.75">
      <c r="A54" s="438" t="s">
        <v>243</v>
      </c>
      <c r="B54" s="1277">
        <v>0.21069589427562702</v>
      </c>
      <c r="C54" s="1134">
        <v>0.8846070053849006</v>
      </c>
      <c r="D54" s="1134">
        <v>1.1371303793237333</v>
      </c>
      <c r="E54" s="1134">
        <v>0.8058247476161181</v>
      </c>
      <c r="F54" s="1134">
        <v>0.22449044814953348</v>
      </c>
      <c r="G54" s="830">
        <v>0.3477585634500952</v>
      </c>
    </row>
    <row r="55" spans="1:7" ht="12.75">
      <c r="A55" s="424" t="s">
        <v>244</v>
      </c>
      <c r="B55" s="1276">
        <v>0.16210307109365987</v>
      </c>
      <c r="C55" s="1135">
        <v>0.6504294369901596</v>
      </c>
      <c r="D55" s="1135">
        <v>0.9202521313480745</v>
      </c>
      <c r="E55" s="1135">
        <v>0.8350785037541083</v>
      </c>
      <c r="F55" s="1135">
        <v>0.09543696085896311</v>
      </c>
      <c r="G55" s="831">
        <v>0.8943058070610007</v>
      </c>
    </row>
    <row r="56" spans="1:7" ht="12.75">
      <c r="A56" s="438" t="s">
        <v>245</v>
      </c>
      <c r="B56" s="1277">
        <v>0.159186322500601</v>
      </c>
      <c r="C56" s="1134">
        <v>0.581942454964586</v>
      </c>
      <c r="D56" s="1134">
        <v>0.816183135095571</v>
      </c>
      <c r="E56" s="1134">
        <v>0.9403769906108587</v>
      </c>
      <c r="F56" s="1134">
        <v>0.13923993898590833</v>
      </c>
      <c r="G56" s="830">
        <v>0.7301442081100301</v>
      </c>
    </row>
    <row r="57" spans="1:7" ht="12.75">
      <c r="A57" s="424" t="s">
        <v>246</v>
      </c>
      <c r="B57" s="1276">
        <v>0.22857483303381318</v>
      </c>
      <c r="C57" s="1135">
        <v>0.7103925937309749</v>
      </c>
      <c r="D57" s="1135">
        <v>1.0351224936090255</v>
      </c>
      <c r="E57" s="1135">
        <v>0.8554772557380756</v>
      </c>
      <c r="F57" s="1135">
        <v>0.11769006002619205</v>
      </c>
      <c r="G57" s="831">
        <v>0.5707389528379341</v>
      </c>
    </row>
    <row r="58" spans="1:7" ht="12.75">
      <c r="A58" s="438" t="s">
        <v>247</v>
      </c>
      <c r="B58" s="1277">
        <v>0.1640176923882252</v>
      </c>
      <c r="C58" s="1134">
        <v>0.6001490019391493</v>
      </c>
      <c r="D58" s="1134">
        <v>0.850717740679925</v>
      </c>
      <c r="E58" s="1134">
        <v>0.8844849863363028</v>
      </c>
      <c r="F58" s="1134">
        <v>0.15107843906392</v>
      </c>
      <c r="G58" s="830">
        <v>0.8515712620326501</v>
      </c>
    </row>
    <row r="59" spans="1:7" ht="12.75">
      <c r="A59" s="424" t="s">
        <v>248</v>
      </c>
      <c r="B59" s="1276">
        <v>0.14154757918703542</v>
      </c>
      <c r="C59" s="1135">
        <v>0.5963580773995993</v>
      </c>
      <c r="D59" s="1135">
        <v>0.8094465307175375</v>
      </c>
      <c r="E59" s="1135">
        <v>0.9081167806417675</v>
      </c>
      <c r="F59" s="1135">
        <v>0.11353498158863756</v>
      </c>
      <c r="G59" s="831">
        <v>0.8247316443976854</v>
      </c>
    </row>
    <row r="60" spans="1:7" ht="12.75">
      <c r="A60" s="450" t="s">
        <v>249</v>
      </c>
      <c r="B60" s="1278">
        <v>0.1700614387563281</v>
      </c>
      <c r="C60" s="1136">
        <v>0.6933687531892943</v>
      </c>
      <c r="D60" s="1136">
        <v>0.9630876450072205</v>
      </c>
      <c r="E60" s="1136">
        <v>0.8599337392937315</v>
      </c>
      <c r="F60" s="1136">
        <v>0.14598866791777246</v>
      </c>
      <c r="G60" s="1137">
        <v>0.7073562057695372</v>
      </c>
    </row>
    <row r="61" spans="1:7" ht="12.75">
      <c r="A61" s="424" t="s">
        <v>250</v>
      </c>
      <c r="B61" s="1276">
        <v>0.1104542911253299</v>
      </c>
      <c r="C61" s="1135">
        <v>0.7358819539264155</v>
      </c>
      <c r="D61" s="1135">
        <v>1.1061959499601441</v>
      </c>
      <c r="E61" s="1135">
        <v>0.8986385644610388</v>
      </c>
      <c r="F61" s="1135">
        <v>0.14040227220289375</v>
      </c>
      <c r="G61" s="831">
        <v>0.8729976779581594</v>
      </c>
    </row>
    <row r="62" spans="1:7" ht="12.75">
      <c r="A62" s="461" t="s">
        <v>251</v>
      </c>
      <c r="B62" s="1279">
        <v>0.16302640687625217</v>
      </c>
      <c r="C62" s="1138">
        <v>0.6375838704656084</v>
      </c>
      <c r="D62" s="1138">
        <v>0.9036646222954567</v>
      </c>
      <c r="E62" s="1138">
        <v>0.8642006514753301</v>
      </c>
      <c r="F62" s="1138">
        <v>0.14830647302748778</v>
      </c>
      <c r="G62" s="1139">
        <v>0.7560978867705639</v>
      </c>
    </row>
    <row r="63" spans="1:7" ht="12.75">
      <c r="A63" s="424" t="s">
        <v>252</v>
      </c>
      <c r="B63" s="1276">
        <v>0.19505815541066693</v>
      </c>
      <c r="C63" s="1135">
        <v>0.42127861175193804</v>
      </c>
      <c r="D63" s="1135">
        <v>0.56559908952047</v>
      </c>
      <c r="E63" s="1135">
        <v>0.8499165615470545</v>
      </c>
      <c r="F63" s="1135">
        <v>0.4081135688349417</v>
      </c>
      <c r="G63" s="831">
        <v>0.7520198449694622</v>
      </c>
    </row>
    <row r="64" spans="1:7" ht="12.75">
      <c r="A64" s="438" t="s">
        <v>253</v>
      </c>
      <c r="B64" s="1277">
        <v>0.2177431805194271</v>
      </c>
      <c r="C64" s="1134">
        <v>0.8755837662183639</v>
      </c>
      <c r="D64" s="1134">
        <v>1.0581640661952088</v>
      </c>
      <c r="E64" s="1134">
        <v>0.9811849762392278</v>
      </c>
      <c r="F64" s="1134">
        <v>0.33476709465639815</v>
      </c>
      <c r="G64" s="830">
        <v>1.3138792763337013</v>
      </c>
    </row>
    <row r="65" spans="1:7" ht="12.75">
      <c r="A65" s="424" t="s">
        <v>254</v>
      </c>
      <c r="B65" s="1276">
        <v>0.2571999732177219</v>
      </c>
      <c r="C65" s="1135">
        <v>0.7630285725522263</v>
      </c>
      <c r="D65" s="1135">
        <v>0.9918273656993656</v>
      </c>
      <c r="E65" s="1135">
        <v>0.7004255289449273</v>
      </c>
      <c r="F65" s="1135">
        <v>0.44507766826431955</v>
      </c>
      <c r="G65" s="831">
        <v>0</v>
      </c>
    </row>
    <row r="66" spans="1:7" ht="12.75">
      <c r="A66" s="438" t="s">
        <v>255</v>
      </c>
      <c r="B66" s="1277">
        <v>0.22859898292900788</v>
      </c>
      <c r="C66" s="1134">
        <v>0.6911171777237352</v>
      </c>
      <c r="D66" s="1134">
        <v>0.903898324476545</v>
      </c>
      <c r="E66" s="1134">
        <v>0.7004852776489485</v>
      </c>
      <c r="F66" s="1134">
        <v>0.7042245172675136</v>
      </c>
      <c r="G66" s="830">
        <v>1.0947394387068312</v>
      </c>
    </row>
    <row r="67" spans="1:7" ht="12.75">
      <c r="A67" s="655" t="s">
        <v>355</v>
      </c>
      <c r="B67" s="1280">
        <v>0.22330574881772555</v>
      </c>
      <c r="C67" s="1168">
        <v>0.6626101552740099</v>
      </c>
      <c r="D67" s="1168">
        <v>0.863843437890158</v>
      </c>
      <c r="E67" s="1168">
        <v>0.7682127918980435</v>
      </c>
      <c r="F67" s="1168">
        <v>0.5306296904580036</v>
      </c>
      <c r="G67" s="1169">
        <v>0.7799843637735575</v>
      </c>
    </row>
    <row r="68" spans="1:7" ht="12.75">
      <c r="A68" s="461" t="s">
        <v>354</v>
      </c>
      <c r="B68" s="1279">
        <v>0.1657499133250704</v>
      </c>
      <c r="C68" s="1138">
        <v>0.6366228928210867</v>
      </c>
      <c r="D68" s="1138">
        <v>0.901117535187631</v>
      </c>
      <c r="E68" s="1138">
        <v>0.8594153278449396</v>
      </c>
      <c r="F68" s="1138">
        <v>0.16718981415670248</v>
      </c>
      <c r="G68" s="1139">
        <v>0.7576139611154179</v>
      </c>
    </row>
    <row r="69" spans="1:5" ht="12.75">
      <c r="A69" s="1503" t="s">
        <v>384</v>
      </c>
      <c r="B69" s="1504"/>
      <c r="C69" s="1504"/>
      <c r="D69" s="1504"/>
      <c r="E69" s="1504"/>
    </row>
    <row r="70" spans="1:7" ht="153.75" customHeight="1">
      <c r="A70" s="1505" t="s">
        <v>410</v>
      </c>
      <c r="B70" s="1397"/>
      <c r="C70" s="1397"/>
      <c r="D70" s="1397"/>
      <c r="E70" s="1397"/>
      <c r="F70" s="1397"/>
      <c r="G70" s="1397"/>
    </row>
    <row r="71" spans="1:7" ht="35.25" customHeight="1">
      <c r="A71" s="1395"/>
      <c r="B71" s="1395"/>
      <c r="C71" s="1395"/>
      <c r="D71" s="1395"/>
      <c r="E71" s="1395"/>
      <c r="F71" s="1395"/>
      <c r="G71" s="1395"/>
    </row>
    <row r="72" spans="1:5" ht="12.75">
      <c r="A72" s="1140"/>
      <c r="B72" s="1140"/>
      <c r="C72" s="1140"/>
      <c r="D72" s="1140"/>
      <c r="E72" s="1140"/>
    </row>
    <row r="73" spans="1:5" ht="12.75">
      <c r="A73" s="1140"/>
      <c r="B73" s="1140"/>
      <c r="C73" s="1140"/>
      <c r="D73" s="1140"/>
      <c r="E73" s="1140"/>
    </row>
    <row r="74" spans="1:5" ht="12.75">
      <c r="A74" s="1140"/>
      <c r="B74" s="1140"/>
      <c r="C74" s="1140"/>
      <c r="D74" s="1140"/>
      <c r="E74" s="1140"/>
    </row>
    <row r="75" spans="1:5" ht="12.75">
      <c r="A75" s="1140"/>
      <c r="B75" s="1140"/>
      <c r="C75" s="1140"/>
      <c r="D75" s="1140"/>
      <c r="E75" s="1140"/>
    </row>
    <row r="76" spans="1:5" ht="12.75">
      <c r="A76" s="1140"/>
      <c r="B76" s="1140"/>
      <c r="C76" s="1140"/>
      <c r="D76" s="1140"/>
      <c r="E76" s="1140"/>
    </row>
    <row r="77" spans="1:5" ht="12.75">
      <c r="A77" s="1140"/>
      <c r="B77" s="1140"/>
      <c r="C77" s="1140"/>
      <c r="D77" s="1140"/>
      <c r="E77" s="1140"/>
    </row>
    <row r="78" spans="1:5" ht="12.75">
      <c r="A78" s="1140"/>
      <c r="B78" s="1140"/>
      <c r="C78" s="1140"/>
      <c r="D78" s="1140"/>
      <c r="E78" s="1140"/>
    </row>
    <row r="79" spans="1:5" ht="12.75">
      <c r="A79" s="1140"/>
      <c r="B79" s="1140"/>
      <c r="C79" s="1140"/>
      <c r="D79" s="1140"/>
      <c r="E79" s="1140"/>
    </row>
    <row r="80" spans="1:5" ht="12.75">
      <c r="A80" s="1140"/>
      <c r="B80" s="1140"/>
      <c r="C80" s="1140"/>
      <c r="D80" s="1140"/>
      <c r="E80" s="1140"/>
    </row>
    <row r="81" spans="1:5" ht="12.75">
      <c r="A81" s="653"/>
      <c r="B81" s="6"/>
      <c r="C81" s="6"/>
      <c r="D81" s="6"/>
      <c r="E81" s="6"/>
    </row>
    <row r="82" spans="1:5" ht="12.75">
      <c r="A82" s="653"/>
      <c r="B82" s="6"/>
      <c r="C82" s="6"/>
      <c r="D82" s="6"/>
      <c r="E82" s="6"/>
    </row>
  </sheetData>
  <mergeCells count="2">
    <mergeCell ref="A69:E69"/>
    <mergeCell ref="A70:G71"/>
  </mergeCells>
  <hyperlinks>
    <hyperlink ref="G1" location="Sommaire!A29" display="Retour sommaire"/>
  </hyperlinks>
  <printOptions/>
  <pageMargins left="0.75" right="0.75" top="1" bottom="1" header="0.4921259845" footer="0.4921259845"/>
  <pageSetup firstPageNumber="29" useFirstPageNumber="1" horizontalDpi="600" verticalDpi="600" orientation="portrait" paperSize="9" scale="60" r:id="rId1"/>
  <headerFooter alignWithMargins="0">
    <oddHeader>&amp;L&amp;9Ministère de l’intérieur, de l’outre-mer, des collectivités territoriales et de l’immigration/DGCL&amp;R&amp;9Publication : «Les budgets primitifs 2011 des régions»</oddHeader>
    <oddFooter>&amp;L&amp;9Direction générale des collectivités locales/DESL
Mise en ligne : septembre 2011&amp;R&amp;9&amp;P</oddFooter>
  </headerFooter>
</worksheet>
</file>

<file path=xl/worksheets/sheet16.xml><?xml version="1.0" encoding="utf-8"?>
<worksheet xmlns="http://schemas.openxmlformats.org/spreadsheetml/2006/main" xmlns:r="http://schemas.openxmlformats.org/officeDocument/2006/relationships">
  <sheetPr codeName="Feuil17">
    <tabColor indexed="45"/>
  </sheetPr>
  <dimension ref="A1:S153"/>
  <sheetViews>
    <sheetView zoomScaleSheetLayoutView="100" workbookViewId="0" topLeftCell="A1">
      <selection activeCell="O38" sqref="O38"/>
    </sheetView>
  </sheetViews>
  <sheetFormatPr defaultColWidth="11.421875" defaultRowHeight="12.75"/>
  <cols>
    <col min="1" max="1" width="29.8515625" style="6" customWidth="1"/>
    <col min="2" max="2" width="16.421875" style="6" customWidth="1"/>
    <col min="3" max="3" width="17.140625" style="6" customWidth="1"/>
    <col min="4" max="4" width="14.57421875" style="6" customWidth="1"/>
    <col min="5" max="5" width="13.8515625" style="6" bestFit="1" customWidth="1"/>
    <col min="6" max="6" width="14.57421875" style="6" customWidth="1"/>
    <col min="7" max="7" width="15.28125" style="6" customWidth="1"/>
    <col min="8" max="8" width="4.28125" style="6" customWidth="1"/>
    <col min="9" max="9" width="30.140625" style="6" customWidth="1"/>
    <col min="10" max="10" width="11.57421875" style="6" customWidth="1"/>
    <col min="11" max="11" width="14.00390625" style="6" customWidth="1"/>
    <col min="12" max="12" width="17.8515625" style="6" customWidth="1"/>
    <col min="13" max="13" width="21.28125" style="6" customWidth="1"/>
    <col min="14" max="14" width="8.57421875" style="6" customWidth="1"/>
    <col min="15" max="15" width="6.8515625" style="6" customWidth="1"/>
    <col min="16" max="16" width="9.00390625" style="6" customWidth="1"/>
    <col min="17" max="17" width="12.421875" style="6" customWidth="1"/>
    <col min="18" max="19" width="11.421875" style="6" customWidth="1"/>
  </cols>
  <sheetData>
    <row r="1" spans="1:13" ht="23.25">
      <c r="A1" s="753" t="s">
        <v>199</v>
      </c>
      <c r="G1" s="7" t="s">
        <v>187</v>
      </c>
      <c r="H1" s="835"/>
      <c r="I1" s="753" t="s">
        <v>199</v>
      </c>
      <c r="M1" s="7" t="s">
        <v>187</v>
      </c>
    </row>
    <row r="2" spans="1:18" ht="18">
      <c r="A2" s="880" t="s">
        <v>395</v>
      </c>
      <c r="B2" s="869"/>
      <c r="C2" s="869"/>
      <c r="D2" s="869"/>
      <c r="E2" s="869"/>
      <c r="F2" s="869"/>
      <c r="G2" s="869"/>
      <c r="I2" s="880" t="s">
        <v>55</v>
      </c>
      <c r="J2" s="869"/>
      <c r="K2" s="869"/>
      <c r="L2" s="869"/>
      <c r="M2" s="869"/>
      <c r="N2" s="18"/>
      <c r="O2" s="18"/>
      <c r="P2" s="18"/>
      <c r="Q2" s="18"/>
      <c r="R2" s="18"/>
    </row>
    <row r="3" spans="1:17" ht="18">
      <c r="A3" s="836"/>
      <c r="B3" s="18"/>
      <c r="C3" s="18"/>
      <c r="D3" s="18"/>
      <c r="E3" s="18"/>
      <c r="F3" s="18"/>
      <c r="G3" s="18"/>
      <c r="J3" s="931"/>
      <c r="N3" s="18"/>
      <c r="O3" s="18"/>
      <c r="P3" s="18"/>
      <c r="Q3" s="18"/>
    </row>
    <row r="4" spans="1:17" ht="12.75">
      <c r="A4" s="837"/>
      <c r="B4" s="18"/>
      <c r="H4" s="142"/>
      <c r="J4" s="11"/>
      <c r="K4" s="11"/>
      <c r="L4" s="11"/>
      <c r="M4" s="11"/>
      <c r="N4" s="18"/>
      <c r="O4" s="18"/>
      <c r="P4" s="18"/>
      <c r="Q4" s="18"/>
    </row>
    <row r="5" spans="1:19" ht="12.75">
      <c r="A5" s="507"/>
      <c r="B5" s="507" t="s">
        <v>164</v>
      </c>
      <c r="C5" s="507" t="s">
        <v>164</v>
      </c>
      <c r="D5" s="506" t="s">
        <v>164</v>
      </c>
      <c r="E5" s="485" t="s">
        <v>164</v>
      </c>
      <c r="F5" s="483" t="s">
        <v>164</v>
      </c>
      <c r="G5" s="483" t="s">
        <v>335</v>
      </c>
      <c r="H5" s="227"/>
      <c r="I5" s="482"/>
      <c r="J5" s="507" t="s">
        <v>165</v>
      </c>
      <c r="K5" s="484" t="s">
        <v>166</v>
      </c>
      <c r="L5" s="507" t="s">
        <v>166</v>
      </c>
      <c r="M5" s="758" t="s">
        <v>167</v>
      </c>
      <c r="N5" s="18"/>
      <c r="O5" s="18"/>
      <c r="P5" s="704"/>
      <c r="Q5" s="704"/>
      <c r="R5"/>
      <c r="S5"/>
    </row>
    <row r="6" spans="1:19" ht="12.75">
      <c r="A6" s="413" t="s">
        <v>222</v>
      </c>
      <c r="B6" s="413" t="s">
        <v>473</v>
      </c>
      <c r="C6" s="413" t="s">
        <v>474</v>
      </c>
      <c r="D6" s="42">
        <v>1999</v>
      </c>
      <c r="E6" s="897"/>
      <c r="F6" s="44" t="s">
        <v>168</v>
      </c>
      <c r="G6" s="44" t="s">
        <v>169</v>
      </c>
      <c r="H6" s="227"/>
      <c r="I6" s="42"/>
      <c r="J6" s="413" t="s">
        <v>170</v>
      </c>
      <c r="K6" s="43" t="s">
        <v>171</v>
      </c>
      <c r="L6" s="413" t="s">
        <v>169</v>
      </c>
      <c r="M6" s="862" t="s">
        <v>172</v>
      </c>
      <c r="P6"/>
      <c r="Q6"/>
      <c r="R6"/>
      <c r="S6"/>
    </row>
    <row r="7" spans="1:19" ht="12.75">
      <c r="A7" s="413"/>
      <c r="B7" s="897"/>
      <c r="C7" s="897"/>
      <c r="D7" s="42"/>
      <c r="E7" s="898" t="s">
        <v>347</v>
      </c>
      <c r="F7" s="44" t="s">
        <v>362</v>
      </c>
      <c r="G7" s="44" t="s">
        <v>359</v>
      </c>
      <c r="H7" s="227"/>
      <c r="I7" s="42" t="s">
        <v>222</v>
      </c>
      <c r="J7" s="413"/>
      <c r="K7" s="43" t="s">
        <v>173</v>
      </c>
      <c r="L7" s="413" t="s">
        <v>174</v>
      </c>
      <c r="M7" s="862" t="s">
        <v>175</v>
      </c>
      <c r="P7"/>
      <c r="Q7"/>
      <c r="R7"/>
      <c r="S7"/>
    </row>
    <row r="8" spans="1:19" ht="12.75">
      <c r="A8" s="495"/>
      <c r="B8" s="923"/>
      <c r="C8" s="923"/>
      <c r="D8" s="838"/>
      <c r="E8" s="899" t="s">
        <v>65</v>
      </c>
      <c r="F8" s="56"/>
      <c r="G8" s="56">
        <v>2010</v>
      </c>
      <c r="H8" s="227"/>
      <c r="I8" s="46"/>
      <c r="J8" s="512"/>
      <c r="K8" s="54"/>
      <c r="L8" s="512"/>
      <c r="M8" s="863" t="s">
        <v>176</v>
      </c>
      <c r="P8"/>
      <c r="Q8"/>
      <c r="R8"/>
      <c r="S8"/>
    </row>
    <row r="9" spans="1:19" ht="12.75">
      <c r="A9" s="57" t="s">
        <v>228</v>
      </c>
      <c r="B9" s="839">
        <v>1869627</v>
      </c>
      <c r="C9" s="839">
        <v>1837087</v>
      </c>
      <c r="D9" s="839">
        <v>1734145</v>
      </c>
      <c r="E9" s="900">
        <f aca="true" t="shared" si="0" ref="E9:E38">B9/D9-1</f>
        <v>0.0781261082550766</v>
      </c>
      <c r="F9" s="1281">
        <v>897226.0101077431</v>
      </c>
      <c r="G9" s="827">
        <v>0.08425</v>
      </c>
      <c r="H9" s="840"/>
      <c r="I9" s="424" t="s">
        <v>228</v>
      </c>
      <c r="J9" s="841">
        <v>8280</v>
      </c>
      <c r="K9" s="1305">
        <v>221.87041062801933</v>
      </c>
      <c r="L9" s="962">
        <v>904</v>
      </c>
      <c r="M9" s="1290">
        <v>0.42738531163739113</v>
      </c>
      <c r="O9" s="1170"/>
      <c r="P9"/>
      <c r="Q9"/>
      <c r="R9"/>
      <c r="S9"/>
    </row>
    <row r="10" spans="1:19" ht="12.75">
      <c r="A10" s="190" t="s">
        <v>229</v>
      </c>
      <c r="B10" s="842">
        <v>3264490</v>
      </c>
      <c r="C10" s="842">
        <v>3177625</v>
      </c>
      <c r="D10" s="842">
        <v>2908359</v>
      </c>
      <c r="E10" s="901">
        <f t="shared" si="0"/>
        <v>0.1224508391158039</v>
      </c>
      <c r="F10" s="1282">
        <v>1446581.5028783712</v>
      </c>
      <c r="G10" s="828">
        <v>0.09350000000000001</v>
      </c>
      <c r="H10" s="840"/>
      <c r="I10" s="438" t="s">
        <v>229</v>
      </c>
      <c r="J10" s="843">
        <v>41308</v>
      </c>
      <c r="K10" s="1306">
        <v>76.92517187953908</v>
      </c>
      <c r="L10" s="963">
        <v>2296</v>
      </c>
      <c r="M10" s="1291">
        <v>0.4060908426465238</v>
      </c>
      <c r="N10" s="823"/>
      <c r="O10" s="1141"/>
      <c r="P10"/>
      <c r="Q10"/>
      <c r="R10"/>
      <c r="S10"/>
    </row>
    <row r="11" spans="1:19" ht="12.75">
      <c r="A11" s="57" t="s">
        <v>230</v>
      </c>
      <c r="B11" s="839">
        <v>1383828</v>
      </c>
      <c r="C11" s="839">
        <v>1341863</v>
      </c>
      <c r="D11" s="839">
        <v>1308878</v>
      </c>
      <c r="E11" s="900">
        <f t="shared" si="0"/>
        <v>0.05726278537801077</v>
      </c>
      <c r="F11" s="1283">
        <v>605251.900731547</v>
      </c>
      <c r="G11" s="829">
        <v>0.08375</v>
      </c>
      <c r="H11" s="840"/>
      <c r="I11" s="424" t="s">
        <v>230</v>
      </c>
      <c r="J11" s="841">
        <v>26013</v>
      </c>
      <c r="K11" s="1307">
        <v>51.584323223003885</v>
      </c>
      <c r="L11" s="962">
        <v>1310</v>
      </c>
      <c r="M11" s="1290">
        <v>0.3047136704715757</v>
      </c>
      <c r="N11" s="823"/>
      <c r="O11" s="1141"/>
      <c r="P11"/>
      <c r="Q11"/>
      <c r="R11"/>
      <c r="S11"/>
    </row>
    <row r="12" spans="1:19" ht="12.75">
      <c r="A12" s="190" t="s">
        <v>231</v>
      </c>
      <c r="B12" s="842">
        <v>1690421</v>
      </c>
      <c r="C12" s="842">
        <v>1638588</v>
      </c>
      <c r="D12" s="842">
        <v>1610067</v>
      </c>
      <c r="E12" s="901">
        <f t="shared" si="0"/>
        <v>0.049907239885048194</v>
      </c>
      <c r="F12" s="1282">
        <v>740243.2637404719</v>
      </c>
      <c r="G12" s="828">
        <v>0.08549999999999999</v>
      </c>
      <c r="H12" s="840"/>
      <c r="I12" s="438" t="s">
        <v>231</v>
      </c>
      <c r="J12" s="843">
        <v>31582</v>
      </c>
      <c r="K12" s="1306">
        <v>51.88360458489013</v>
      </c>
      <c r="L12" s="963">
        <v>2046</v>
      </c>
      <c r="M12" s="1291">
        <v>0.28067152938993817</v>
      </c>
      <c r="N12" s="823"/>
      <c r="O12" s="1141"/>
      <c r="P12"/>
      <c r="Q12"/>
      <c r="R12"/>
      <c r="S12"/>
    </row>
    <row r="13" spans="1:19" ht="12.75">
      <c r="A13" s="57" t="s">
        <v>232</v>
      </c>
      <c r="B13" s="839">
        <v>3249767</v>
      </c>
      <c r="C13" s="839">
        <v>3149701</v>
      </c>
      <c r="D13" s="839">
        <v>2906197</v>
      </c>
      <c r="E13" s="900">
        <f t="shared" si="0"/>
        <v>0.11821979033079999</v>
      </c>
      <c r="F13" s="1283">
        <v>1420487.7891692698</v>
      </c>
      <c r="G13" s="829">
        <v>0.07925</v>
      </c>
      <c r="H13" s="840"/>
      <c r="I13" s="424" t="s">
        <v>232</v>
      </c>
      <c r="J13" s="841">
        <v>27208</v>
      </c>
      <c r="K13" s="1307">
        <v>115.76378271096736</v>
      </c>
      <c r="L13" s="962">
        <v>1270</v>
      </c>
      <c r="M13" s="1290">
        <v>0.3211692157446056</v>
      </c>
      <c r="N13" s="823"/>
      <c r="O13" s="1141"/>
      <c r="P13"/>
      <c r="Q13"/>
      <c r="R13"/>
      <c r="S13"/>
    </row>
    <row r="14" spans="1:19" ht="12.75">
      <c r="A14" s="190" t="s">
        <v>233</v>
      </c>
      <c r="B14" s="842">
        <v>2602432</v>
      </c>
      <c r="C14" s="842">
        <v>2531588</v>
      </c>
      <c r="D14" s="842">
        <v>2440329</v>
      </c>
      <c r="E14" s="901">
        <f t="shared" si="0"/>
        <v>0.06642669902295961</v>
      </c>
      <c r="F14" s="1282">
        <v>1167482.5906936533</v>
      </c>
      <c r="G14" s="828">
        <v>0.08650000000000001</v>
      </c>
      <c r="H14" s="840"/>
      <c r="I14" s="438" t="s">
        <v>233</v>
      </c>
      <c r="J14" s="843">
        <v>39151</v>
      </c>
      <c r="K14" s="1306">
        <v>64.66215422339148</v>
      </c>
      <c r="L14" s="963">
        <v>1842</v>
      </c>
      <c r="M14" s="1291">
        <v>0.36075182849658</v>
      </c>
      <c r="N14" s="823"/>
      <c r="O14" s="1141"/>
      <c r="P14"/>
      <c r="Q14"/>
      <c r="R14"/>
      <c r="S14"/>
    </row>
    <row r="15" spans="1:19" ht="12.75">
      <c r="A15" s="57" t="s">
        <v>234</v>
      </c>
      <c r="B15" s="839">
        <v>1376064</v>
      </c>
      <c r="C15" s="839">
        <v>1338004</v>
      </c>
      <c r="D15" s="839">
        <v>1342363</v>
      </c>
      <c r="E15" s="900">
        <f t="shared" si="0"/>
        <v>0.025105727735344363</v>
      </c>
      <c r="F15" s="1283">
        <v>616102.8596909301</v>
      </c>
      <c r="G15" s="829">
        <v>0.09525</v>
      </c>
      <c r="H15" s="840"/>
      <c r="I15" s="424" t="s">
        <v>234</v>
      </c>
      <c r="J15" s="841">
        <v>25606</v>
      </c>
      <c r="K15" s="1307">
        <v>52.2535343278919</v>
      </c>
      <c r="L15" s="962">
        <v>1949</v>
      </c>
      <c r="M15" s="1290">
        <v>0.37904894155772323</v>
      </c>
      <c r="O15" s="1170"/>
      <c r="P15"/>
      <c r="Q15"/>
      <c r="R15"/>
      <c r="S15"/>
    </row>
    <row r="16" spans="1:19" ht="12.75">
      <c r="A16" s="190" t="s">
        <v>235</v>
      </c>
      <c r="B16" s="842">
        <v>308112</v>
      </c>
      <c r="C16" s="842">
        <v>302966</v>
      </c>
      <c r="D16" s="842">
        <v>260196</v>
      </c>
      <c r="E16" s="901">
        <f t="shared" si="0"/>
        <v>0.1841534842964534</v>
      </c>
      <c r="F16" s="1282">
        <v>130534.12475178525</v>
      </c>
      <c r="G16" s="1089">
        <v>0.09075</v>
      </c>
      <c r="H16" s="840"/>
      <c r="I16" s="438" t="s">
        <v>235</v>
      </c>
      <c r="J16" s="843">
        <v>8680</v>
      </c>
      <c r="K16" s="1306">
        <v>34.90391705069124</v>
      </c>
      <c r="L16" s="963">
        <v>360</v>
      </c>
      <c r="M16" s="1291">
        <v>0.3950509298073051</v>
      </c>
      <c r="O16" s="1170"/>
      <c r="P16"/>
      <c r="Q16"/>
      <c r="R16"/>
      <c r="S16"/>
    </row>
    <row r="17" spans="1:19" ht="12.75">
      <c r="A17" s="57" t="s">
        <v>236</v>
      </c>
      <c r="B17" s="839">
        <v>1200269</v>
      </c>
      <c r="C17" s="839">
        <v>1163931</v>
      </c>
      <c r="D17" s="839">
        <v>1117059</v>
      </c>
      <c r="E17" s="900">
        <f t="shared" si="0"/>
        <v>0.07449024626273104</v>
      </c>
      <c r="F17" s="1283">
        <v>542822.1759746693</v>
      </c>
      <c r="G17" s="829">
        <v>0.09325</v>
      </c>
      <c r="H17" s="840"/>
      <c r="I17" s="424" t="s">
        <v>236</v>
      </c>
      <c r="J17" s="841">
        <v>16202</v>
      </c>
      <c r="K17" s="1307">
        <v>71.83872361436859</v>
      </c>
      <c r="L17" s="962">
        <v>1785</v>
      </c>
      <c r="M17" s="1290">
        <v>0.2755154729962515</v>
      </c>
      <c r="O17" s="1170"/>
      <c r="P17"/>
      <c r="Q17"/>
      <c r="R17"/>
      <c r="S17"/>
    </row>
    <row r="18" spans="1:19" ht="12.75">
      <c r="A18" s="190" t="s">
        <v>237</v>
      </c>
      <c r="B18" s="842">
        <v>2637077</v>
      </c>
      <c r="C18" s="842">
        <v>2581718</v>
      </c>
      <c r="D18" s="842">
        <v>2295648</v>
      </c>
      <c r="E18" s="901">
        <f t="shared" si="0"/>
        <v>0.14872881208268862</v>
      </c>
      <c r="F18" s="1282">
        <v>1106315.6788077878</v>
      </c>
      <c r="G18" s="828">
        <v>0.12825</v>
      </c>
      <c r="H18" s="840"/>
      <c r="I18" s="438" t="s">
        <v>237</v>
      </c>
      <c r="J18" s="843">
        <v>27376</v>
      </c>
      <c r="K18" s="1306">
        <v>94.30588836937463</v>
      </c>
      <c r="L18" s="963">
        <v>1545</v>
      </c>
      <c r="M18" s="1291">
        <v>0.4030699712362078</v>
      </c>
      <c r="O18" s="1170"/>
      <c r="P18"/>
      <c r="Q18"/>
      <c r="R18"/>
      <c r="S18"/>
    </row>
    <row r="19" spans="1:19" ht="12.75">
      <c r="A19" s="57" t="s">
        <v>238</v>
      </c>
      <c r="B19" s="839">
        <v>762753</v>
      </c>
      <c r="C19" s="839">
        <v>740743</v>
      </c>
      <c r="D19" s="839">
        <v>710939</v>
      </c>
      <c r="E19" s="900">
        <f t="shared" si="0"/>
        <v>0.07288107699816715</v>
      </c>
      <c r="F19" s="1283">
        <v>325100.4812882789</v>
      </c>
      <c r="G19" s="829">
        <v>0.08075000000000002</v>
      </c>
      <c r="H19" s="840"/>
      <c r="I19" s="424" t="s">
        <v>238</v>
      </c>
      <c r="J19" s="841">
        <v>16942</v>
      </c>
      <c r="K19" s="1307">
        <v>43.7222878054539</v>
      </c>
      <c r="L19" s="962">
        <v>747</v>
      </c>
      <c r="M19" s="1290">
        <v>0.3396225141513318</v>
      </c>
      <c r="O19" s="1170"/>
      <c r="P19"/>
      <c r="Q19"/>
      <c r="R19"/>
      <c r="S19"/>
    </row>
    <row r="20" spans="1:19" ht="12.75">
      <c r="A20" s="190" t="s">
        <v>239</v>
      </c>
      <c r="B20" s="842">
        <v>2400857</v>
      </c>
      <c r="C20" s="842">
        <v>2346361</v>
      </c>
      <c r="D20" s="842">
        <v>2310376</v>
      </c>
      <c r="E20" s="901">
        <f t="shared" si="0"/>
        <v>0.03916288950369973</v>
      </c>
      <c r="F20" s="1282">
        <v>1085629.8983106902</v>
      </c>
      <c r="G20" s="1093">
        <v>0.10025</v>
      </c>
      <c r="H20" s="840"/>
      <c r="I20" s="438" t="s">
        <v>239</v>
      </c>
      <c r="J20" s="843">
        <v>23547</v>
      </c>
      <c r="K20" s="1306">
        <v>99.64585722172676</v>
      </c>
      <c r="L20" s="963">
        <v>2339</v>
      </c>
      <c r="M20" s="1291">
        <v>0.30630921669768635</v>
      </c>
      <c r="O20" s="1170"/>
      <c r="P20"/>
      <c r="Q20"/>
      <c r="R20"/>
      <c r="S20"/>
    </row>
    <row r="21" spans="1:19" ht="12.75">
      <c r="A21" s="57" t="s">
        <v>240</v>
      </c>
      <c r="B21" s="839">
        <v>2918383</v>
      </c>
      <c r="C21" s="839">
        <v>2838228</v>
      </c>
      <c r="D21" s="839">
        <v>2551687</v>
      </c>
      <c r="E21" s="900">
        <f t="shared" si="0"/>
        <v>0.14370728071272065</v>
      </c>
      <c r="F21" s="1283">
        <v>1306853.127497446</v>
      </c>
      <c r="G21" s="829">
        <v>0.09325000000000001</v>
      </c>
      <c r="H21" s="840"/>
      <c r="I21" s="424" t="s">
        <v>240</v>
      </c>
      <c r="J21" s="841">
        <v>45348</v>
      </c>
      <c r="K21" s="1307">
        <v>62.58772161947605</v>
      </c>
      <c r="L21" s="962">
        <v>3020</v>
      </c>
      <c r="M21" s="1290">
        <v>0.37400096116309184</v>
      </c>
      <c r="O21" s="1170"/>
      <c r="P21"/>
      <c r="Q21"/>
      <c r="R21"/>
      <c r="S21"/>
    </row>
    <row r="22" spans="1:19" ht="12.75">
      <c r="A22" s="190" t="s">
        <v>241</v>
      </c>
      <c r="B22" s="842">
        <v>4093568</v>
      </c>
      <c r="C22" s="842">
        <v>4024490</v>
      </c>
      <c r="D22" s="842">
        <v>3996588</v>
      </c>
      <c r="E22" s="901">
        <f t="shared" si="0"/>
        <v>0.024265698640940636</v>
      </c>
      <c r="F22" s="1282">
        <v>1774729.253363436</v>
      </c>
      <c r="G22" s="828">
        <v>0.1295</v>
      </c>
      <c r="H22" s="840"/>
      <c r="I22" s="438" t="s">
        <v>241</v>
      </c>
      <c r="J22" s="843">
        <v>12414</v>
      </c>
      <c r="K22" s="1306">
        <v>324.1896246173675</v>
      </c>
      <c r="L22" s="963">
        <v>1545</v>
      </c>
      <c r="M22" s="1291">
        <v>0.4830602138407599</v>
      </c>
      <c r="O22" s="1170"/>
      <c r="P22"/>
      <c r="Q22"/>
      <c r="R22"/>
      <c r="S22"/>
    </row>
    <row r="23" spans="1:19" ht="12.75">
      <c r="A23" s="57" t="s">
        <v>242</v>
      </c>
      <c r="B23" s="839">
        <v>1511485</v>
      </c>
      <c r="C23" s="839">
        <v>1467522</v>
      </c>
      <c r="D23" s="839">
        <v>1422193</v>
      </c>
      <c r="E23" s="900">
        <f t="shared" si="0"/>
        <v>0.06278472752994846</v>
      </c>
      <c r="F23" s="1283">
        <v>658999.2134656805</v>
      </c>
      <c r="G23" s="829">
        <v>0.0875</v>
      </c>
      <c r="H23" s="840"/>
      <c r="I23" s="424" t="s">
        <v>242</v>
      </c>
      <c r="J23" s="841">
        <v>17589</v>
      </c>
      <c r="K23" s="1307">
        <v>83.43407811700494</v>
      </c>
      <c r="L23" s="962">
        <v>1812</v>
      </c>
      <c r="M23" s="1290">
        <v>0.24144033275139998</v>
      </c>
      <c r="O23" s="1170"/>
      <c r="P23"/>
      <c r="Q23"/>
      <c r="R23"/>
      <c r="S23"/>
    </row>
    <row r="24" spans="1:19" ht="12.75">
      <c r="A24" s="190" t="s">
        <v>243</v>
      </c>
      <c r="B24" s="842">
        <v>1866828</v>
      </c>
      <c r="C24" s="842">
        <v>1825667</v>
      </c>
      <c r="D24" s="842">
        <v>1780192</v>
      </c>
      <c r="E24" s="901">
        <f t="shared" si="0"/>
        <v>0.04866666067480363</v>
      </c>
      <c r="F24" s="1282">
        <v>845502.7164175544</v>
      </c>
      <c r="G24" s="828">
        <v>0.10350000000000001</v>
      </c>
      <c r="H24" s="840"/>
      <c r="I24" s="438" t="s">
        <v>243</v>
      </c>
      <c r="J24" s="843">
        <v>12317</v>
      </c>
      <c r="K24" s="1306">
        <v>148.22334984168222</v>
      </c>
      <c r="L24" s="963">
        <v>1420</v>
      </c>
      <c r="M24" s="1291">
        <v>0.3983114116648874</v>
      </c>
      <c r="O24" s="1170"/>
      <c r="P24"/>
      <c r="Q24"/>
      <c r="R24"/>
      <c r="S24"/>
    </row>
    <row r="25" spans="1:19" ht="12.75">
      <c r="A25" s="57" t="s">
        <v>244</v>
      </c>
      <c r="B25" s="839">
        <v>3612856</v>
      </c>
      <c r="C25" s="839">
        <v>3510170</v>
      </c>
      <c r="D25" s="839">
        <v>3222061</v>
      </c>
      <c r="E25" s="900">
        <f t="shared" si="0"/>
        <v>0.12128727544264373</v>
      </c>
      <c r="F25" s="1283">
        <v>1635830.037951297</v>
      </c>
      <c r="G25" s="829">
        <v>0.08199999999999999</v>
      </c>
      <c r="H25" s="840"/>
      <c r="I25" s="424" t="s">
        <v>244</v>
      </c>
      <c r="J25" s="841">
        <v>32082</v>
      </c>
      <c r="K25" s="1307">
        <v>109.41244311451905</v>
      </c>
      <c r="L25" s="962">
        <v>1502</v>
      </c>
      <c r="M25" s="1290">
        <v>0.3817196887900016</v>
      </c>
      <c r="O25" s="1170"/>
      <c r="P25"/>
      <c r="Q25"/>
      <c r="R25"/>
      <c r="S25"/>
    </row>
    <row r="26" spans="1:19" ht="12.75">
      <c r="A26" s="190" t="s">
        <v>245</v>
      </c>
      <c r="B26" s="842">
        <v>1953654</v>
      </c>
      <c r="C26" s="842">
        <v>1906601</v>
      </c>
      <c r="D26" s="842">
        <v>1857481</v>
      </c>
      <c r="E26" s="901">
        <f t="shared" si="0"/>
        <v>0.05177603431744382</v>
      </c>
      <c r="F26" s="1282">
        <v>882570.1243519482</v>
      </c>
      <c r="G26" s="828">
        <v>0.11125</v>
      </c>
      <c r="H26" s="840"/>
      <c r="I26" s="438" t="s">
        <v>245</v>
      </c>
      <c r="J26" s="843">
        <v>19399</v>
      </c>
      <c r="K26" s="1306">
        <v>98.28346822001134</v>
      </c>
      <c r="L26" s="963">
        <v>2291</v>
      </c>
      <c r="M26" s="1291">
        <v>0.3015979746155593</v>
      </c>
      <c r="O26" s="1170"/>
      <c r="P26"/>
      <c r="Q26"/>
      <c r="R26"/>
      <c r="S26"/>
    </row>
    <row r="27" spans="1:19" ht="12.75">
      <c r="A27" s="57" t="s">
        <v>246</v>
      </c>
      <c r="B27" s="839">
        <v>1806432</v>
      </c>
      <c r="C27" s="839">
        <v>1752708</v>
      </c>
      <c r="D27" s="839">
        <v>1640068</v>
      </c>
      <c r="E27" s="900">
        <f t="shared" si="0"/>
        <v>0.10143725747956789</v>
      </c>
      <c r="F27" s="1283">
        <v>783608.9098455943</v>
      </c>
      <c r="G27" s="829">
        <v>0.0915</v>
      </c>
      <c r="H27" s="840"/>
      <c r="I27" s="424" t="s">
        <v>246</v>
      </c>
      <c r="J27" s="841">
        <v>25810</v>
      </c>
      <c r="K27" s="1307">
        <v>67.90809763657496</v>
      </c>
      <c r="L27" s="962">
        <v>1462</v>
      </c>
      <c r="M27" s="1290">
        <v>0.24469620724045307</v>
      </c>
      <c r="O27" s="1170"/>
      <c r="P27"/>
      <c r="Q27"/>
      <c r="R27"/>
      <c r="S27"/>
    </row>
    <row r="28" spans="1:19" ht="12.75">
      <c r="A28" s="190" t="s">
        <v>247</v>
      </c>
      <c r="B28" s="842">
        <v>4964834</v>
      </c>
      <c r="C28" s="842">
        <v>4882913</v>
      </c>
      <c r="D28" s="842">
        <v>4506151</v>
      </c>
      <c r="E28" s="901">
        <f t="shared" si="0"/>
        <v>0.1017904193623338</v>
      </c>
      <c r="F28" s="1282">
        <v>2146779.933895798</v>
      </c>
      <c r="G28" s="828">
        <v>0.10949999999999999</v>
      </c>
      <c r="H28" s="840"/>
      <c r="I28" s="438" t="s">
        <v>247</v>
      </c>
      <c r="J28" s="843">
        <v>31400</v>
      </c>
      <c r="K28" s="1306">
        <v>155.50678343949045</v>
      </c>
      <c r="L28" s="963">
        <v>963</v>
      </c>
      <c r="M28" s="1291">
        <v>0.714630999978906</v>
      </c>
      <c r="O28" s="1170"/>
      <c r="P28"/>
      <c r="Q28"/>
      <c r="R28"/>
      <c r="S28"/>
    </row>
    <row r="29" spans="1:19" ht="12.75">
      <c r="A29" s="57" t="s">
        <v>248</v>
      </c>
      <c r="B29" s="839">
        <v>6267485</v>
      </c>
      <c r="C29" s="839">
        <v>6117229</v>
      </c>
      <c r="D29" s="839">
        <v>5645407</v>
      </c>
      <c r="E29" s="900">
        <f t="shared" si="0"/>
        <v>0.11019187810551134</v>
      </c>
      <c r="F29" s="1283">
        <v>2899911.599711086</v>
      </c>
      <c r="G29" s="829">
        <v>0.08574999999999999</v>
      </c>
      <c r="H29" s="840"/>
      <c r="I29" s="424" t="s">
        <v>248</v>
      </c>
      <c r="J29" s="841">
        <v>43698</v>
      </c>
      <c r="K29" s="1307">
        <v>139.98876378781637</v>
      </c>
      <c r="L29" s="962">
        <v>2879</v>
      </c>
      <c r="M29" s="1290">
        <v>0.42721745417737345</v>
      </c>
      <c r="O29" s="1170"/>
      <c r="P29"/>
      <c r="Q29"/>
      <c r="R29"/>
      <c r="S29"/>
    </row>
    <row r="30" spans="1:19" ht="12.75">
      <c r="A30" s="194" t="s">
        <v>249</v>
      </c>
      <c r="B30" s="844">
        <v>51741222</v>
      </c>
      <c r="C30" s="844">
        <v>50475703</v>
      </c>
      <c r="D30" s="844">
        <v>47566384</v>
      </c>
      <c r="E30" s="902">
        <f t="shared" si="0"/>
        <v>0.08776866452577092</v>
      </c>
      <c r="F30" s="1284">
        <v>23018563.095158167</v>
      </c>
      <c r="G30" s="1137" t="s">
        <v>300</v>
      </c>
      <c r="H30" s="845"/>
      <c r="I30" s="450" t="s">
        <v>249</v>
      </c>
      <c r="J30" s="846">
        <v>531953</v>
      </c>
      <c r="K30" s="1308">
        <v>94.88752389778796</v>
      </c>
      <c r="L30" s="964">
        <v>35287</v>
      </c>
      <c r="M30" s="1292">
        <v>0.4033859848272022</v>
      </c>
      <c r="O30" s="1170"/>
      <c r="P30"/>
      <c r="Q30"/>
      <c r="R30"/>
      <c r="S30"/>
    </row>
    <row r="31" spans="1:19" ht="12.75">
      <c r="A31" s="57" t="s">
        <v>250</v>
      </c>
      <c r="B31" s="839">
        <v>11802493</v>
      </c>
      <c r="C31" s="839">
        <v>11659260</v>
      </c>
      <c r="D31" s="839">
        <v>10952011</v>
      </c>
      <c r="E31" s="900">
        <f t="shared" si="0"/>
        <v>0.07765532740973335</v>
      </c>
      <c r="F31" s="1283">
        <v>5942827.313020522</v>
      </c>
      <c r="G31" s="1094">
        <v>0.0825</v>
      </c>
      <c r="H31" s="840"/>
      <c r="I31" s="424" t="s">
        <v>250</v>
      </c>
      <c r="J31" s="841">
        <v>12012</v>
      </c>
      <c r="K31" s="1307">
        <v>970.6343656343656</v>
      </c>
      <c r="L31" s="962">
        <v>1281</v>
      </c>
      <c r="M31" s="1290">
        <v>0.8384101563907145</v>
      </c>
      <c r="O31" s="1170"/>
      <c r="P31"/>
      <c r="Q31"/>
      <c r="R31"/>
      <c r="S31"/>
    </row>
    <row r="32" spans="1:19" ht="12.75">
      <c r="A32" s="551" t="s">
        <v>251</v>
      </c>
      <c r="B32" s="847">
        <v>63543715</v>
      </c>
      <c r="C32" s="847">
        <v>62134963</v>
      </c>
      <c r="D32" s="847">
        <v>58518395</v>
      </c>
      <c r="E32" s="861">
        <f t="shared" si="0"/>
        <v>0.08587590278236434</v>
      </c>
      <c r="F32" s="1285">
        <v>28961390.631303433</v>
      </c>
      <c r="G32" s="833">
        <v>0.09350000000000001</v>
      </c>
      <c r="H32" s="845"/>
      <c r="I32" s="461" t="s">
        <v>251</v>
      </c>
      <c r="J32" s="848">
        <v>543965</v>
      </c>
      <c r="K32" s="1309">
        <v>114.22603108655888</v>
      </c>
      <c r="L32" s="965">
        <v>36568</v>
      </c>
      <c r="M32" s="1293">
        <v>0.4851101655365596</v>
      </c>
      <c r="O32" s="1170"/>
      <c r="P32"/>
      <c r="Q32"/>
      <c r="R32"/>
      <c r="S32"/>
    </row>
    <row r="33" spans="1:19" ht="12.75">
      <c r="A33" s="424" t="s">
        <v>252</v>
      </c>
      <c r="B33" s="849">
        <v>408299</v>
      </c>
      <c r="C33" s="849">
        <v>401784</v>
      </c>
      <c r="D33" s="849">
        <v>422496</v>
      </c>
      <c r="E33" s="900">
        <f t="shared" si="0"/>
        <v>-0.0336026849958343</v>
      </c>
      <c r="F33" s="1281">
        <v>174157.2545899117</v>
      </c>
      <c r="G33" s="1173">
        <v>0.23800000000000002</v>
      </c>
      <c r="H33" s="840"/>
      <c r="I33" s="424" t="s">
        <v>252</v>
      </c>
      <c r="J33" s="841">
        <v>1703</v>
      </c>
      <c r="K33" s="1307">
        <v>235.9271873165003</v>
      </c>
      <c r="L33" s="962">
        <v>32</v>
      </c>
      <c r="M33" s="1290">
        <v>0.7674795412460427</v>
      </c>
      <c r="O33" s="1170"/>
      <c r="P33"/>
      <c r="Q33"/>
      <c r="R33"/>
      <c r="S33"/>
    </row>
    <row r="34" spans="1:19" ht="12.75">
      <c r="A34" s="438" t="s">
        <v>253</v>
      </c>
      <c r="B34" s="842">
        <v>221178</v>
      </c>
      <c r="C34" s="842">
        <v>219266</v>
      </c>
      <c r="D34" s="842">
        <v>157213</v>
      </c>
      <c r="E34" s="901">
        <f t="shared" si="0"/>
        <v>0.4068683887464777</v>
      </c>
      <c r="F34" s="1282">
        <v>81816.22826827668</v>
      </c>
      <c r="G34" s="828">
        <v>0.21</v>
      </c>
      <c r="H34" s="840"/>
      <c r="I34" s="438" t="s">
        <v>253</v>
      </c>
      <c r="J34" s="843">
        <v>83534</v>
      </c>
      <c r="K34" s="1306">
        <v>2.624871309885795</v>
      </c>
      <c r="L34" s="963">
        <v>22</v>
      </c>
      <c r="M34" s="1291">
        <v>0.7463719865369004</v>
      </c>
      <c r="O34" s="1170"/>
      <c r="P34"/>
      <c r="Q34"/>
      <c r="R34"/>
      <c r="S34"/>
    </row>
    <row r="35" spans="1:19" ht="12.75">
      <c r="A35" s="424" t="s">
        <v>254</v>
      </c>
      <c r="B35" s="839">
        <v>403795</v>
      </c>
      <c r="C35" s="839">
        <v>397693</v>
      </c>
      <c r="D35" s="839">
        <v>381427</v>
      </c>
      <c r="E35" s="900">
        <f t="shared" si="0"/>
        <v>0.05864293822933342</v>
      </c>
      <c r="F35" s="1283">
        <v>178006.19376974538</v>
      </c>
      <c r="G35" s="829">
        <v>0.21</v>
      </c>
      <c r="H35" s="840"/>
      <c r="I35" s="424" t="s">
        <v>254</v>
      </c>
      <c r="J35" s="841">
        <v>1128</v>
      </c>
      <c r="K35" s="1307">
        <v>352.56471631205676</v>
      </c>
      <c r="L35" s="962">
        <v>34</v>
      </c>
      <c r="M35" s="1290">
        <v>0.7463420276444395</v>
      </c>
      <c r="O35" s="1170"/>
      <c r="P35"/>
      <c r="Q35"/>
      <c r="R35"/>
      <c r="S35"/>
    </row>
    <row r="36" spans="1:19" ht="12.75">
      <c r="A36" s="438" t="s">
        <v>255</v>
      </c>
      <c r="B36" s="842">
        <v>817001</v>
      </c>
      <c r="C36" s="842">
        <v>808250</v>
      </c>
      <c r="D36" s="842">
        <v>706300</v>
      </c>
      <c r="E36" s="901">
        <f t="shared" si="0"/>
        <v>0.1567336825711454</v>
      </c>
      <c r="F36" s="1282">
        <v>348436.49829739897</v>
      </c>
      <c r="G36" s="828">
        <v>0.289</v>
      </c>
      <c r="H36" s="840"/>
      <c r="I36" s="438" t="s">
        <v>255</v>
      </c>
      <c r="J36" s="843">
        <v>2504</v>
      </c>
      <c r="K36" s="1306">
        <v>322.7835463258786</v>
      </c>
      <c r="L36" s="963">
        <v>24</v>
      </c>
      <c r="M36" s="1291">
        <v>0.9465920197958553</v>
      </c>
      <c r="O36" s="1170"/>
      <c r="P36"/>
      <c r="Q36"/>
      <c r="R36"/>
      <c r="S36"/>
    </row>
    <row r="37" spans="1:19" ht="12.75">
      <c r="A37" s="655" t="s">
        <v>355</v>
      </c>
      <c r="B37" s="850">
        <v>1850273</v>
      </c>
      <c r="C37" s="850">
        <v>1826993</v>
      </c>
      <c r="D37" s="850">
        <v>1667436</v>
      </c>
      <c r="E37" s="903">
        <f t="shared" si="0"/>
        <v>0.10965158482844317</v>
      </c>
      <c r="F37" s="1286">
        <v>782416.1749253327</v>
      </c>
      <c r="G37" s="1094" t="s">
        <v>300</v>
      </c>
      <c r="H37" s="845"/>
      <c r="I37" s="655" t="s">
        <v>355</v>
      </c>
      <c r="J37" s="851">
        <v>88869</v>
      </c>
      <c r="K37" s="1310">
        <v>20.55827116317276</v>
      </c>
      <c r="L37" s="966">
        <v>112</v>
      </c>
      <c r="M37" s="1294">
        <v>0.8395834028920746</v>
      </c>
      <c r="O37" s="1170"/>
      <c r="P37"/>
      <c r="Q37"/>
      <c r="R37"/>
      <c r="S37"/>
    </row>
    <row r="38" spans="1:19" ht="12.75">
      <c r="A38" s="461" t="s">
        <v>354</v>
      </c>
      <c r="B38" s="951">
        <v>65393988</v>
      </c>
      <c r="C38" s="951">
        <v>63961956</v>
      </c>
      <c r="D38" s="951">
        <v>60185831</v>
      </c>
      <c r="E38" s="861">
        <f t="shared" si="0"/>
        <v>0.08653460313607697</v>
      </c>
      <c r="F38" s="1287">
        <v>29743806.807920657</v>
      </c>
      <c r="G38" s="1172" t="s">
        <v>300</v>
      </c>
      <c r="H38" s="845"/>
      <c r="I38" s="461" t="s">
        <v>354</v>
      </c>
      <c r="J38" s="848">
        <v>632834</v>
      </c>
      <c r="K38" s="1309">
        <v>101.07224959468044</v>
      </c>
      <c r="L38" s="965">
        <v>36680</v>
      </c>
      <c r="M38" s="1293">
        <v>0.4952466296795307</v>
      </c>
      <c r="N38" s="475"/>
      <c r="O38" s="1171"/>
      <c r="P38"/>
      <c r="Q38"/>
      <c r="R38"/>
      <c r="S38"/>
    </row>
    <row r="39" spans="1:10" ht="12.75">
      <c r="A39" s="115" t="s">
        <v>475</v>
      </c>
      <c r="B39" s="859"/>
      <c r="D39" s="115"/>
      <c r="H39" s="823"/>
      <c r="I39" s="115" t="s">
        <v>475</v>
      </c>
      <c r="J39" s="478"/>
    </row>
    <row r="40" spans="1:9" ht="17.25" customHeight="1">
      <c r="A40" s="1031" t="s">
        <v>66</v>
      </c>
      <c r="B40" s="653"/>
      <c r="C40" s="653"/>
      <c r="D40" s="653"/>
      <c r="E40" s="653"/>
      <c r="F40" s="653"/>
      <c r="G40" s="653"/>
      <c r="H40" s="142"/>
      <c r="I40" s="552"/>
    </row>
    <row r="41" spans="1:9" ht="15" customHeight="1">
      <c r="A41" s="1031" t="s">
        <v>67</v>
      </c>
      <c r="B41" s="653"/>
      <c r="C41" s="653"/>
      <c r="D41" s="653"/>
      <c r="E41" s="653"/>
      <c r="F41" s="653"/>
      <c r="G41" s="653"/>
      <c r="H41" s="142"/>
      <c r="I41" s="552"/>
    </row>
    <row r="42" spans="1:15" ht="15.75">
      <c r="A42" s="1031" t="s">
        <v>483</v>
      </c>
      <c r="B42" s="653"/>
      <c r="C42" s="653"/>
      <c r="D42" s="653"/>
      <c r="E42" s="653"/>
      <c r="F42" s="653"/>
      <c r="G42" s="653"/>
      <c r="H42" s="142"/>
      <c r="I42" s="552"/>
      <c r="N42" s="1506"/>
      <c r="O42" s="1507"/>
    </row>
    <row r="43" spans="1:15" ht="15.75">
      <c r="A43" s="1031" t="s">
        <v>408</v>
      </c>
      <c r="H43" s="142"/>
      <c r="N43" s="852"/>
      <c r="O43" s="569"/>
    </row>
    <row r="44" spans="1:15" ht="15.75">
      <c r="A44" s="1031"/>
      <c r="H44" s="142"/>
      <c r="N44" s="852"/>
      <c r="O44" s="569"/>
    </row>
    <row r="45" spans="2:15" ht="15.75">
      <c r="B45" s="930"/>
      <c r="C45" s="930"/>
      <c r="D45" s="930"/>
      <c r="H45" s="142"/>
      <c r="N45" s="852"/>
      <c r="O45" s="824"/>
    </row>
    <row r="46" spans="1:17" ht="18">
      <c r="A46" s="960" t="s">
        <v>68</v>
      </c>
      <c r="B46" s="931"/>
      <c r="C46" s="930"/>
      <c r="D46" s="930"/>
      <c r="H46" s="142"/>
      <c r="N46" s="852"/>
      <c r="O46" s="852"/>
      <c r="P46" s="824"/>
      <c r="Q46" s="824"/>
    </row>
    <row r="47" spans="1:11" ht="12.75">
      <c r="A47" s="936"/>
      <c r="B47" s="930"/>
      <c r="C47" s="930"/>
      <c r="D47" s="896"/>
      <c r="H47" s="142"/>
      <c r="K47" s="142"/>
    </row>
    <row r="48" spans="1:19" ht="12.75">
      <c r="A48" s="33"/>
      <c r="B48" s="507" t="s">
        <v>177</v>
      </c>
      <c r="C48" s="507" t="s">
        <v>177</v>
      </c>
      <c r="D48" s="483" t="s">
        <v>177</v>
      </c>
      <c r="F48" s="227"/>
      <c r="G48" s="227"/>
      <c r="H48" s="227"/>
      <c r="S48"/>
    </row>
    <row r="49" spans="1:19" ht="15.75">
      <c r="A49" s="413" t="s">
        <v>222</v>
      </c>
      <c r="B49" s="952" t="s">
        <v>178</v>
      </c>
      <c r="C49" s="952" t="s">
        <v>179</v>
      </c>
      <c r="D49" s="807" t="s">
        <v>179</v>
      </c>
      <c r="F49" s="227"/>
      <c r="G49" s="227"/>
      <c r="H49" s="227"/>
      <c r="M49" s="852"/>
      <c r="N49" s="852"/>
      <c r="O49" s="569"/>
      <c r="P49" s="852"/>
      <c r="Q49" s="569"/>
      <c r="S49"/>
    </row>
    <row r="50" spans="1:19" ht="15.75">
      <c r="A50" s="512"/>
      <c r="B50" s="714" t="s">
        <v>180</v>
      </c>
      <c r="C50" s="714" t="s">
        <v>348</v>
      </c>
      <c r="D50" s="571" t="s">
        <v>452</v>
      </c>
      <c r="F50" s="227"/>
      <c r="G50" s="227"/>
      <c r="H50" s="227"/>
      <c r="M50" s="852"/>
      <c r="N50" s="852"/>
      <c r="O50" s="824"/>
      <c r="P50" s="824"/>
      <c r="Q50" s="824"/>
      <c r="S50"/>
    </row>
    <row r="51" spans="1:19" ht="15.75">
      <c r="A51" s="57" t="s">
        <v>228</v>
      </c>
      <c r="B51" s="953">
        <v>50701</v>
      </c>
      <c r="C51" s="953">
        <v>27322</v>
      </c>
      <c r="D51" s="953">
        <v>69661</v>
      </c>
      <c r="F51" s="153"/>
      <c r="G51" s="227"/>
      <c r="H51" s="227"/>
      <c r="M51" s="852"/>
      <c r="N51" s="852"/>
      <c r="O51" s="824"/>
      <c r="P51" s="852"/>
      <c r="Q51" s="824"/>
      <c r="S51"/>
    </row>
    <row r="52" spans="1:19" ht="12.75">
      <c r="A52" s="190" t="s">
        <v>229</v>
      </c>
      <c r="B52" s="954">
        <v>85693</v>
      </c>
      <c r="C52" s="954">
        <v>26710</v>
      </c>
      <c r="D52" s="954">
        <v>70399</v>
      </c>
      <c r="F52" s="156"/>
      <c r="G52" s="402"/>
      <c r="H52" s="402"/>
      <c r="S52"/>
    </row>
    <row r="53" spans="1:19" ht="12.75">
      <c r="A53" s="57" t="s">
        <v>230</v>
      </c>
      <c r="B53" s="953">
        <v>33174</v>
      </c>
      <c r="C53" s="953">
        <v>24680</v>
      </c>
      <c r="D53" s="953">
        <v>63915</v>
      </c>
      <c r="F53" s="156"/>
      <c r="G53" s="402"/>
      <c r="H53" s="402"/>
      <c r="S53"/>
    </row>
    <row r="54" spans="1:19" ht="12.75">
      <c r="A54" s="190" t="s">
        <v>231</v>
      </c>
      <c r="B54" s="954">
        <v>41805</v>
      </c>
      <c r="C54" s="954">
        <v>25516</v>
      </c>
      <c r="D54" s="954">
        <v>65066</v>
      </c>
      <c r="F54" s="156"/>
      <c r="G54" s="402"/>
      <c r="H54" s="402"/>
      <c r="S54"/>
    </row>
    <row r="55" spans="1:19" ht="12.75">
      <c r="A55" s="57" t="s">
        <v>232</v>
      </c>
      <c r="B55" s="953">
        <v>81632</v>
      </c>
      <c r="C55" s="953">
        <v>25739</v>
      </c>
      <c r="D55" s="953">
        <v>65451</v>
      </c>
      <c r="F55" s="156"/>
      <c r="G55" s="402"/>
      <c r="H55" s="402"/>
      <c r="S55"/>
    </row>
    <row r="56" spans="1:19" ht="12.75">
      <c r="A56" s="190" t="s">
        <v>233</v>
      </c>
      <c r="B56" s="954">
        <v>65173</v>
      </c>
      <c r="C56" s="954">
        <v>25571</v>
      </c>
      <c r="D56" s="954">
        <v>66936</v>
      </c>
      <c r="F56" s="156"/>
      <c r="G56" s="402"/>
      <c r="H56" s="402"/>
      <c r="S56"/>
    </row>
    <row r="57" spans="1:19" ht="12.75">
      <c r="A57" s="57" t="s">
        <v>234</v>
      </c>
      <c r="B57" s="953">
        <v>35779</v>
      </c>
      <c r="C57" s="953">
        <v>26768</v>
      </c>
      <c r="D57" s="953">
        <v>69482</v>
      </c>
      <c r="F57" s="156"/>
      <c r="G57" s="402"/>
      <c r="H57" s="402"/>
      <c r="S57"/>
    </row>
    <row r="58" spans="1:19" ht="12.75">
      <c r="A58" s="190" t="s">
        <v>235</v>
      </c>
      <c r="B58" s="954">
        <v>7279</v>
      </c>
      <c r="C58" s="954">
        <v>23800</v>
      </c>
      <c r="D58" s="954">
        <v>65247</v>
      </c>
      <c r="F58" s="156"/>
      <c r="G58" s="402"/>
      <c r="H58" s="402"/>
      <c r="S58"/>
    </row>
    <row r="59" spans="1:19" ht="12.75">
      <c r="A59" s="57" t="s">
        <v>236</v>
      </c>
      <c r="B59" s="953">
        <v>28083</v>
      </c>
      <c r="C59" s="953">
        <v>24042</v>
      </c>
      <c r="D59" s="953">
        <v>64199</v>
      </c>
      <c r="F59" s="156"/>
      <c r="G59" s="402"/>
      <c r="H59" s="402"/>
      <c r="S59"/>
    </row>
    <row r="60" spans="1:19" ht="12.75">
      <c r="A60" s="190" t="s">
        <v>237</v>
      </c>
      <c r="B60" s="954">
        <v>60523</v>
      </c>
      <c r="C60" s="954">
        <v>22984</v>
      </c>
      <c r="D60" s="954">
        <v>67677</v>
      </c>
      <c r="F60" s="156"/>
      <c r="G60" s="402"/>
      <c r="H60" s="402"/>
      <c r="S60"/>
    </row>
    <row r="61" spans="1:19" ht="12.75">
      <c r="A61" s="57" t="s">
        <v>238</v>
      </c>
      <c r="B61" s="953">
        <v>17509</v>
      </c>
      <c r="C61" s="953">
        <v>23637</v>
      </c>
      <c r="D61" s="953">
        <v>62320</v>
      </c>
      <c r="F61" s="156"/>
      <c r="G61" s="402"/>
      <c r="H61" s="402"/>
      <c r="S61"/>
    </row>
    <row r="62" spans="1:19" ht="12.75">
      <c r="A62" s="190" t="s">
        <v>239</v>
      </c>
      <c r="B62" s="954">
        <v>55396</v>
      </c>
      <c r="C62" s="954">
        <v>23653</v>
      </c>
      <c r="D62" s="954">
        <v>67952</v>
      </c>
      <c r="F62" s="156"/>
      <c r="G62" s="402"/>
      <c r="H62" s="402"/>
      <c r="S62"/>
    </row>
    <row r="63" spans="1:19" ht="12.75">
      <c r="A63" s="57" t="s">
        <v>240</v>
      </c>
      <c r="B63" s="953">
        <v>76522</v>
      </c>
      <c r="C63" s="953">
        <v>26628</v>
      </c>
      <c r="D63" s="953">
        <v>68009</v>
      </c>
      <c r="F63" s="156"/>
      <c r="G63" s="402"/>
      <c r="H63" s="402"/>
      <c r="S63"/>
    </row>
    <row r="64" spans="1:19" ht="12.75">
      <c r="A64" s="190" t="s">
        <v>241</v>
      </c>
      <c r="B64" s="954">
        <v>96839</v>
      </c>
      <c r="C64" s="954">
        <v>24025</v>
      </c>
      <c r="D64" s="954">
        <v>67078</v>
      </c>
      <c r="F64" s="156"/>
      <c r="G64" s="402"/>
      <c r="H64" s="402"/>
      <c r="S64"/>
    </row>
    <row r="65" spans="1:19" ht="12.75">
      <c r="A65" s="57" t="s">
        <v>242</v>
      </c>
      <c r="B65" s="953">
        <v>34869</v>
      </c>
      <c r="C65" s="953">
        <v>23737</v>
      </c>
      <c r="D65" s="953">
        <v>61431</v>
      </c>
      <c r="F65" s="156"/>
      <c r="G65" s="402"/>
      <c r="H65" s="402"/>
      <c r="S65"/>
    </row>
    <row r="66" spans="1:19" ht="12.75">
      <c r="A66" s="190" t="s">
        <v>243</v>
      </c>
      <c r="B66" s="954">
        <v>48555</v>
      </c>
      <c r="C66" s="954">
        <v>26599</v>
      </c>
      <c r="D66" s="954">
        <v>69364</v>
      </c>
      <c r="F66" s="156"/>
      <c r="G66" s="402"/>
      <c r="H66" s="402"/>
      <c r="S66"/>
    </row>
    <row r="67" spans="1:19" ht="12.75">
      <c r="A67" s="57" t="s">
        <v>244</v>
      </c>
      <c r="B67" s="953">
        <v>94032</v>
      </c>
      <c r="C67" s="953">
        <v>26481</v>
      </c>
      <c r="D67" s="953">
        <v>65427</v>
      </c>
      <c r="F67" s="156"/>
      <c r="G67" s="402"/>
      <c r="H67" s="402"/>
      <c r="S67"/>
    </row>
    <row r="68" spans="1:19" ht="12.75">
      <c r="A68" s="190" t="s">
        <v>245</v>
      </c>
      <c r="B68" s="954">
        <v>43725</v>
      </c>
      <c r="C68" s="954">
        <v>22894</v>
      </c>
      <c r="D68" s="954">
        <v>66735</v>
      </c>
      <c r="F68" s="156"/>
      <c r="G68" s="402"/>
      <c r="H68" s="402"/>
      <c r="S68"/>
    </row>
    <row r="69" spans="1:19" ht="12.75">
      <c r="A69" s="57" t="s">
        <v>246</v>
      </c>
      <c r="B69" s="953">
        <v>42379</v>
      </c>
      <c r="C69" s="953">
        <v>24046</v>
      </c>
      <c r="D69" s="953">
        <v>64642</v>
      </c>
      <c r="F69" s="156"/>
      <c r="G69" s="402"/>
      <c r="H69" s="402"/>
      <c r="S69"/>
    </row>
    <row r="70" spans="1:19" ht="12.75">
      <c r="A70" s="190" t="s">
        <v>247</v>
      </c>
      <c r="B70" s="954">
        <v>138002</v>
      </c>
      <c r="C70" s="954">
        <v>27855</v>
      </c>
      <c r="D70" s="954">
        <v>73833</v>
      </c>
      <c r="F70" s="156"/>
      <c r="G70" s="402"/>
      <c r="H70" s="402"/>
      <c r="S70"/>
    </row>
    <row r="71" spans="1:19" ht="12.75">
      <c r="A71" s="57" t="s">
        <v>248</v>
      </c>
      <c r="B71" s="953">
        <v>181810</v>
      </c>
      <c r="C71" s="953">
        <v>29420</v>
      </c>
      <c r="D71" s="953">
        <v>72819</v>
      </c>
      <c r="F71" s="156"/>
      <c r="G71" s="402"/>
      <c r="H71" s="402"/>
      <c r="S71"/>
    </row>
    <row r="72" spans="1:19" ht="12.75">
      <c r="A72" s="194" t="s">
        <v>249</v>
      </c>
      <c r="B72" s="955">
        <v>1319480</v>
      </c>
      <c r="C72" s="955">
        <v>25949</v>
      </c>
      <c r="D72" s="955">
        <v>68253</v>
      </c>
      <c r="F72" s="156"/>
      <c r="G72" s="402"/>
      <c r="H72" s="402"/>
      <c r="S72"/>
    </row>
    <row r="73" spans="1:19" ht="12.75">
      <c r="A73" s="57" t="s">
        <v>250</v>
      </c>
      <c r="B73" s="953">
        <v>552052</v>
      </c>
      <c r="C73" s="953">
        <v>46984</v>
      </c>
      <c r="D73" s="953">
        <v>99676</v>
      </c>
      <c r="F73" s="174"/>
      <c r="G73" s="183"/>
      <c r="H73" s="183"/>
      <c r="S73"/>
    </row>
    <row r="74" spans="1:19" ht="12.75">
      <c r="A74" s="551" t="s">
        <v>251</v>
      </c>
      <c r="B74" s="956">
        <v>1871532</v>
      </c>
      <c r="C74" s="956">
        <v>29897</v>
      </c>
      <c r="D74" s="956">
        <v>75251</v>
      </c>
      <c r="F74" s="156"/>
      <c r="G74" s="402"/>
      <c r="H74" s="402"/>
      <c r="S74"/>
    </row>
    <row r="75" spans="1:19" ht="12.75">
      <c r="A75" s="57" t="s">
        <v>252</v>
      </c>
      <c r="B75" s="957" t="s">
        <v>361</v>
      </c>
      <c r="C75" s="957" t="s">
        <v>361</v>
      </c>
      <c r="D75" s="957" t="s">
        <v>361</v>
      </c>
      <c r="F75" s="174"/>
      <c r="G75" s="183"/>
      <c r="H75" s="183"/>
      <c r="S75"/>
    </row>
    <row r="76" spans="1:19" ht="12.75">
      <c r="A76" s="190" t="s">
        <v>253</v>
      </c>
      <c r="B76" s="958" t="s">
        <v>361</v>
      </c>
      <c r="C76" s="958" t="s">
        <v>361</v>
      </c>
      <c r="D76" s="958" t="s">
        <v>361</v>
      </c>
      <c r="F76" s="156"/>
      <c r="G76" s="402"/>
      <c r="H76" s="402"/>
      <c r="S76"/>
    </row>
    <row r="77" spans="1:19" ht="12.75">
      <c r="A77" s="57" t="s">
        <v>254</v>
      </c>
      <c r="B77" s="957" t="s">
        <v>361</v>
      </c>
      <c r="C77" s="957" t="s">
        <v>361</v>
      </c>
      <c r="D77" s="957" t="s">
        <v>361</v>
      </c>
      <c r="F77" s="156"/>
      <c r="G77" s="402"/>
      <c r="H77" s="402"/>
      <c r="S77"/>
    </row>
    <row r="78" spans="1:19" ht="12.75">
      <c r="A78" s="190" t="s">
        <v>255</v>
      </c>
      <c r="B78" s="958" t="s">
        <v>361</v>
      </c>
      <c r="C78" s="958" t="s">
        <v>361</v>
      </c>
      <c r="D78" s="958" t="s">
        <v>361</v>
      </c>
      <c r="F78" s="156"/>
      <c r="G78" s="402"/>
      <c r="H78" s="402"/>
      <c r="S78"/>
    </row>
    <row r="79" spans="1:19" ht="12.75">
      <c r="A79" s="104" t="s">
        <v>355</v>
      </c>
      <c r="B79" s="959">
        <v>33479</v>
      </c>
      <c r="C79" s="959">
        <v>17731</v>
      </c>
      <c r="D79" s="959">
        <v>61149</v>
      </c>
      <c r="F79" s="156"/>
      <c r="G79" s="402"/>
      <c r="H79" s="402"/>
      <c r="K79" s="9"/>
      <c r="L79" s="9"/>
      <c r="M79" s="9"/>
      <c r="N79" s="9"/>
      <c r="S79"/>
    </row>
    <row r="80" spans="1:19" ht="15.75">
      <c r="A80" s="551" t="s">
        <v>354</v>
      </c>
      <c r="B80" s="956">
        <v>1905011</v>
      </c>
      <c r="C80" s="956">
        <v>29574</v>
      </c>
      <c r="D80" s="956">
        <v>75031</v>
      </c>
      <c r="F80" s="93"/>
      <c r="G80" s="183"/>
      <c r="H80" s="183"/>
      <c r="I80" s="853"/>
      <c r="K80" s="9"/>
      <c r="L80" s="9"/>
      <c r="M80" s="9"/>
      <c r="N80" s="9"/>
      <c r="S80"/>
    </row>
    <row r="81" spans="1:15" ht="12.75">
      <c r="A81" s="115" t="s">
        <v>454</v>
      </c>
      <c r="F81" s="174"/>
      <c r="G81" s="183"/>
      <c r="H81" s="183"/>
      <c r="I81" s="142"/>
      <c r="J81" s="142"/>
      <c r="K81" s="227"/>
      <c r="L81" s="9"/>
      <c r="M81" s="9"/>
      <c r="N81" s="9"/>
      <c r="O81" s="9"/>
    </row>
    <row r="82" spans="1:15" ht="12.75">
      <c r="A82" s="1031" t="s">
        <v>453</v>
      </c>
      <c r="F82" s="174"/>
      <c r="G82" s="183"/>
      <c r="H82" s="183"/>
      <c r="I82" s="227"/>
      <c r="J82" s="246"/>
      <c r="K82" s="227"/>
      <c r="L82" s="9"/>
      <c r="M82" s="9"/>
      <c r="N82" s="9"/>
      <c r="O82" s="9"/>
    </row>
    <row r="83" spans="6:15" ht="12.75">
      <c r="F83" s="219"/>
      <c r="G83" s="226"/>
      <c r="H83" s="9"/>
      <c r="I83" s="227"/>
      <c r="J83" s="246"/>
      <c r="K83" s="9"/>
      <c r="L83" s="402"/>
      <c r="M83" s="9"/>
      <c r="N83" s="9"/>
      <c r="O83" s="9"/>
    </row>
    <row r="84" spans="6:15" ht="12.75">
      <c r="F84" s="226"/>
      <c r="G84" s="9"/>
      <c r="H84" s="9"/>
      <c r="I84" s="227"/>
      <c r="J84" s="854"/>
      <c r="K84" s="9"/>
      <c r="L84" s="9"/>
      <c r="M84" s="9"/>
      <c r="N84" s="9"/>
      <c r="O84" s="9"/>
    </row>
    <row r="85" spans="1:15" ht="12.75">
      <c r="A85" s="18"/>
      <c r="B85" s="9"/>
      <c r="C85" s="9"/>
      <c r="D85" s="1508"/>
      <c r="E85" s="1508"/>
      <c r="F85" s="1508"/>
      <c r="G85" s="9"/>
      <c r="H85" s="9"/>
      <c r="I85" s="227"/>
      <c r="J85" s="854"/>
      <c r="K85" s="9"/>
      <c r="L85" s="9"/>
      <c r="M85" s="9"/>
      <c r="N85" s="9"/>
      <c r="O85" s="9"/>
    </row>
    <row r="86" spans="1:15" ht="12.75">
      <c r="A86" s="18"/>
      <c r="B86" s="9"/>
      <c r="C86" s="9"/>
      <c r="D86" s="18"/>
      <c r="E86" s="18"/>
      <c r="F86" s="18"/>
      <c r="G86" s="9"/>
      <c r="H86" s="402"/>
      <c r="I86" s="402"/>
      <c r="J86" s="855"/>
      <c r="K86" s="9"/>
      <c r="L86" s="9"/>
      <c r="M86" s="9"/>
      <c r="N86" s="9"/>
      <c r="O86" s="9"/>
    </row>
    <row r="87" spans="1:15" ht="12.75">
      <c r="A87" s="18"/>
      <c r="B87" s="9"/>
      <c r="C87" s="9"/>
      <c r="D87" s="18"/>
      <c r="E87" s="18"/>
      <c r="F87" s="18"/>
      <c r="G87" s="9"/>
      <c r="H87" s="183"/>
      <c r="I87" s="402"/>
      <c r="J87" s="855"/>
      <c r="K87" s="9"/>
      <c r="L87" s="9"/>
      <c r="M87" s="9"/>
      <c r="N87" s="9"/>
      <c r="O87" s="9"/>
    </row>
    <row r="88" spans="1:15" ht="12.75">
      <c r="A88" s="1174"/>
      <c r="B88" s="961"/>
      <c r="C88" s="752"/>
      <c r="D88" s="18"/>
      <c r="E88" s="18"/>
      <c r="F88" s="18"/>
      <c r="G88" s="9"/>
      <c r="H88" s="183"/>
      <c r="I88" s="402"/>
      <c r="J88" s="855"/>
      <c r="K88" s="9"/>
      <c r="L88" s="9"/>
      <c r="M88" s="9"/>
      <c r="N88" s="9"/>
      <c r="O88" s="9"/>
    </row>
    <row r="89" spans="1:15" ht="12.75">
      <c r="A89" s="1175"/>
      <c r="B89" s="961"/>
      <c r="C89" s="9"/>
      <c r="D89" s="18"/>
      <c r="E89" s="18"/>
      <c r="F89" s="18"/>
      <c r="G89" s="9"/>
      <c r="H89" s="9"/>
      <c r="I89" s="402"/>
      <c r="J89" s="855"/>
      <c r="K89" s="9"/>
      <c r="L89" s="9"/>
      <c r="M89" s="9"/>
      <c r="N89" s="9"/>
      <c r="O89" s="9"/>
    </row>
    <row r="90" spans="1:15" ht="12.75">
      <c r="A90" s="1174"/>
      <c r="B90" s="961"/>
      <c r="C90" s="9"/>
      <c r="D90" s="18"/>
      <c r="E90" s="18"/>
      <c r="F90" s="18"/>
      <c r="G90" s="9"/>
      <c r="H90" s="9"/>
      <c r="I90" s="402"/>
      <c r="J90" s="855"/>
      <c r="K90" s="9"/>
      <c r="L90" s="9"/>
      <c r="M90" s="9"/>
      <c r="N90" s="9"/>
      <c r="O90" s="9"/>
    </row>
    <row r="91" spans="1:15" ht="12.75">
      <c r="A91" s="1175"/>
      <c r="B91" s="961"/>
      <c r="C91" s="9"/>
      <c r="D91" s="18"/>
      <c r="E91" s="18"/>
      <c r="F91" s="18"/>
      <c r="G91" s="9"/>
      <c r="H91" s="9"/>
      <c r="I91" s="402"/>
      <c r="J91" s="855"/>
      <c r="K91" s="9"/>
      <c r="L91" s="9"/>
      <c r="M91" s="9"/>
      <c r="N91" s="9"/>
      <c r="O91" s="9"/>
    </row>
    <row r="92" spans="1:10" ht="12.75">
      <c r="A92" s="1174"/>
      <c r="B92" s="961"/>
      <c r="C92" s="9"/>
      <c r="D92" s="18"/>
      <c r="E92" s="18"/>
      <c r="F92" s="18"/>
      <c r="G92" s="18"/>
      <c r="H92" s="18"/>
      <c r="I92" s="402"/>
      <c r="J92" s="855"/>
    </row>
    <row r="93" spans="1:10" ht="12.75">
      <c r="A93" s="1175"/>
      <c r="B93" s="961"/>
      <c r="C93" s="9"/>
      <c r="D93" s="18"/>
      <c r="E93" s="18"/>
      <c r="F93" s="18"/>
      <c r="G93" s="18"/>
      <c r="H93" s="18"/>
      <c r="I93" s="402"/>
      <c r="J93" s="855"/>
    </row>
    <row r="94" spans="1:10" ht="12.75">
      <c r="A94" s="1174"/>
      <c r="B94" s="961"/>
      <c r="C94" s="9"/>
      <c r="D94" s="18"/>
      <c r="E94" s="18"/>
      <c r="F94" s="18"/>
      <c r="G94" s="18"/>
      <c r="H94" s="18"/>
      <c r="I94" s="402"/>
      <c r="J94" s="855"/>
    </row>
    <row r="95" spans="1:10" ht="12.75">
      <c r="A95" s="1175"/>
      <c r="B95" s="961"/>
      <c r="C95" s="9"/>
      <c r="D95" s="18"/>
      <c r="E95" s="18"/>
      <c r="F95" s="18"/>
      <c r="G95" s="18"/>
      <c r="H95" s="18"/>
      <c r="I95" s="402"/>
      <c r="J95" s="855"/>
    </row>
    <row r="96" spans="1:10" ht="12.75">
      <c r="A96" s="1174"/>
      <c r="B96" s="961"/>
      <c r="C96" s="9"/>
      <c r="D96" s="18"/>
      <c r="E96" s="18"/>
      <c r="F96" s="18"/>
      <c r="G96" s="18"/>
      <c r="H96" s="18"/>
      <c r="I96" s="402"/>
      <c r="J96" s="855"/>
    </row>
    <row r="97" spans="1:10" ht="12.75">
      <c r="A97" s="1175"/>
      <c r="B97" s="961"/>
      <c r="C97" s="9"/>
      <c r="D97" s="18"/>
      <c r="E97" s="18"/>
      <c r="F97" s="18"/>
      <c r="G97" s="18"/>
      <c r="H97" s="18"/>
      <c r="I97" s="402"/>
      <c r="J97" s="855"/>
    </row>
    <row r="98" spans="1:10" ht="12.75">
      <c r="A98" s="1174"/>
      <c r="B98" s="961"/>
      <c r="C98" s="9"/>
      <c r="D98" s="18"/>
      <c r="E98" s="18"/>
      <c r="F98" s="18"/>
      <c r="G98" s="18"/>
      <c r="H98" s="18"/>
      <c r="I98" s="402"/>
      <c r="J98" s="855"/>
    </row>
    <row r="99" spans="1:10" ht="12.75">
      <c r="A99" s="1175"/>
      <c r="B99" s="961"/>
      <c r="C99" s="9"/>
      <c r="D99" s="18"/>
      <c r="E99" s="18"/>
      <c r="F99" s="18"/>
      <c r="G99" s="18"/>
      <c r="H99" s="18"/>
      <c r="I99" s="402"/>
      <c r="J99" s="855"/>
    </row>
    <row r="100" spans="1:10" ht="12.75">
      <c r="A100" s="1174"/>
      <c r="B100" s="961"/>
      <c r="C100" s="9"/>
      <c r="D100" s="18"/>
      <c r="E100" s="18"/>
      <c r="F100" s="18"/>
      <c r="G100" s="18"/>
      <c r="H100" s="18"/>
      <c r="I100" s="402"/>
      <c r="J100" s="855"/>
    </row>
    <row r="101" spans="1:10" ht="12.75">
      <c r="A101" s="1175"/>
      <c r="B101" s="961"/>
      <c r="C101" s="9"/>
      <c r="D101" s="18"/>
      <c r="E101" s="18"/>
      <c r="F101" s="18"/>
      <c r="G101" s="18"/>
      <c r="H101" s="18"/>
      <c r="I101" s="402"/>
      <c r="J101" s="855"/>
    </row>
    <row r="102" spans="1:10" ht="12.75">
      <c r="A102" s="1174"/>
      <c r="B102" s="961"/>
      <c r="C102" s="9"/>
      <c r="D102" s="18"/>
      <c r="E102" s="18"/>
      <c r="F102" s="18"/>
      <c r="G102" s="18"/>
      <c r="H102" s="18"/>
      <c r="I102" s="402"/>
      <c r="J102" s="855"/>
    </row>
    <row r="103" spans="1:10" ht="12.75">
      <c r="A103" s="1175"/>
      <c r="B103" s="961"/>
      <c r="C103" s="9"/>
      <c r="D103" s="18"/>
      <c r="E103" s="18"/>
      <c r="F103" s="18"/>
      <c r="G103" s="18"/>
      <c r="H103" s="18"/>
      <c r="I103" s="402"/>
      <c r="J103" s="855"/>
    </row>
    <row r="104" spans="1:10" ht="12.75">
      <c r="A104" s="1174"/>
      <c r="B104" s="961"/>
      <c r="C104" s="9"/>
      <c r="D104" s="18"/>
      <c r="E104" s="18"/>
      <c r="F104" s="18"/>
      <c r="G104" s="18"/>
      <c r="H104" s="18"/>
      <c r="I104" s="402"/>
      <c r="J104" s="855"/>
    </row>
    <row r="105" spans="1:10" ht="12.75">
      <c r="A105" s="1175"/>
      <c r="B105" s="961"/>
      <c r="C105" s="9"/>
      <c r="D105" s="18"/>
      <c r="E105" s="18"/>
      <c r="F105" s="18"/>
      <c r="G105" s="18"/>
      <c r="H105" s="18"/>
      <c r="I105" s="402"/>
      <c r="J105" s="855"/>
    </row>
    <row r="106" spans="1:10" ht="12.75">
      <c r="A106" s="1174"/>
      <c r="B106" s="961"/>
      <c r="C106" s="9"/>
      <c r="D106" s="18"/>
      <c r="E106" s="18"/>
      <c r="F106" s="18"/>
      <c r="G106" s="18"/>
      <c r="H106" s="18"/>
      <c r="I106" s="402"/>
      <c r="J106" s="855"/>
    </row>
    <row r="107" spans="1:10" ht="12.75">
      <c r="A107" s="1175"/>
      <c r="B107" s="961"/>
      <c r="C107" s="9"/>
      <c r="D107" s="18"/>
      <c r="E107" s="18"/>
      <c r="F107" s="18"/>
      <c r="G107" s="18"/>
      <c r="H107" s="18"/>
      <c r="I107" s="183"/>
      <c r="J107" s="856"/>
    </row>
    <row r="108" spans="1:10" ht="12.75">
      <c r="A108" s="1174"/>
      <c r="B108" s="961"/>
      <c r="C108" s="9"/>
      <c r="D108" s="18"/>
      <c r="E108" s="18"/>
      <c r="F108" s="18"/>
      <c r="G108" s="18"/>
      <c r="H108" s="18"/>
      <c r="I108" s="402"/>
      <c r="J108" s="857"/>
    </row>
    <row r="109" spans="1:10" ht="12.75">
      <c r="A109" s="1176"/>
      <c r="B109" s="752"/>
      <c r="C109" s="752"/>
      <c r="D109" s="18"/>
      <c r="E109" s="18"/>
      <c r="F109" s="18"/>
      <c r="G109" s="18"/>
      <c r="H109" s="18"/>
      <c r="I109" s="183"/>
      <c r="J109" s="856"/>
    </row>
    <row r="110" spans="1:10" ht="12.75">
      <c r="A110" s="1174"/>
      <c r="B110" s="557"/>
      <c r="C110" s="9"/>
      <c r="D110" s="18"/>
      <c r="E110" s="18"/>
      <c r="F110" s="18"/>
      <c r="G110" s="18"/>
      <c r="H110" s="18"/>
      <c r="I110" s="402"/>
      <c r="J110" s="857"/>
    </row>
    <row r="111" spans="1:10" ht="12.75">
      <c r="A111" s="1176"/>
      <c r="B111" s="9"/>
      <c r="C111" s="752"/>
      <c r="D111" s="18"/>
      <c r="E111" s="18"/>
      <c r="F111" s="18"/>
      <c r="G111" s="18"/>
      <c r="H111" s="18"/>
      <c r="I111" s="402"/>
      <c r="J111" s="857"/>
    </row>
    <row r="112" spans="1:10" ht="12.75">
      <c r="A112" s="1174"/>
      <c r="B112" s="557"/>
      <c r="C112" s="9"/>
      <c r="D112" s="18"/>
      <c r="E112" s="18"/>
      <c r="F112" s="18"/>
      <c r="G112" s="18"/>
      <c r="H112" s="18"/>
      <c r="I112" s="402"/>
      <c r="J112" s="857"/>
    </row>
    <row r="113" spans="1:10" ht="12.75">
      <c r="A113" s="1175"/>
      <c r="B113" s="557"/>
      <c r="C113" s="9"/>
      <c r="D113" s="18"/>
      <c r="E113" s="18"/>
      <c r="F113" s="18"/>
      <c r="G113" s="18"/>
      <c r="H113" s="18"/>
      <c r="I113" s="402"/>
      <c r="J113" s="857"/>
    </row>
    <row r="114" spans="1:10" ht="12.75">
      <c r="A114" s="1174"/>
      <c r="B114" s="557"/>
      <c r="C114" s="9"/>
      <c r="D114" s="18"/>
      <c r="E114" s="18"/>
      <c r="F114" s="18"/>
      <c r="G114" s="18"/>
      <c r="H114" s="18"/>
      <c r="I114" s="183"/>
      <c r="J114" s="856"/>
    </row>
    <row r="115" spans="1:10" ht="12.75">
      <c r="A115" s="1175"/>
      <c r="B115" s="557"/>
      <c r="C115" s="9"/>
      <c r="D115" s="18"/>
      <c r="E115" s="18"/>
      <c r="F115" s="18"/>
      <c r="G115" s="18"/>
      <c r="H115" s="18"/>
      <c r="I115" s="183"/>
      <c r="J115" s="856"/>
    </row>
    <row r="116" spans="1:10" ht="12.75">
      <c r="A116" s="1177"/>
      <c r="B116" s="9"/>
      <c r="C116" s="9"/>
      <c r="D116" s="18"/>
      <c r="E116" s="18"/>
      <c r="F116" s="18"/>
      <c r="G116" s="18"/>
      <c r="H116" s="18"/>
      <c r="I116" s="183"/>
      <c r="J116" s="856"/>
    </row>
    <row r="117" spans="1:10" ht="12.75">
      <c r="A117" s="1176"/>
      <c r="B117" s="9"/>
      <c r="C117" s="752"/>
      <c r="D117" s="18"/>
      <c r="E117" s="18"/>
      <c r="F117" s="18"/>
      <c r="G117" s="18"/>
      <c r="H117" s="18"/>
      <c r="I117" s="9"/>
      <c r="J117" s="9"/>
    </row>
    <row r="118" spans="1:10" ht="12.75">
      <c r="A118" s="18"/>
      <c r="B118" s="18"/>
      <c r="C118" s="18"/>
      <c r="D118" s="18"/>
      <c r="E118" s="18"/>
      <c r="F118" s="18"/>
      <c r="G118" s="18"/>
      <c r="H118" s="18"/>
      <c r="I118" s="9"/>
      <c r="J118" s="9"/>
    </row>
    <row r="119" spans="1:10" ht="12.75">
      <c r="A119" s="18"/>
      <c r="B119" s="1508"/>
      <c r="C119" s="1508"/>
      <c r="D119" s="1508"/>
      <c r="E119" s="18"/>
      <c r="F119" s="18"/>
      <c r="G119" s="18"/>
      <c r="H119" s="18"/>
      <c r="I119" s="9"/>
      <c r="J119" s="9"/>
    </row>
    <row r="120" spans="1:10" ht="12.75">
      <c r="A120" s="18"/>
      <c r="B120" s="18"/>
      <c r="C120" s="18"/>
      <c r="D120" s="18"/>
      <c r="E120" s="18"/>
      <c r="F120" s="18"/>
      <c r="G120" s="18"/>
      <c r="H120" s="18"/>
      <c r="I120" s="9"/>
      <c r="J120" s="9"/>
    </row>
    <row r="121" spans="1:10" ht="12.75">
      <c r="A121" s="18"/>
      <c r="B121" s="18"/>
      <c r="C121" s="18"/>
      <c r="D121" s="18"/>
      <c r="E121" s="18"/>
      <c r="F121" s="18"/>
      <c r="G121" s="18"/>
      <c r="H121" s="18"/>
      <c r="I121" s="9"/>
      <c r="J121" s="9"/>
    </row>
    <row r="122" spans="1:10" ht="12.75">
      <c r="A122" s="18"/>
      <c r="B122" s="18"/>
      <c r="C122" s="18"/>
      <c r="D122" s="18"/>
      <c r="E122" s="18"/>
      <c r="F122" s="18"/>
      <c r="G122" s="18"/>
      <c r="H122" s="18"/>
      <c r="I122" s="9"/>
      <c r="J122" s="9"/>
    </row>
    <row r="123" spans="1:10" ht="12.75">
      <c r="A123" s="18"/>
      <c r="B123" s="18"/>
      <c r="C123" s="18"/>
      <c r="D123" s="18"/>
      <c r="E123" s="18"/>
      <c r="F123" s="18"/>
      <c r="G123" s="18"/>
      <c r="H123" s="18"/>
      <c r="I123" s="9"/>
      <c r="J123" s="9"/>
    </row>
    <row r="124" spans="1:10" ht="12.75">
      <c r="A124" s="18"/>
      <c r="B124" s="18"/>
      <c r="C124" s="18"/>
      <c r="D124" s="18"/>
      <c r="E124" s="18"/>
      <c r="F124" s="18"/>
      <c r="G124" s="18"/>
      <c r="H124" s="18"/>
      <c r="I124" s="9"/>
      <c r="J124" s="9"/>
    </row>
    <row r="125" spans="1:10" ht="12.75">
      <c r="A125" s="18"/>
      <c r="B125" s="18"/>
      <c r="C125" s="18"/>
      <c r="D125" s="18"/>
      <c r="E125" s="18"/>
      <c r="F125" s="18"/>
      <c r="G125" s="18"/>
      <c r="H125" s="18"/>
      <c r="I125" s="9"/>
      <c r="J125" s="9"/>
    </row>
    <row r="126" spans="1:10" ht="12.75">
      <c r="A126" s="18"/>
      <c r="B126" s="18"/>
      <c r="C126" s="18"/>
      <c r="D126" s="18"/>
      <c r="E126" s="18"/>
      <c r="F126" s="18"/>
      <c r="G126" s="18"/>
      <c r="H126" s="18"/>
      <c r="I126" s="9"/>
      <c r="J126" s="9"/>
    </row>
    <row r="127" spans="1:10" ht="12.75">
      <c r="A127" s="18"/>
      <c r="B127" s="18"/>
      <c r="C127" s="18"/>
      <c r="D127" s="18"/>
      <c r="E127" s="18"/>
      <c r="F127" s="18"/>
      <c r="G127" s="18"/>
      <c r="H127" s="18"/>
      <c r="I127" s="9"/>
      <c r="J127" s="9"/>
    </row>
    <row r="128" spans="1:8" ht="12.75">
      <c r="A128" s="18"/>
      <c r="B128" s="18"/>
      <c r="C128" s="18"/>
      <c r="D128" s="18"/>
      <c r="E128" s="18"/>
      <c r="F128" s="18"/>
      <c r="G128" s="18"/>
      <c r="H128" s="18"/>
    </row>
    <row r="129" spans="1:8" ht="12.75">
      <c r="A129" s="18"/>
      <c r="B129" s="18"/>
      <c r="C129" s="18"/>
      <c r="D129" s="18"/>
      <c r="E129" s="18"/>
      <c r="F129" s="18"/>
      <c r="G129" s="18"/>
      <c r="H129" s="18"/>
    </row>
    <row r="130" spans="1:8" ht="12.75">
      <c r="A130" s="18"/>
      <c r="B130" s="18"/>
      <c r="C130" s="18"/>
      <c r="D130" s="18"/>
      <c r="E130" s="18"/>
      <c r="F130" s="18"/>
      <c r="G130" s="18"/>
      <c r="H130" s="18"/>
    </row>
    <row r="131" spans="1:8" ht="12.75">
      <c r="A131" s="18"/>
      <c r="B131" s="18"/>
      <c r="C131" s="18"/>
      <c r="D131" s="18"/>
      <c r="E131" s="18"/>
      <c r="F131" s="18"/>
      <c r="G131" s="18"/>
      <c r="H131" s="18"/>
    </row>
    <row r="132" spans="1:8" ht="12.75">
      <c r="A132" s="18"/>
      <c r="B132" s="18"/>
      <c r="C132" s="18"/>
      <c r="D132" s="18"/>
      <c r="E132" s="18"/>
      <c r="F132" s="18"/>
      <c r="G132" s="18"/>
      <c r="H132" s="18"/>
    </row>
    <row r="133" spans="1:8" ht="12.75">
      <c r="A133" s="18"/>
      <c r="B133" s="18"/>
      <c r="C133" s="18"/>
      <c r="D133" s="18"/>
      <c r="E133" s="18"/>
      <c r="F133" s="18"/>
      <c r="G133" s="18"/>
      <c r="H133" s="18"/>
    </row>
    <row r="134" spans="1:8" ht="12.75">
      <c r="A134" s="18"/>
      <c r="B134" s="18"/>
      <c r="C134" s="18"/>
      <c r="D134" s="18"/>
      <c r="E134" s="18"/>
      <c r="F134" s="18"/>
      <c r="G134" s="18"/>
      <c r="H134" s="18"/>
    </row>
    <row r="135" spans="1:8" ht="12.75">
      <c r="A135" s="18"/>
      <c r="B135" s="18"/>
      <c r="C135" s="18"/>
      <c r="D135" s="18"/>
      <c r="E135" s="18"/>
      <c r="F135" s="18"/>
      <c r="G135" s="18"/>
      <c r="H135" s="18"/>
    </row>
    <row r="136" spans="1:8" ht="12.75">
      <c r="A136" s="18"/>
      <c r="B136" s="18"/>
      <c r="C136" s="18"/>
      <c r="D136" s="18"/>
      <c r="E136" s="18"/>
      <c r="F136" s="18"/>
      <c r="G136" s="18"/>
      <c r="H136" s="18"/>
    </row>
    <row r="137" spans="1:8" ht="12.75">
      <c r="A137" s="18"/>
      <c r="B137" s="18"/>
      <c r="C137" s="18"/>
      <c r="D137" s="18"/>
      <c r="E137" s="18"/>
      <c r="F137" s="18"/>
      <c r="G137" s="18"/>
      <c r="H137" s="18"/>
    </row>
    <row r="138" spans="1:8" ht="12.75">
      <c r="A138" s="18"/>
      <c r="B138" s="18"/>
      <c r="C138" s="18"/>
      <c r="D138" s="18"/>
      <c r="E138" s="18"/>
      <c r="F138" s="18"/>
      <c r="G138" s="18"/>
      <c r="H138" s="18"/>
    </row>
    <row r="139" spans="1:8" ht="12.75">
      <c r="A139" s="18"/>
      <c r="B139" s="18"/>
      <c r="C139" s="18"/>
      <c r="D139" s="18"/>
      <c r="E139" s="18"/>
      <c r="F139" s="18"/>
      <c r="G139" s="18"/>
      <c r="H139" s="18"/>
    </row>
    <row r="140" spans="1:8" ht="12.75">
      <c r="A140" s="18"/>
      <c r="B140" s="18"/>
      <c r="C140" s="18"/>
      <c r="D140" s="18"/>
      <c r="E140" s="18"/>
      <c r="F140" s="18"/>
      <c r="G140" s="18"/>
      <c r="H140" s="18"/>
    </row>
    <row r="141" spans="1:8" ht="12.75">
      <c r="A141" s="18"/>
      <c r="B141" s="18"/>
      <c r="C141" s="18"/>
      <c r="D141" s="18"/>
      <c r="E141" s="18"/>
      <c r="F141" s="18"/>
      <c r="G141" s="18"/>
      <c r="H141" s="18"/>
    </row>
    <row r="142" spans="1:8" ht="12.75">
      <c r="A142" s="18"/>
      <c r="B142" s="18"/>
      <c r="C142" s="18"/>
      <c r="D142" s="18"/>
      <c r="E142" s="18"/>
      <c r="F142" s="18"/>
      <c r="G142" s="18"/>
      <c r="H142" s="18"/>
    </row>
    <row r="143" spans="1:8" ht="12.75">
      <c r="A143" s="18"/>
      <c r="B143" s="18"/>
      <c r="C143" s="18"/>
      <c r="D143" s="18"/>
      <c r="E143" s="18"/>
      <c r="F143" s="18"/>
      <c r="G143" s="18"/>
      <c r="H143" s="18"/>
    </row>
    <row r="144" spans="1:8" ht="12.75">
      <c r="A144" s="1176"/>
      <c r="B144" s="18"/>
      <c r="C144" s="18"/>
      <c r="D144" s="18"/>
      <c r="E144" s="18"/>
      <c r="F144" s="18"/>
      <c r="G144" s="18"/>
      <c r="H144" s="18"/>
    </row>
    <row r="145" spans="1:8" ht="12.75">
      <c r="A145" s="1176"/>
      <c r="B145" s="18"/>
      <c r="C145" s="18"/>
      <c r="D145" s="18"/>
      <c r="E145" s="18"/>
      <c r="F145" s="18"/>
      <c r="G145" s="18"/>
      <c r="H145" s="18"/>
    </row>
    <row r="146" spans="1:8" ht="12.75">
      <c r="A146" s="18"/>
      <c r="B146" s="18"/>
      <c r="C146" s="18"/>
      <c r="D146" s="18"/>
      <c r="E146" s="18"/>
      <c r="F146" s="18"/>
      <c r="G146" s="18"/>
      <c r="H146" s="18"/>
    </row>
    <row r="147" spans="1:8" ht="12.75">
      <c r="A147" s="18"/>
      <c r="B147" s="18"/>
      <c r="C147" s="18"/>
      <c r="D147" s="18"/>
      <c r="E147" s="18"/>
      <c r="F147" s="18"/>
      <c r="G147" s="18"/>
      <c r="H147" s="18"/>
    </row>
    <row r="148" spans="1:8" ht="12.75">
      <c r="A148" s="18"/>
      <c r="B148" s="18"/>
      <c r="C148" s="18"/>
      <c r="D148" s="18"/>
      <c r="E148" s="18"/>
      <c r="F148" s="18"/>
      <c r="G148" s="18"/>
      <c r="H148" s="18"/>
    </row>
    <row r="149" spans="1:8" ht="12.75">
      <c r="A149" s="18"/>
      <c r="B149" s="18"/>
      <c r="C149" s="18"/>
      <c r="D149" s="18"/>
      <c r="E149" s="18"/>
      <c r="F149" s="18"/>
      <c r="G149" s="18"/>
      <c r="H149" s="18"/>
    </row>
    <row r="150" spans="1:8" ht="12.75">
      <c r="A150" s="1177"/>
      <c r="B150" s="18"/>
      <c r="C150" s="18"/>
      <c r="D150" s="18"/>
      <c r="E150" s="18"/>
      <c r="F150" s="18"/>
      <c r="G150" s="18"/>
      <c r="H150" s="18"/>
    </row>
    <row r="151" spans="1:8" ht="12.75">
      <c r="A151" s="18"/>
      <c r="B151" s="18"/>
      <c r="C151" s="18"/>
      <c r="D151" s="18"/>
      <c r="E151" s="18"/>
      <c r="F151" s="18"/>
      <c r="G151" s="18"/>
      <c r="H151" s="18"/>
    </row>
    <row r="152" spans="1:8" ht="12.75">
      <c r="A152" s="1176"/>
      <c r="B152" s="18"/>
      <c r="C152" s="18"/>
      <c r="D152" s="18"/>
      <c r="E152" s="18"/>
      <c r="F152" s="18"/>
      <c r="G152" s="18"/>
      <c r="H152" s="18"/>
    </row>
    <row r="153" spans="1:8" ht="12.75">
      <c r="A153" s="18"/>
      <c r="B153" s="18"/>
      <c r="C153" s="18"/>
      <c r="D153" s="18"/>
      <c r="E153" s="18"/>
      <c r="F153" s="18"/>
      <c r="G153" s="18"/>
      <c r="H153" s="18"/>
    </row>
  </sheetData>
  <mergeCells count="3">
    <mergeCell ref="N42:O42"/>
    <mergeCell ref="B119:D119"/>
    <mergeCell ref="D85:F85"/>
  </mergeCells>
  <hyperlinks>
    <hyperlink ref="G1" location="Sommaire!A31" display="Retour sommaire"/>
    <hyperlink ref="M1" location="Sommaire!A31" display="Retour sommaire"/>
  </hyperlinks>
  <printOptions/>
  <pageMargins left="0.7874015748031497" right="0.7874015748031497" top="0.984251968503937" bottom="0.3937007874015748" header="0.5118110236220472" footer="0.5118110236220472"/>
  <pageSetup firstPageNumber="30" useFirstPageNumber="1" horizontalDpi="600" verticalDpi="600" orientation="portrait" paperSize="9" scale="64" r:id="rId1"/>
  <headerFooter alignWithMargins="0">
    <oddHeader>&amp;L&amp;8Ministère de l'intérieur, de l'outre-mer, des collectivités territoriales et de l'Immigration / DGCL&amp;R&amp;8Publication  : "Les budgets primitifs 2011 des régions"</oddHeader>
    <oddFooter>&amp;L&amp;8Direction générale des collectivités locales/DESL
Mise en ligne : septembre 2011&amp;R&amp;P</oddFooter>
  </headerFooter>
  <rowBreaks count="1" manualBreakCount="1">
    <brk id="83" max="255" man="1"/>
  </rowBreaks>
  <colBreaks count="1" manualBreakCount="1">
    <brk id="7" max="65535" man="1"/>
  </colBreaks>
</worksheet>
</file>

<file path=xl/worksheets/sheet2.xml><?xml version="1.0" encoding="utf-8"?>
<worksheet xmlns="http://schemas.openxmlformats.org/spreadsheetml/2006/main" xmlns:r="http://schemas.openxmlformats.org/officeDocument/2006/relationships">
  <sheetPr codeName="Feuil2">
    <tabColor indexed="45"/>
  </sheetPr>
  <dimension ref="A1:S113"/>
  <sheetViews>
    <sheetView zoomScaleSheetLayoutView="100" workbookViewId="0" topLeftCell="A1">
      <selection activeCell="A1" sqref="A1"/>
    </sheetView>
  </sheetViews>
  <sheetFormatPr defaultColWidth="11.421875" defaultRowHeight="12.75"/>
  <cols>
    <col min="1" max="1" width="29.421875" style="5" customWidth="1"/>
    <col min="2" max="2" width="13.57421875" style="5" customWidth="1"/>
    <col min="3" max="3" width="12.421875" style="5" customWidth="1"/>
    <col min="4" max="4" width="9.140625" style="5" customWidth="1"/>
    <col min="5" max="5" width="0.9921875" style="5" customWidth="1"/>
    <col min="6" max="6" width="13.421875" style="6" customWidth="1"/>
    <col min="7" max="7" width="12.57421875" style="5" customWidth="1"/>
    <col min="8" max="8" width="10.00390625" style="5" customWidth="1"/>
    <col min="9" max="9" width="0.85546875" style="5" customWidth="1"/>
    <col min="10" max="10" width="4.00390625" style="8" customWidth="1"/>
    <col min="11" max="11" width="30.140625" style="8" customWidth="1"/>
    <col min="12" max="12" width="12.57421875" style="8" customWidth="1"/>
    <col min="13" max="13" width="12.140625" style="8" customWidth="1"/>
    <col min="14" max="14" width="11.140625" style="8" customWidth="1"/>
    <col min="15" max="15" width="1.8515625" style="8" customWidth="1"/>
    <col min="16" max="16" width="12.421875" style="8" customWidth="1"/>
    <col min="17" max="17" width="13.28125" style="8" customWidth="1"/>
    <col min="18" max="18" width="10.28125" style="8" customWidth="1"/>
    <col min="19" max="19" width="3.140625" style="8" customWidth="1"/>
    <col min="20" max="16384" width="11.421875" style="9" customWidth="1"/>
  </cols>
  <sheetData>
    <row r="1" spans="1:18" ht="18.75" customHeight="1">
      <c r="A1" s="912" t="s">
        <v>352</v>
      </c>
      <c r="H1" s="7" t="s">
        <v>187</v>
      </c>
      <c r="K1" s="912" t="s">
        <v>352</v>
      </c>
      <c r="R1" s="7" t="s">
        <v>187</v>
      </c>
    </row>
    <row r="2" spans="1:19" s="12" customFormat="1" ht="18.75" customHeight="1">
      <c r="A2" s="866" t="s">
        <v>506</v>
      </c>
      <c r="B2" s="705"/>
      <c r="C2" s="705"/>
      <c r="D2" s="865"/>
      <c r="E2" s="865"/>
      <c r="F2" s="705"/>
      <c r="G2" s="705"/>
      <c r="H2" s="865"/>
      <c r="I2" s="865"/>
      <c r="J2" s="919"/>
      <c r="K2" s="867" t="s">
        <v>507</v>
      </c>
      <c r="L2" s="868"/>
      <c r="M2" s="868"/>
      <c r="N2" s="868"/>
      <c r="O2" s="868"/>
      <c r="P2" s="868"/>
      <c r="Q2" s="868"/>
      <c r="R2" s="869"/>
      <c r="S2" s="870"/>
    </row>
    <row r="3" spans="1:19" ht="13.5" customHeight="1">
      <c r="A3" s="795" t="s">
        <v>220</v>
      </c>
      <c r="B3" s="864"/>
      <c r="C3" s="13"/>
      <c r="D3" s="6"/>
      <c r="E3" s="14"/>
      <c r="G3" s="6"/>
      <c r="H3" s="18"/>
      <c r="I3" s="15"/>
      <c r="J3" s="9"/>
      <c r="K3" s="820" t="s">
        <v>256</v>
      </c>
      <c r="L3" s="16"/>
      <c r="M3" s="17"/>
      <c r="N3" s="15"/>
      <c r="O3" s="15"/>
      <c r="P3" s="15"/>
      <c r="Q3" s="18"/>
      <c r="R3" s="18"/>
      <c r="S3" s="19"/>
    </row>
    <row r="4" spans="1:19" ht="15" customHeight="1">
      <c r="A4" s="1311" t="s">
        <v>221</v>
      </c>
      <c r="B4" s="20"/>
      <c r="C4" s="21"/>
      <c r="D4" s="22"/>
      <c r="E4" s="23"/>
      <c r="F4" s="21"/>
      <c r="G4" s="21"/>
      <c r="H4" s="24"/>
      <c r="I4" s="15"/>
      <c r="J4" s="25"/>
      <c r="K4" s="1312" t="s">
        <v>439</v>
      </c>
      <c r="L4" s="26"/>
      <c r="M4" s="26"/>
      <c r="N4" s="26"/>
      <c r="O4" s="26"/>
      <c r="P4" s="26"/>
      <c r="Q4" s="26"/>
      <c r="R4" s="26"/>
      <c r="S4" s="19"/>
    </row>
    <row r="5" spans="1:19" ht="12" customHeight="1">
      <c r="A5" s="27"/>
      <c r="B5" s="28" t="s">
        <v>385</v>
      </c>
      <c r="C5" s="29"/>
      <c r="D5" s="30"/>
      <c r="E5" s="884"/>
      <c r="F5" s="757" t="s">
        <v>386</v>
      </c>
      <c r="G5" s="29"/>
      <c r="H5" s="30"/>
      <c r="I5" s="31"/>
      <c r="J5" s="32"/>
      <c r="K5" s="33"/>
      <c r="L5" s="1402" t="s">
        <v>387</v>
      </c>
      <c r="M5" s="1384"/>
      <c r="N5" s="1384"/>
      <c r="O5" s="1385"/>
      <c r="P5" s="1402" t="s">
        <v>459</v>
      </c>
      <c r="Q5" s="1382"/>
      <c r="R5" s="1383"/>
      <c r="S5" s="19"/>
    </row>
    <row r="6" spans="1:19" ht="12" customHeight="1">
      <c r="A6" s="34" t="s">
        <v>222</v>
      </c>
      <c r="B6" s="37"/>
      <c r="C6" s="38"/>
      <c r="D6" s="39" t="s">
        <v>363</v>
      </c>
      <c r="E6" s="41"/>
      <c r="F6" s="883"/>
      <c r="G6" s="38"/>
      <c r="H6" s="39" t="s">
        <v>363</v>
      </c>
      <c r="I6" s="41"/>
      <c r="J6" s="15"/>
      <c r="K6" s="36" t="s">
        <v>222</v>
      </c>
      <c r="L6" s="42" t="s">
        <v>223</v>
      </c>
      <c r="M6" s="43" t="s">
        <v>224</v>
      </c>
      <c r="N6" s="43" t="s">
        <v>224</v>
      </c>
      <c r="O6" s="35"/>
      <c r="P6" s="43" t="s">
        <v>223</v>
      </c>
      <c r="Q6" s="43" t="s">
        <v>224</v>
      </c>
      <c r="R6" s="44" t="s">
        <v>224</v>
      </c>
      <c r="S6" s="19"/>
    </row>
    <row r="7" spans="1:19" ht="12" customHeight="1">
      <c r="A7" s="45"/>
      <c r="B7" s="46">
        <v>2010</v>
      </c>
      <c r="C7" s="47">
        <v>2011</v>
      </c>
      <c r="D7" s="48">
        <v>2010</v>
      </c>
      <c r="E7" s="50"/>
      <c r="F7" s="47">
        <v>2010</v>
      </c>
      <c r="G7" s="47">
        <v>2011</v>
      </c>
      <c r="H7" s="48">
        <v>2010</v>
      </c>
      <c r="I7" s="50"/>
      <c r="J7" s="51"/>
      <c r="K7" s="52"/>
      <c r="L7" s="53" t="s">
        <v>225</v>
      </c>
      <c r="M7" s="54" t="s">
        <v>226</v>
      </c>
      <c r="N7" s="54" t="s">
        <v>227</v>
      </c>
      <c r="O7" s="55"/>
      <c r="P7" s="54" t="s">
        <v>225</v>
      </c>
      <c r="Q7" s="54" t="s">
        <v>226</v>
      </c>
      <c r="R7" s="56" t="s">
        <v>227</v>
      </c>
      <c r="S7" s="51"/>
    </row>
    <row r="8" spans="1:19" ht="12" customHeight="1">
      <c r="A8" s="57" t="s">
        <v>228</v>
      </c>
      <c r="B8" s="61">
        <v>778</v>
      </c>
      <c r="C8" s="61">
        <v>760.63</v>
      </c>
      <c r="D8" s="60">
        <f>C8/B8-1</f>
        <v>-0.02232647814910027</v>
      </c>
      <c r="E8" s="63"/>
      <c r="F8" s="61">
        <v>778</v>
      </c>
      <c r="G8" s="61">
        <v>760.63</v>
      </c>
      <c r="H8" s="62">
        <f>G8/F8-1</f>
        <v>-0.02232647814910027</v>
      </c>
      <c r="I8" s="63"/>
      <c r="J8" s="64"/>
      <c r="K8" s="57" t="s">
        <v>228</v>
      </c>
      <c r="L8" s="1205">
        <v>406.83516016831163</v>
      </c>
      <c r="M8" s="65">
        <v>0.6622239288484546</v>
      </c>
      <c r="N8" s="937">
        <v>0.33777607115154545</v>
      </c>
      <c r="O8" s="66"/>
      <c r="P8" s="1205">
        <v>406.83516016831163</v>
      </c>
      <c r="Q8" s="65">
        <v>0.8189902068022561</v>
      </c>
      <c r="R8" s="67">
        <v>0.18100979319774396</v>
      </c>
      <c r="S8" s="68"/>
    </row>
    <row r="9" spans="1:19" ht="12" customHeight="1">
      <c r="A9" s="69" t="s">
        <v>229</v>
      </c>
      <c r="B9" s="73">
        <v>1271.2106999999999</v>
      </c>
      <c r="C9" s="73">
        <v>1318.7308990000001</v>
      </c>
      <c r="D9" s="72">
        <f aca="true" t="shared" si="0" ref="D9:D37">C9/B9-1</f>
        <v>0.037381843151572225</v>
      </c>
      <c r="E9" s="75"/>
      <c r="F9" s="73">
        <v>1271.2107</v>
      </c>
      <c r="G9" s="73">
        <v>1318.7309</v>
      </c>
      <c r="H9" s="74">
        <f aca="true" t="shared" si="1" ref="H9:H37">G9/F9-1</f>
        <v>0.037381843938223636</v>
      </c>
      <c r="I9" s="75"/>
      <c r="J9" s="64"/>
      <c r="K9" s="69" t="s">
        <v>229</v>
      </c>
      <c r="L9" s="1206">
        <v>403.96230314689285</v>
      </c>
      <c r="M9" s="76">
        <v>0.541998750876315</v>
      </c>
      <c r="N9" s="273">
        <v>0.45800124912368495</v>
      </c>
      <c r="O9" s="78"/>
      <c r="P9" s="1206">
        <v>403.96230345321936</v>
      </c>
      <c r="Q9" s="76">
        <v>0.7636425293439322</v>
      </c>
      <c r="R9" s="79">
        <v>0.23635747065606794</v>
      </c>
      <c r="S9" s="68"/>
    </row>
    <row r="10" spans="1:19" ht="12" customHeight="1">
      <c r="A10" s="57" t="s">
        <v>230</v>
      </c>
      <c r="B10" s="61">
        <v>663.705</v>
      </c>
      <c r="C10" s="61">
        <v>645.467199</v>
      </c>
      <c r="D10" s="60">
        <f t="shared" si="0"/>
        <v>-0.027478775962212154</v>
      </c>
      <c r="E10" s="80"/>
      <c r="F10" s="61">
        <v>663.705</v>
      </c>
      <c r="G10" s="61">
        <v>645.467199</v>
      </c>
      <c r="H10" s="62">
        <f t="shared" si="1"/>
        <v>-0.027478775962212154</v>
      </c>
      <c r="I10" s="80"/>
      <c r="J10" s="64"/>
      <c r="K10" s="57" t="s">
        <v>230</v>
      </c>
      <c r="L10" s="1205">
        <v>466.43600143948527</v>
      </c>
      <c r="M10" s="65">
        <v>0.6157666549373332</v>
      </c>
      <c r="N10" s="938">
        <v>0.38423334506266676</v>
      </c>
      <c r="O10" s="66"/>
      <c r="P10" s="1205">
        <v>466.43600143948527</v>
      </c>
      <c r="Q10" s="65">
        <v>0.7755484690400201</v>
      </c>
      <c r="R10" s="67">
        <v>0.22445153095997988</v>
      </c>
      <c r="S10" s="68"/>
    </row>
    <row r="11" spans="1:19" ht="12" customHeight="1">
      <c r="A11" s="69" t="s">
        <v>231</v>
      </c>
      <c r="B11" s="73">
        <v>796.3620549999999</v>
      </c>
      <c r="C11" s="73">
        <v>819.2634740000001</v>
      </c>
      <c r="D11" s="72">
        <f t="shared" si="0"/>
        <v>0.02875754671661257</v>
      </c>
      <c r="E11" s="75"/>
      <c r="F11" s="73">
        <v>796.3620549999999</v>
      </c>
      <c r="G11" s="73">
        <v>819.263474</v>
      </c>
      <c r="H11" s="74">
        <f t="shared" si="1"/>
        <v>0.02875754671661257</v>
      </c>
      <c r="I11" s="75"/>
      <c r="J11" s="64"/>
      <c r="K11" s="69" t="s">
        <v>231</v>
      </c>
      <c r="L11" s="1206">
        <v>484.65055391526727</v>
      </c>
      <c r="M11" s="76">
        <v>0.6488903653966634</v>
      </c>
      <c r="N11" s="273">
        <v>0.3511096346033364</v>
      </c>
      <c r="O11" s="78"/>
      <c r="P11" s="1206">
        <v>484.6505539152672</v>
      </c>
      <c r="Q11" s="76">
        <v>0.714902464942554</v>
      </c>
      <c r="R11" s="79">
        <v>0.285097535057446</v>
      </c>
      <c r="S11" s="68"/>
    </row>
    <row r="12" spans="1:19" ht="12" customHeight="1">
      <c r="A12" s="57" t="s">
        <v>232</v>
      </c>
      <c r="B12" s="61">
        <v>1154.7</v>
      </c>
      <c r="C12" s="61">
        <v>1176</v>
      </c>
      <c r="D12" s="60">
        <f t="shared" si="0"/>
        <v>0.018446349701221054</v>
      </c>
      <c r="E12" s="80"/>
      <c r="F12" s="61">
        <v>1154.7</v>
      </c>
      <c r="G12" s="61">
        <v>1176</v>
      </c>
      <c r="H12" s="62">
        <f t="shared" si="1"/>
        <v>0.018446349701221054</v>
      </c>
      <c r="I12" s="80"/>
      <c r="J12" s="64"/>
      <c r="K12" s="57" t="s">
        <v>232</v>
      </c>
      <c r="L12" s="1205">
        <v>361.87209729189817</v>
      </c>
      <c r="M12" s="65">
        <v>0.610766156462585</v>
      </c>
      <c r="N12" s="938">
        <v>0.38923384353741497</v>
      </c>
      <c r="O12" s="66"/>
      <c r="P12" s="1205">
        <v>361.87209729189817</v>
      </c>
      <c r="Q12" s="65">
        <v>0.7873265306122448</v>
      </c>
      <c r="R12" s="67">
        <v>0.2126734693877551</v>
      </c>
      <c r="S12" s="68"/>
    </row>
    <row r="13" spans="1:19" ht="12" customHeight="1">
      <c r="A13" s="69" t="s">
        <v>233</v>
      </c>
      <c r="B13" s="73">
        <v>994.7785349999999</v>
      </c>
      <c r="C13" s="73">
        <v>1024.6719</v>
      </c>
      <c r="D13" s="72">
        <f t="shared" si="0"/>
        <v>0.03005027144056749</v>
      </c>
      <c r="E13" s="75"/>
      <c r="F13" s="73">
        <v>994.7785349999999</v>
      </c>
      <c r="G13" s="73">
        <v>1024.6719</v>
      </c>
      <c r="H13" s="74">
        <f t="shared" si="1"/>
        <v>0.03005027144056749</v>
      </c>
      <c r="I13" s="75"/>
      <c r="J13" s="64"/>
      <c r="K13" s="69" t="s">
        <v>233</v>
      </c>
      <c r="L13" s="1206">
        <v>393.7362820623171</v>
      </c>
      <c r="M13" s="76">
        <v>0.6396535320232749</v>
      </c>
      <c r="N13" s="273">
        <v>0.360346467976725</v>
      </c>
      <c r="O13" s="78"/>
      <c r="P13" s="1206">
        <v>393.7362820623171</v>
      </c>
      <c r="Q13" s="76">
        <v>0.8463879999051404</v>
      </c>
      <c r="R13" s="79">
        <v>0.15361200009485965</v>
      </c>
      <c r="S13" s="68"/>
    </row>
    <row r="14" spans="1:19" ht="12" customHeight="1">
      <c r="A14" s="57" t="s">
        <v>234</v>
      </c>
      <c r="B14" s="61">
        <v>607.55</v>
      </c>
      <c r="C14" s="61">
        <v>615.374566</v>
      </c>
      <c r="D14" s="60">
        <f t="shared" si="0"/>
        <v>0.012878884042465621</v>
      </c>
      <c r="E14" s="80"/>
      <c r="F14" s="61">
        <v>607.5499</v>
      </c>
      <c r="G14" s="61">
        <v>615.374566</v>
      </c>
      <c r="H14" s="62">
        <f t="shared" si="1"/>
        <v>0.012879050757806043</v>
      </c>
      <c r="I14" s="80"/>
      <c r="J14" s="64"/>
      <c r="K14" s="57" t="s">
        <v>234</v>
      </c>
      <c r="L14" s="1205">
        <v>447.19908812380817</v>
      </c>
      <c r="M14" s="65">
        <v>0.7015535656701158</v>
      </c>
      <c r="N14" s="938">
        <v>0.2984464343298842</v>
      </c>
      <c r="O14" s="66"/>
      <c r="P14" s="1205">
        <v>447.19908812380817</v>
      </c>
      <c r="Q14" s="65">
        <v>0.7841631709556225</v>
      </c>
      <c r="R14" s="67">
        <v>0.2158368290443775</v>
      </c>
      <c r="S14" s="68"/>
    </row>
    <row r="15" spans="1:19" ht="12" customHeight="1">
      <c r="A15" s="69" t="s">
        <v>235</v>
      </c>
      <c r="B15" s="73">
        <v>641.703599</v>
      </c>
      <c r="C15" s="73">
        <v>631.299473</v>
      </c>
      <c r="D15" s="72">
        <f t="shared" si="0"/>
        <v>-0.016213289151273735</v>
      </c>
      <c r="E15" s="75"/>
      <c r="F15" s="73">
        <v>643.7035989999999</v>
      </c>
      <c r="G15" s="73">
        <v>633.149473</v>
      </c>
      <c r="H15" s="74">
        <f t="shared" si="1"/>
        <v>-0.0163959406416182</v>
      </c>
      <c r="I15" s="75"/>
      <c r="J15" s="64"/>
      <c r="K15" s="69" t="s">
        <v>235</v>
      </c>
      <c r="L15" s="1206">
        <v>2048.92854870956</v>
      </c>
      <c r="M15" s="76">
        <v>0.6373071105034804</v>
      </c>
      <c r="N15" s="273">
        <v>0.3626928894965195</v>
      </c>
      <c r="O15" s="78"/>
      <c r="P15" s="1206">
        <v>2054.932858830555</v>
      </c>
      <c r="Q15" s="76">
        <v>0.8108544283665542</v>
      </c>
      <c r="R15" s="79">
        <v>0.18914557163344586</v>
      </c>
      <c r="S15" s="68"/>
    </row>
    <row r="16" spans="1:19" ht="12" customHeight="1">
      <c r="A16" s="57" t="s">
        <v>236</v>
      </c>
      <c r="B16" s="61">
        <v>513.160988</v>
      </c>
      <c r="C16" s="61">
        <v>492.828654</v>
      </c>
      <c r="D16" s="60">
        <f t="shared" si="0"/>
        <v>-0.039621745369310846</v>
      </c>
      <c r="E16" s="80"/>
      <c r="F16" s="61">
        <v>513.161258</v>
      </c>
      <c r="G16" s="61">
        <v>492.828654</v>
      </c>
      <c r="H16" s="62">
        <f t="shared" si="1"/>
        <v>-0.03962225067271152</v>
      </c>
      <c r="I16" s="80"/>
      <c r="J16" s="64"/>
      <c r="K16" s="57" t="s">
        <v>236</v>
      </c>
      <c r="L16" s="1205">
        <v>410.5985025023557</v>
      </c>
      <c r="M16" s="65">
        <v>0.6623527474520587</v>
      </c>
      <c r="N16" s="938">
        <v>0.33764725254794137</v>
      </c>
      <c r="O16" s="66"/>
      <c r="P16" s="1205">
        <v>410.5985025023557</v>
      </c>
      <c r="Q16" s="65">
        <v>0.8435900725853493</v>
      </c>
      <c r="R16" s="67">
        <v>0.15640992741465068</v>
      </c>
      <c r="S16" s="68"/>
    </row>
    <row r="17" spans="1:19" ht="12" customHeight="1">
      <c r="A17" s="69" t="s">
        <v>237</v>
      </c>
      <c r="B17" s="73">
        <v>1114.585</v>
      </c>
      <c r="C17" s="73">
        <v>1131</v>
      </c>
      <c r="D17" s="72">
        <f t="shared" si="0"/>
        <v>0.014727454613151947</v>
      </c>
      <c r="E17" s="75"/>
      <c r="F17" s="73">
        <v>1114.585</v>
      </c>
      <c r="G17" s="73">
        <v>1131</v>
      </c>
      <c r="H17" s="74">
        <f t="shared" si="1"/>
        <v>0.014727454613151947</v>
      </c>
      <c r="I17" s="75"/>
      <c r="J17" s="64"/>
      <c r="K17" s="69" t="s">
        <v>237</v>
      </c>
      <c r="L17" s="1206">
        <v>428.8839499187926</v>
      </c>
      <c r="M17" s="76">
        <v>0.5675473032714412</v>
      </c>
      <c r="N17" s="273">
        <v>0.43245269672855874</v>
      </c>
      <c r="O17" s="78"/>
      <c r="P17" s="1206">
        <v>428.8839499187926</v>
      </c>
      <c r="Q17" s="76">
        <v>0.7569363395225465</v>
      </c>
      <c r="R17" s="79">
        <v>0.2430636604774536</v>
      </c>
      <c r="S17" s="68"/>
    </row>
    <row r="18" spans="1:19" ht="12" customHeight="1">
      <c r="A18" s="57" t="s">
        <v>238</v>
      </c>
      <c r="B18" s="61">
        <v>442.138</v>
      </c>
      <c r="C18" s="61">
        <v>439.53540000000004</v>
      </c>
      <c r="D18" s="60">
        <f t="shared" si="0"/>
        <v>-0.005886397459616499</v>
      </c>
      <c r="E18" s="80"/>
      <c r="F18" s="61">
        <v>442.138</v>
      </c>
      <c r="G18" s="61">
        <v>439.53540000000004</v>
      </c>
      <c r="H18" s="62">
        <f t="shared" si="1"/>
        <v>-0.005886397459616499</v>
      </c>
      <c r="I18" s="80"/>
      <c r="J18" s="64"/>
      <c r="K18" s="57" t="s">
        <v>238</v>
      </c>
      <c r="L18" s="1205">
        <v>576.2486676551912</v>
      </c>
      <c r="M18" s="65">
        <v>0.697507868535731</v>
      </c>
      <c r="N18" s="938">
        <v>0.30249213146426884</v>
      </c>
      <c r="O18" s="66"/>
      <c r="P18" s="1205">
        <v>576.2486676551912</v>
      </c>
      <c r="Q18" s="65">
        <v>0.7790084712175629</v>
      </c>
      <c r="R18" s="67">
        <v>0.22099152878243708</v>
      </c>
      <c r="S18" s="68"/>
    </row>
    <row r="19" spans="1:19" ht="12" customHeight="1">
      <c r="A19" s="69" t="s">
        <v>239</v>
      </c>
      <c r="B19" s="73">
        <v>973.490945</v>
      </c>
      <c r="C19" s="73">
        <v>1009.7930009999999</v>
      </c>
      <c r="D19" s="72">
        <f t="shared" si="0"/>
        <v>0.03729059441842053</v>
      </c>
      <c r="E19" s="75"/>
      <c r="F19" s="73">
        <v>973.4909449999999</v>
      </c>
      <c r="G19" s="73">
        <v>1009.793001</v>
      </c>
      <c r="H19" s="74">
        <f t="shared" si="1"/>
        <v>0.03729059441842075</v>
      </c>
      <c r="I19" s="75"/>
      <c r="J19" s="64"/>
      <c r="K19" s="69" t="s">
        <v>239</v>
      </c>
      <c r="L19" s="1206">
        <v>420.59689560852644</v>
      </c>
      <c r="M19" s="76">
        <v>0.6888537604352042</v>
      </c>
      <c r="N19" s="273">
        <v>0.3111462395647957</v>
      </c>
      <c r="O19" s="78"/>
      <c r="P19" s="1206">
        <v>420.5968956085265</v>
      </c>
      <c r="Q19" s="76">
        <v>0.8088974672938934</v>
      </c>
      <c r="R19" s="79">
        <v>0.19110253270610655</v>
      </c>
      <c r="S19" s="68"/>
    </row>
    <row r="20" spans="1:19" ht="12" customHeight="1">
      <c r="A20" s="57" t="s">
        <v>240</v>
      </c>
      <c r="B20" s="61">
        <v>1250</v>
      </c>
      <c r="C20" s="61">
        <v>1151</v>
      </c>
      <c r="D20" s="60">
        <f t="shared" si="0"/>
        <v>-0.07920000000000005</v>
      </c>
      <c r="E20" s="80"/>
      <c r="F20" s="61">
        <v>1250</v>
      </c>
      <c r="G20" s="61">
        <v>1151</v>
      </c>
      <c r="H20" s="62">
        <f t="shared" si="1"/>
        <v>-0.07920000000000005</v>
      </c>
      <c r="I20" s="80"/>
      <c r="J20" s="64"/>
      <c r="K20" s="57" t="s">
        <v>240</v>
      </c>
      <c r="L20" s="1205">
        <v>394.39648599926744</v>
      </c>
      <c r="M20" s="65">
        <v>0.5988501303214596</v>
      </c>
      <c r="N20" s="938">
        <v>0.4011498696785404</v>
      </c>
      <c r="O20" s="66"/>
      <c r="P20" s="1205">
        <v>394.39648599926744</v>
      </c>
      <c r="Q20" s="65">
        <v>0.8154157254561251</v>
      </c>
      <c r="R20" s="67">
        <v>0.1845842745438749</v>
      </c>
      <c r="S20" s="68"/>
    </row>
    <row r="21" spans="1:19" ht="12" customHeight="1">
      <c r="A21" s="69" t="s">
        <v>241</v>
      </c>
      <c r="B21" s="73">
        <v>2048.0153219999997</v>
      </c>
      <c r="C21" s="73">
        <v>2049.3745910000002</v>
      </c>
      <c r="D21" s="72">
        <f t="shared" si="0"/>
        <v>0.0006637006009666546</v>
      </c>
      <c r="E21" s="75"/>
      <c r="F21" s="73">
        <v>2048.0153219999997</v>
      </c>
      <c r="G21" s="73">
        <v>2049.3745910000002</v>
      </c>
      <c r="H21" s="74">
        <f t="shared" si="1"/>
        <v>0.0006637006009666546</v>
      </c>
      <c r="I21" s="75"/>
      <c r="J21" s="64"/>
      <c r="K21" s="69" t="s">
        <v>241</v>
      </c>
      <c r="L21" s="1206">
        <v>500.63284425713704</v>
      </c>
      <c r="M21" s="76">
        <v>0.618001352979593</v>
      </c>
      <c r="N21" s="273">
        <v>0.3819986470204071</v>
      </c>
      <c r="O21" s="78"/>
      <c r="P21" s="1206">
        <v>500.63284425713704</v>
      </c>
      <c r="Q21" s="76">
        <v>0.7247872192439024</v>
      </c>
      <c r="R21" s="79">
        <v>0.27521278075609756</v>
      </c>
      <c r="S21" s="68"/>
    </row>
    <row r="22" spans="1:19" ht="12" customHeight="1">
      <c r="A22" s="57" t="s">
        <v>242</v>
      </c>
      <c r="B22" s="61">
        <v>640.758323</v>
      </c>
      <c r="C22" s="61">
        <v>646.736972</v>
      </c>
      <c r="D22" s="60">
        <f t="shared" si="0"/>
        <v>0.009330583443704965</v>
      </c>
      <c r="E22" s="80"/>
      <c r="F22" s="61">
        <v>640.758323</v>
      </c>
      <c r="G22" s="61">
        <v>646.7369719999999</v>
      </c>
      <c r="H22" s="62">
        <f t="shared" si="1"/>
        <v>0.009330583443704965</v>
      </c>
      <c r="I22" s="80"/>
      <c r="J22" s="64"/>
      <c r="K22" s="57" t="s">
        <v>242</v>
      </c>
      <c r="L22" s="1205">
        <v>427.8818327671132</v>
      </c>
      <c r="M22" s="65">
        <v>0.6414272756313055</v>
      </c>
      <c r="N22" s="938">
        <v>0.35857272436869436</v>
      </c>
      <c r="O22" s="66"/>
      <c r="P22" s="1205">
        <v>427.8818327671131</v>
      </c>
      <c r="Q22" s="65">
        <v>0.7887022995184509</v>
      </c>
      <c r="R22" s="67">
        <v>0.2112977004815491</v>
      </c>
      <c r="S22" s="68"/>
    </row>
    <row r="23" spans="1:19" ht="12" customHeight="1">
      <c r="A23" s="69" t="s">
        <v>243</v>
      </c>
      <c r="B23" s="73">
        <v>917.0798580000001</v>
      </c>
      <c r="C23" s="73">
        <v>863.828933</v>
      </c>
      <c r="D23" s="72">
        <f t="shared" si="0"/>
        <v>-0.0580657448045272</v>
      </c>
      <c r="E23" s="75"/>
      <c r="F23" s="73">
        <v>917.0798580000001</v>
      </c>
      <c r="G23" s="73">
        <v>863.828933</v>
      </c>
      <c r="H23" s="74">
        <f t="shared" si="1"/>
        <v>-0.0580657448045272</v>
      </c>
      <c r="I23" s="75"/>
      <c r="J23" s="64"/>
      <c r="K23" s="69" t="s">
        <v>243</v>
      </c>
      <c r="L23" s="1206">
        <v>462.7255071168849</v>
      </c>
      <c r="M23" s="76">
        <v>0.5840066241448757</v>
      </c>
      <c r="N23" s="273">
        <v>0.41599337585512436</v>
      </c>
      <c r="O23" s="78"/>
      <c r="P23" s="1206">
        <v>462.7255071168849</v>
      </c>
      <c r="Q23" s="76">
        <v>0.7491471994953427</v>
      </c>
      <c r="R23" s="79">
        <v>0.25085280050465736</v>
      </c>
      <c r="S23" s="68"/>
    </row>
    <row r="24" spans="1:19" ht="12" customHeight="1">
      <c r="A24" s="57" t="s">
        <v>244</v>
      </c>
      <c r="B24" s="61">
        <v>1395.518793</v>
      </c>
      <c r="C24" s="61">
        <v>1406.935</v>
      </c>
      <c r="D24" s="60">
        <f t="shared" si="0"/>
        <v>0.008180618603822687</v>
      </c>
      <c r="E24" s="80"/>
      <c r="F24" s="61">
        <v>1395.518793</v>
      </c>
      <c r="G24" s="61">
        <v>1406.935</v>
      </c>
      <c r="H24" s="62">
        <f t="shared" si="1"/>
        <v>0.008180618603822687</v>
      </c>
      <c r="I24" s="80"/>
      <c r="J24" s="64"/>
      <c r="K24" s="57" t="s">
        <v>244</v>
      </c>
      <c r="L24" s="1205">
        <v>389.42459926440466</v>
      </c>
      <c r="M24" s="65">
        <v>0.5482975403980994</v>
      </c>
      <c r="N24" s="938">
        <v>0.4517024596019006</v>
      </c>
      <c r="O24" s="66"/>
      <c r="P24" s="1205">
        <v>389.42459926440466</v>
      </c>
      <c r="Q24" s="65">
        <v>0.73743989594402</v>
      </c>
      <c r="R24" s="67">
        <v>0.26256010405597985</v>
      </c>
      <c r="S24" s="68"/>
    </row>
    <row r="25" spans="1:19" ht="12" customHeight="1">
      <c r="A25" s="69" t="s">
        <v>245</v>
      </c>
      <c r="B25" s="73">
        <v>993.185246</v>
      </c>
      <c r="C25" s="73">
        <v>976.731563</v>
      </c>
      <c r="D25" s="72">
        <f t="shared" si="0"/>
        <v>-0.016566580168469347</v>
      </c>
      <c r="E25" s="75"/>
      <c r="F25" s="73">
        <v>993.185247</v>
      </c>
      <c r="G25" s="73">
        <v>976.731563</v>
      </c>
      <c r="H25" s="74">
        <f t="shared" si="1"/>
        <v>-0.016566581158650617</v>
      </c>
      <c r="I25" s="75"/>
      <c r="J25" s="64"/>
      <c r="K25" s="69" t="s">
        <v>245</v>
      </c>
      <c r="L25" s="1206">
        <v>499.9511494870638</v>
      </c>
      <c r="M25" s="76">
        <v>0.658208975069233</v>
      </c>
      <c r="N25" s="273">
        <v>0.34179102493076696</v>
      </c>
      <c r="O25" s="78"/>
      <c r="P25" s="1206">
        <v>499.9511494870638</v>
      </c>
      <c r="Q25" s="76">
        <v>0.7369586407027987</v>
      </c>
      <c r="R25" s="79">
        <v>0.2630413592972013</v>
      </c>
      <c r="S25" s="68"/>
    </row>
    <row r="26" spans="1:19" ht="12" customHeight="1">
      <c r="A26" s="57" t="s">
        <v>246</v>
      </c>
      <c r="B26" s="61">
        <v>685</v>
      </c>
      <c r="C26" s="61">
        <v>685</v>
      </c>
      <c r="D26" s="60">
        <f t="shared" si="0"/>
        <v>0</v>
      </c>
      <c r="E26" s="80"/>
      <c r="F26" s="61">
        <v>685</v>
      </c>
      <c r="G26" s="61">
        <v>685</v>
      </c>
      <c r="H26" s="62">
        <f t="shared" si="1"/>
        <v>0</v>
      </c>
      <c r="I26" s="80"/>
      <c r="J26" s="64"/>
      <c r="K26" s="57" t="s">
        <v>246</v>
      </c>
      <c r="L26" s="1205">
        <v>379.2005456059237</v>
      </c>
      <c r="M26" s="65">
        <v>0.6382471532846715</v>
      </c>
      <c r="N26" s="938">
        <v>0.3617528467153285</v>
      </c>
      <c r="O26" s="66"/>
      <c r="P26" s="1205">
        <v>379.2005456059237</v>
      </c>
      <c r="Q26" s="65">
        <v>0.7844928218978101</v>
      </c>
      <c r="R26" s="67">
        <v>0.2155071781021898</v>
      </c>
      <c r="S26" s="68"/>
    </row>
    <row r="27" spans="1:19" ht="12" customHeight="1">
      <c r="A27" s="69" t="s">
        <v>247</v>
      </c>
      <c r="B27" s="73">
        <v>1952.5319399999998</v>
      </c>
      <c r="C27" s="73">
        <v>1951.984293</v>
      </c>
      <c r="D27" s="72">
        <f t="shared" si="0"/>
        <v>-0.00028048043096284836</v>
      </c>
      <c r="E27" s="75"/>
      <c r="F27" s="73">
        <v>1952.531941</v>
      </c>
      <c r="G27" s="73">
        <v>1951.984293</v>
      </c>
      <c r="H27" s="74">
        <f t="shared" si="1"/>
        <v>-0.0002804809429747257</v>
      </c>
      <c r="I27" s="75"/>
      <c r="J27" s="64"/>
      <c r="K27" s="69" t="s">
        <v>247</v>
      </c>
      <c r="L27" s="1206">
        <v>393.1620459012326</v>
      </c>
      <c r="M27" s="76">
        <v>0.6644740880607075</v>
      </c>
      <c r="N27" s="273">
        <v>0.33552591193929243</v>
      </c>
      <c r="O27" s="78"/>
      <c r="P27" s="1206">
        <v>393.1620459012326</v>
      </c>
      <c r="Q27" s="76">
        <v>0.8071463288152596</v>
      </c>
      <c r="R27" s="79">
        <v>0.19285367118474045</v>
      </c>
      <c r="S27" s="68"/>
    </row>
    <row r="28" spans="1:19" ht="12" customHeight="1">
      <c r="A28" s="57" t="s">
        <v>248</v>
      </c>
      <c r="B28" s="61">
        <v>2467.268</v>
      </c>
      <c r="C28" s="61">
        <v>2419.51</v>
      </c>
      <c r="D28" s="60">
        <f t="shared" si="0"/>
        <v>-0.019356632518234718</v>
      </c>
      <c r="E28" s="80"/>
      <c r="F28" s="61">
        <v>2467.268</v>
      </c>
      <c r="G28" s="61">
        <v>2419.51</v>
      </c>
      <c r="H28" s="62">
        <f t="shared" si="1"/>
        <v>-0.019356632518234718</v>
      </c>
      <c r="I28" s="80"/>
      <c r="J28" s="64"/>
      <c r="K28" s="57" t="s">
        <v>248</v>
      </c>
      <c r="L28" s="1205">
        <v>386.04160999188673</v>
      </c>
      <c r="M28" s="65">
        <v>0.6789101925596505</v>
      </c>
      <c r="N28" s="938">
        <v>0.32108980744034954</v>
      </c>
      <c r="O28" s="66"/>
      <c r="P28" s="1205">
        <v>386.04160999188673</v>
      </c>
      <c r="Q28" s="65">
        <v>0.7856962773454128</v>
      </c>
      <c r="R28" s="67">
        <v>0.21430372265458708</v>
      </c>
      <c r="S28" s="68"/>
    </row>
    <row r="29" spans="1:19" s="93" customFormat="1" ht="12" customHeight="1">
      <c r="A29" s="81" t="s">
        <v>249</v>
      </c>
      <c r="B29" s="85">
        <v>22300.742304</v>
      </c>
      <c r="C29" s="85">
        <v>22215.695918</v>
      </c>
      <c r="D29" s="84">
        <f t="shared" si="0"/>
        <v>-0.003813612338130268</v>
      </c>
      <c r="E29" s="87"/>
      <c r="F29" s="85">
        <v>22302.742476</v>
      </c>
      <c r="G29" s="85">
        <v>22217.545919000004</v>
      </c>
      <c r="H29" s="86">
        <f t="shared" si="1"/>
        <v>-0.003820003620257695</v>
      </c>
      <c r="I29" s="87"/>
      <c r="J29" s="64"/>
      <c r="K29" s="81" t="s">
        <v>249</v>
      </c>
      <c r="L29" s="1207">
        <v>429.3616396999669</v>
      </c>
      <c r="M29" s="88">
        <v>0.6298280621793664</v>
      </c>
      <c r="N29" s="328">
        <v>0.3701719378206337</v>
      </c>
      <c r="O29" s="90"/>
      <c r="P29" s="1207">
        <v>429.3973945764173</v>
      </c>
      <c r="Q29" s="88">
        <v>0.7781607709074181</v>
      </c>
      <c r="R29" s="91">
        <v>0.22183922909258194</v>
      </c>
      <c r="S29" s="92"/>
    </row>
    <row r="30" spans="1:19" ht="12" customHeight="1">
      <c r="A30" s="57" t="s">
        <v>250</v>
      </c>
      <c r="B30" s="61">
        <v>4710.119</v>
      </c>
      <c r="C30" s="61">
        <v>5377.675</v>
      </c>
      <c r="D30" s="60">
        <f t="shared" si="0"/>
        <v>0.14172805400458044</v>
      </c>
      <c r="E30" s="80"/>
      <c r="F30" s="61">
        <v>4710.119</v>
      </c>
      <c r="G30" s="61">
        <v>5379.95</v>
      </c>
      <c r="H30" s="62">
        <f t="shared" si="1"/>
        <v>0.14221105666332434</v>
      </c>
      <c r="I30" s="80"/>
      <c r="J30" s="64"/>
      <c r="K30" s="57" t="s">
        <v>250</v>
      </c>
      <c r="L30" s="1205">
        <v>455.6389061192411</v>
      </c>
      <c r="M30" s="65">
        <v>0.6287929263110917</v>
      </c>
      <c r="N30" s="938">
        <v>0.3712070736889083</v>
      </c>
      <c r="O30" s="66"/>
      <c r="P30" s="1205">
        <v>455.83166200564574</v>
      </c>
      <c r="Q30" s="65">
        <v>0.7548547848957703</v>
      </c>
      <c r="R30" s="67">
        <v>0.2451452151042296</v>
      </c>
      <c r="S30" s="68"/>
    </row>
    <row r="31" spans="1:19" s="103" customFormat="1" ht="12" customHeight="1">
      <c r="A31" s="94" t="s">
        <v>136</v>
      </c>
      <c r="B31" s="98">
        <v>27010.861304</v>
      </c>
      <c r="C31" s="98">
        <v>27106.731867000002</v>
      </c>
      <c r="D31" s="97">
        <f t="shared" si="0"/>
        <v>0.0035493338002445807</v>
      </c>
      <c r="E31" s="99"/>
      <c r="F31" s="98">
        <v>27012.861476</v>
      </c>
      <c r="G31" s="98">
        <v>27110.856868000006</v>
      </c>
      <c r="H31" s="97">
        <f t="shared" si="1"/>
        <v>0.0036277308898604588</v>
      </c>
      <c r="I31" s="99"/>
      <c r="J31" s="64"/>
      <c r="K31" s="94" t="s">
        <v>136</v>
      </c>
      <c r="L31" s="1208">
        <v>426.58399602541346</v>
      </c>
      <c r="M31" s="100">
        <v>0.622977116601734</v>
      </c>
      <c r="N31" s="939">
        <v>0.3770228833982659</v>
      </c>
      <c r="O31" s="101"/>
      <c r="P31" s="1208">
        <v>426.64891198130306</v>
      </c>
      <c r="Q31" s="100">
        <v>0.7695538621512817</v>
      </c>
      <c r="R31" s="102">
        <v>0.2304461378487183</v>
      </c>
      <c r="S31" s="92"/>
    </row>
    <row r="32" spans="1:19" ht="12" customHeight="1">
      <c r="A32" s="57" t="s">
        <v>252</v>
      </c>
      <c r="B32" s="61">
        <v>394.581146</v>
      </c>
      <c r="C32" s="61">
        <v>468.301697</v>
      </c>
      <c r="D32" s="60">
        <f t="shared" si="0"/>
        <v>0.1868324215369379</v>
      </c>
      <c r="E32" s="80"/>
      <c r="F32" s="61">
        <v>349.85428300000007</v>
      </c>
      <c r="G32" s="61">
        <v>423.145316</v>
      </c>
      <c r="H32" s="62">
        <f t="shared" si="1"/>
        <v>0.20949016936859932</v>
      </c>
      <c r="I32" s="80"/>
      <c r="J32" s="64"/>
      <c r="K32" s="57" t="s">
        <v>252</v>
      </c>
      <c r="L32" s="1205">
        <v>1146.957736854609</v>
      </c>
      <c r="M32" s="65">
        <v>0.4986467879487526</v>
      </c>
      <c r="N32" s="938">
        <v>0.5013532120512474</v>
      </c>
      <c r="O32" s="66"/>
      <c r="P32" s="1205">
        <v>1036.361382222342</v>
      </c>
      <c r="Q32" s="65">
        <v>0.7101591974138738</v>
      </c>
      <c r="R32" s="67">
        <v>0.28984080258612627</v>
      </c>
      <c r="S32" s="68"/>
    </row>
    <row r="33" spans="1:19" ht="12" customHeight="1">
      <c r="A33" s="69" t="s">
        <v>253</v>
      </c>
      <c r="B33" s="73">
        <v>138.906152</v>
      </c>
      <c r="C33" s="73">
        <v>154.84369199999998</v>
      </c>
      <c r="D33" s="72">
        <f t="shared" si="0"/>
        <v>0.11473602695437113</v>
      </c>
      <c r="E33" s="75"/>
      <c r="F33" s="73">
        <v>138.906152</v>
      </c>
      <c r="G33" s="73">
        <v>154.84369099999998</v>
      </c>
      <c r="H33" s="74">
        <f t="shared" si="1"/>
        <v>0.11473601975526604</v>
      </c>
      <c r="I33" s="75"/>
      <c r="J33" s="64"/>
      <c r="K33" s="69" t="s">
        <v>253</v>
      </c>
      <c r="L33" s="1206">
        <v>700.0863196158749</v>
      </c>
      <c r="M33" s="76">
        <v>0.584636512025301</v>
      </c>
      <c r="N33" s="273">
        <v>0.4153634879746991</v>
      </c>
      <c r="O33" s="78"/>
      <c r="P33" s="1206">
        <v>700.0863150946296</v>
      </c>
      <c r="Q33" s="76">
        <v>0.6492352471758117</v>
      </c>
      <c r="R33" s="79">
        <v>0.3507647528241884</v>
      </c>
      <c r="S33" s="68"/>
    </row>
    <row r="34" spans="1:19" ht="12" customHeight="1">
      <c r="A34" s="57" t="s">
        <v>254</v>
      </c>
      <c r="B34" s="61">
        <v>338</v>
      </c>
      <c r="C34" s="61">
        <v>345</v>
      </c>
      <c r="D34" s="60">
        <f t="shared" si="0"/>
        <v>0.020710059171597628</v>
      </c>
      <c r="E34" s="80"/>
      <c r="F34" s="61">
        <v>338</v>
      </c>
      <c r="G34" s="61">
        <v>345</v>
      </c>
      <c r="H34" s="62">
        <f t="shared" si="1"/>
        <v>0.020710059171597628</v>
      </c>
      <c r="I34" s="80"/>
      <c r="J34" s="64"/>
      <c r="K34" s="57" t="s">
        <v>254</v>
      </c>
      <c r="L34" s="1205">
        <v>854.3939375177998</v>
      </c>
      <c r="M34" s="65">
        <v>0.4799626347826087</v>
      </c>
      <c r="N34" s="938">
        <v>0.5200373652173913</v>
      </c>
      <c r="O34" s="66"/>
      <c r="P34" s="1205">
        <v>854.3939375177998</v>
      </c>
      <c r="Q34" s="65">
        <v>0.6852443478260869</v>
      </c>
      <c r="R34" s="67">
        <v>0.31475565217391305</v>
      </c>
      <c r="S34" s="68"/>
    </row>
    <row r="35" spans="1:19" ht="12" customHeight="1">
      <c r="A35" s="69" t="s">
        <v>255</v>
      </c>
      <c r="B35" s="73">
        <v>621.2384099999999</v>
      </c>
      <c r="C35" s="73">
        <v>702.726</v>
      </c>
      <c r="D35" s="72">
        <f t="shared" si="0"/>
        <v>0.1311695939727875</v>
      </c>
      <c r="E35" s="75"/>
      <c r="F35" s="73">
        <v>621.23841</v>
      </c>
      <c r="G35" s="73">
        <v>702.726</v>
      </c>
      <c r="H35" s="74">
        <f t="shared" si="1"/>
        <v>0.13116959397278727</v>
      </c>
      <c r="I35" s="75"/>
      <c r="J35" s="64"/>
      <c r="K35" s="69" t="s">
        <v>255</v>
      </c>
      <c r="L35" s="1206">
        <v>860.1286901729619</v>
      </c>
      <c r="M35" s="76">
        <v>0.39987562720035974</v>
      </c>
      <c r="N35" s="273">
        <v>0.6001243727996403</v>
      </c>
      <c r="O35" s="78"/>
      <c r="P35" s="1206">
        <v>860.1286901729619</v>
      </c>
      <c r="Q35" s="76">
        <v>0.6290004923682915</v>
      </c>
      <c r="R35" s="79">
        <v>0.3709995076317085</v>
      </c>
      <c r="S35" s="68"/>
    </row>
    <row r="36" spans="1:19" ht="12" customHeight="1">
      <c r="A36" s="104" t="s">
        <v>355</v>
      </c>
      <c r="B36" s="61">
        <v>1492.7257080000002</v>
      </c>
      <c r="C36" s="61">
        <v>1670.871389</v>
      </c>
      <c r="D36" s="105">
        <f t="shared" si="0"/>
        <v>0.1193425423339729</v>
      </c>
      <c r="E36" s="107"/>
      <c r="F36" s="61">
        <v>1447.9988450000003</v>
      </c>
      <c r="G36" s="61">
        <v>1625.7150070000002</v>
      </c>
      <c r="H36" s="106">
        <f t="shared" si="1"/>
        <v>0.12273225397496779</v>
      </c>
      <c r="I36" s="107"/>
      <c r="J36" s="64"/>
      <c r="K36" s="104" t="s">
        <v>355</v>
      </c>
      <c r="L36" s="1205">
        <v>903.0404642990521</v>
      </c>
      <c r="M36" s="65">
        <v>0.4612171391965824</v>
      </c>
      <c r="N36" s="938">
        <v>0.5387828608034176</v>
      </c>
      <c r="O36" s="108"/>
      <c r="P36" s="1205">
        <v>878.6352105878432</v>
      </c>
      <c r="Q36" s="65">
        <v>0.6639877317685362</v>
      </c>
      <c r="R36" s="67">
        <v>0.33601226823146374</v>
      </c>
      <c r="S36" s="68"/>
    </row>
    <row r="37" spans="1:19" s="93" customFormat="1" ht="12" customHeight="1">
      <c r="A37" s="94" t="s">
        <v>372</v>
      </c>
      <c r="B37" s="98">
        <v>28503.587012</v>
      </c>
      <c r="C37" s="98">
        <v>28767.726958</v>
      </c>
      <c r="D37" s="109">
        <f t="shared" si="0"/>
        <v>0.009266901947772244</v>
      </c>
      <c r="E37" s="110"/>
      <c r="F37" s="98">
        <v>28460.860321</v>
      </c>
      <c r="G37" s="98">
        <v>28726.695577000006</v>
      </c>
      <c r="H37" s="109">
        <f t="shared" si="1"/>
        <v>0.009340380192367492</v>
      </c>
      <c r="I37" s="110"/>
      <c r="J37" s="64"/>
      <c r="K37" s="94" t="s">
        <v>372</v>
      </c>
      <c r="L37" s="1208">
        <v>439.9139406821312</v>
      </c>
      <c r="M37" s="100">
        <v>0.6134524256561876</v>
      </c>
      <c r="N37" s="939">
        <v>0.3865475743438123</v>
      </c>
      <c r="O37" s="101"/>
      <c r="P37" s="1208">
        <v>439.28649185610163</v>
      </c>
      <c r="Q37" s="100">
        <v>0.7635003849367383</v>
      </c>
      <c r="R37" s="102">
        <v>0.23649961506326161</v>
      </c>
      <c r="S37" s="92"/>
    </row>
    <row r="38" spans="1:19" ht="12" customHeight="1">
      <c r="A38" s="111" t="s">
        <v>383</v>
      </c>
      <c r="B38" s="112"/>
      <c r="C38" s="113"/>
      <c r="J38" s="114"/>
      <c r="K38" s="111" t="s">
        <v>384</v>
      </c>
      <c r="L38" s="116"/>
      <c r="M38" s="117"/>
      <c r="N38" s="118"/>
      <c r="O38" s="115"/>
      <c r="P38" s="115"/>
      <c r="Q38" s="119"/>
      <c r="R38" s="6"/>
      <c r="S38" s="114"/>
    </row>
    <row r="39" spans="1:19" s="219" customFormat="1" ht="12" customHeight="1">
      <c r="A39" s="1032" t="s">
        <v>438</v>
      </c>
      <c r="B39" s="1025"/>
      <c r="C39" s="1025"/>
      <c r="D39" s="1026"/>
      <c r="E39" s="500"/>
      <c r="F39" s="671"/>
      <c r="G39" s="500"/>
      <c r="H39" s="500"/>
      <c r="I39" s="500"/>
      <c r="J39" s="1027"/>
      <c r="K39" s="1032" t="s">
        <v>438</v>
      </c>
      <c r="L39" s="1027"/>
      <c r="M39" s="1028"/>
      <c r="N39" s="1028"/>
      <c r="O39" s="1027"/>
      <c r="P39" s="1027"/>
      <c r="Q39" s="1029"/>
      <c r="R39" s="1027"/>
      <c r="S39" s="1027"/>
    </row>
    <row r="40" spans="1:19" ht="12" customHeight="1">
      <c r="A40" s="121"/>
      <c r="B40" s="122"/>
      <c r="C40" s="122"/>
      <c r="D40" s="122"/>
      <c r="E40" s="120"/>
      <c r="F40" s="13"/>
      <c r="G40" s="120"/>
      <c r="H40" s="120"/>
      <c r="I40" s="120"/>
      <c r="J40" s="114"/>
      <c r="K40" s="114"/>
      <c r="L40" s="114"/>
      <c r="M40" s="972"/>
      <c r="N40" s="972"/>
      <c r="O40" s="114"/>
      <c r="P40" s="114"/>
      <c r="Q40" s="114"/>
      <c r="R40" s="114"/>
      <c r="S40" s="114"/>
    </row>
    <row r="41" spans="1:19" ht="12" customHeight="1">
      <c r="A41" s="121"/>
      <c r="B41" s="122"/>
      <c r="C41" s="122"/>
      <c r="D41" s="122"/>
      <c r="E41" s="120"/>
      <c r="F41" s="13"/>
      <c r="G41" s="120"/>
      <c r="H41" s="120"/>
      <c r="I41" s="120"/>
      <c r="J41" s="114"/>
      <c r="K41" s="114"/>
      <c r="L41" s="114"/>
      <c r="M41" s="114"/>
      <c r="N41" s="114"/>
      <c r="O41" s="114"/>
      <c r="P41" s="114"/>
      <c r="Q41" s="114"/>
      <c r="R41" s="114"/>
      <c r="S41" s="114"/>
    </row>
    <row r="42" spans="1:19" s="124" customFormat="1" ht="12.75" customHeight="1">
      <c r="A42" s="791"/>
      <c r="C42" s="125"/>
      <c r="D42" s="126"/>
      <c r="F42" s="126"/>
      <c r="G42" s="22"/>
      <c r="H42" s="21"/>
      <c r="I42" s="127"/>
      <c r="J42" s="128"/>
      <c r="K42" s="791" t="s">
        <v>476</v>
      </c>
      <c r="L42" s="129"/>
      <c r="M42" s="130"/>
      <c r="O42" s="131"/>
      <c r="P42" s="132"/>
      <c r="Q42" s="130"/>
      <c r="R42" s="132"/>
      <c r="S42" s="133"/>
    </row>
    <row r="43" spans="1:19" ht="15.75" customHeight="1">
      <c r="A43" s="448"/>
      <c r="B43" s="120"/>
      <c r="C43" s="534"/>
      <c r="D43" s="135"/>
      <c r="E43" s="8"/>
      <c r="G43" s="6"/>
      <c r="J43" s="128"/>
      <c r="K43" s="820" t="s">
        <v>256</v>
      </c>
      <c r="L43" s="9"/>
      <c r="M43" s="136"/>
      <c r="O43" s="43"/>
      <c r="P43" s="43"/>
      <c r="Q43" s="137"/>
      <c r="R43" s="43"/>
      <c r="S43" s="133"/>
    </row>
    <row r="44" spans="1:19" ht="12" customHeight="1">
      <c r="A44" s="13"/>
      <c r="B44" s="120"/>
      <c r="C44" s="120"/>
      <c r="J44" s="138"/>
      <c r="K44" s="1312" t="s">
        <v>374</v>
      </c>
      <c r="L44" s="139"/>
      <c r="M44" s="140"/>
      <c r="N44" s="141"/>
      <c r="O44" s="141"/>
      <c r="P44" s="140"/>
      <c r="Q44" s="140"/>
      <c r="R44" s="141"/>
      <c r="S44" s="142"/>
    </row>
    <row r="45" spans="10:19" ht="12" customHeight="1">
      <c r="J45" s="143"/>
      <c r="K45" s="1031" t="s">
        <v>257</v>
      </c>
      <c r="L45" s="145"/>
      <c r="M45" s="124"/>
      <c r="N45" s="146"/>
      <c r="O45" s="146"/>
      <c r="P45" s="124"/>
      <c r="Q45" s="124"/>
      <c r="R45" s="24"/>
      <c r="S45" s="147"/>
    </row>
    <row r="46" spans="11:18" ht="12" customHeight="1">
      <c r="K46" s="9"/>
      <c r="L46" s="136"/>
      <c r="M46" s="148"/>
      <c r="N46" s="149"/>
      <c r="O46" s="9"/>
      <c r="P46" s="136"/>
      <c r="Q46" s="148"/>
      <c r="R46" s="150"/>
    </row>
    <row r="47" spans="11:18" ht="12" customHeight="1">
      <c r="K47" s="151"/>
      <c r="L47" s="136"/>
      <c r="M47" s="148"/>
      <c r="N47" s="150"/>
      <c r="O47" s="9"/>
      <c r="P47" s="136"/>
      <c r="Q47" s="148"/>
      <c r="R47" s="150"/>
    </row>
    <row r="48" spans="11:18" ht="12" customHeight="1">
      <c r="K48" s="152"/>
      <c r="L48" s="153"/>
      <c r="M48" s="153"/>
      <c r="N48" s="154"/>
      <c r="O48" s="155"/>
      <c r="P48" s="153"/>
      <c r="Q48" s="153"/>
      <c r="R48" s="154"/>
    </row>
    <row r="49" spans="2:18" ht="12" customHeight="1">
      <c r="B49" s="113"/>
      <c r="K49" s="156"/>
      <c r="L49" s="112"/>
      <c r="M49" s="112"/>
      <c r="N49" s="74"/>
      <c r="O49" s="157"/>
      <c r="P49" s="112"/>
      <c r="Q49" s="158"/>
      <c r="R49" s="74"/>
    </row>
    <row r="50" spans="11:18" ht="12" customHeight="1">
      <c r="K50" s="156"/>
      <c r="L50" s="112"/>
      <c r="M50" s="112"/>
      <c r="N50" s="74"/>
      <c r="O50" s="157"/>
      <c r="P50" s="112"/>
      <c r="Q50" s="158"/>
      <c r="R50" s="74"/>
    </row>
    <row r="51" spans="11:18" ht="12" customHeight="1">
      <c r="K51" s="156"/>
      <c r="L51" s="112"/>
      <c r="M51" s="112"/>
      <c r="N51" s="74"/>
      <c r="O51" s="157"/>
      <c r="P51" s="112"/>
      <c r="Q51" s="158"/>
      <c r="R51" s="74"/>
    </row>
    <row r="52" spans="11:18" ht="12" customHeight="1">
      <c r="K52" s="156"/>
      <c r="L52" s="112"/>
      <c r="M52" s="112"/>
      <c r="N52" s="74"/>
      <c r="O52" s="157"/>
      <c r="P52" s="112"/>
      <c r="Q52" s="158"/>
      <c r="R52" s="74"/>
    </row>
    <row r="53" spans="11:18" ht="12" customHeight="1">
      <c r="K53" s="156"/>
      <c r="L53" s="112"/>
      <c r="M53" s="112"/>
      <c r="N53" s="74"/>
      <c r="O53" s="157"/>
      <c r="P53" s="112"/>
      <c r="Q53" s="158"/>
      <c r="R53" s="74"/>
    </row>
    <row r="54" spans="11:18" ht="12" customHeight="1">
      <c r="K54" s="156"/>
      <c r="L54" s="112"/>
      <c r="M54" s="112"/>
      <c r="N54" s="74"/>
      <c r="O54" s="157"/>
      <c r="P54" s="112"/>
      <c r="Q54" s="158"/>
      <c r="R54" s="74"/>
    </row>
    <row r="55" spans="11:18" ht="12" customHeight="1">
      <c r="K55" s="156"/>
      <c r="L55" s="112"/>
      <c r="M55" s="112"/>
      <c r="N55" s="74"/>
      <c r="O55" s="157"/>
      <c r="P55" s="112"/>
      <c r="Q55" s="158"/>
      <c r="R55" s="74"/>
    </row>
    <row r="56" spans="11:18" ht="12" customHeight="1">
      <c r="K56" s="156"/>
      <c r="L56" s="112"/>
      <c r="M56" s="112"/>
      <c r="N56" s="74"/>
      <c r="O56" s="157"/>
      <c r="P56" s="112"/>
      <c r="Q56" s="158"/>
      <c r="R56" s="74"/>
    </row>
    <row r="57" spans="11:18" ht="12" customHeight="1">
      <c r="K57" s="156"/>
      <c r="L57" s="112"/>
      <c r="M57" s="112"/>
      <c r="N57" s="74"/>
      <c r="O57" s="157"/>
      <c r="P57" s="112"/>
      <c r="Q57" s="158"/>
      <c r="R57" s="74"/>
    </row>
    <row r="58" spans="11:18" ht="12" customHeight="1">
      <c r="K58" s="156"/>
      <c r="L58" s="112"/>
      <c r="M58" s="112"/>
      <c r="N58" s="74"/>
      <c r="O58" s="157"/>
      <c r="P58" s="112"/>
      <c r="Q58" s="158"/>
      <c r="R58" s="74"/>
    </row>
    <row r="59" spans="11:18" ht="12" customHeight="1">
      <c r="K59" s="156"/>
      <c r="L59" s="112"/>
      <c r="M59" s="112"/>
      <c r="N59" s="74"/>
      <c r="O59" s="157"/>
      <c r="P59" s="112"/>
      <c r="Q59" s="158"/>
      <c r="R59" s="74"/>
    </row>
    <row r="60" spans="11:18" ht="12" customHeight="1">
      <c r="K60" s="159"/>
      <c r="L60" s="160"/>
      <c r="M60" s="161"/>
      <c r="O60" s="162"/>
      <c r="P60" s="162"/>
      <c r="Q60" s="163"/>
      <c r="R60" s="16"/>
    </row>
    <row r="61" spans="11:18" ht="12" customHeight="1">
      <c r="K61" s="164"/>
      <c r="L61" s="156"/>
      <c r="M61" s="165"/>
      <c r="O61" s="165"/>
      <c r="P61" s="165"/>
      <c r="Q61" s="165"/>
      <c r="R61" s="166"/>
    </row>
    <row r="62" spans="11:18" ht="12" customHeight="1">
      <c r="K62" s="167"/>
      <c r="L62" s="168"/>
      <c r="M62" s="169"/>
      <c r="N62" s="170"/>
      <c r="O62" s="157"/>
      <c r="P62" s="112"/>
      <c r="Q62" s="158"/>
      <c r="R62" s="74"/>
    </row>
    <row r="63" spans="11:18" ht="12" customHeight="1">
      <c r="K63" s="156"/>
      <c r="L63" s="112"/>
      <c r="M63" s="112"/>
      <c r="N63" s="74"/>
      <c r="O63" s="157"/>
      <c r="P63" s="112"/>
      <c r="Q63" s="158"/>
      <c r="R63" s="74"/>
    </row>
    <row r="64" spans="11:18" ht="12" customHeight="1">
      <c r="K64" s="156"/>
      <c r="L64" s="112"/>
      <c r="M64" s="112"/>
      <c r="N64" s="74"/>
      <c r="O64" s="157"/>
      <c r="P64" s="112"/>
      <c r="Q64" s="158"/>
      <c r="R64" s="74"/>
    </row>
    <row r="65" spans="11:18" ht="12" customHeight="1">
      <c r="K65" s="156"/>
      <c r="L65" s="112"/>
      <c r="M65" s="112"/>
      <c r="N65" s="74"/>
      <c r="O65" s="157"/>
      <c r="P65" s="112"/>
      <c r="Q65" s="158"/>
      <c r="R65" s="74"/>
    </row>
    <row r="66" spans="11:18" ht="12" customHeight="1">
      <c r="K66" s="156"/>
      <c r="L66" s="112"/>
      <c r="M66" s="112"/>
      <c r="N66" s="74"/>
      <c r="O66" s="157"/>
      <c r="P66" s="112"/>
      <c r="Q66" s="158"/>
      <c r="R66" s="74"/>
    </row>
    <row r="67" spans="11:18" ht="12" customHeight="1">
      <c r="K67" s="156"/>
      <c r="L67" s="112"/>
      <c r="M67" s="112"/>
      <c r="N67" s="74"/>
      <c r="O67" s="157"/>
      <c r="P67" s="112"/>
      <c r="Q67" s="158"/>
      <c r="R67" s="74"/>
    </row>
    <row r="68" spans="11:18" ht="12" customHeight="1">
      <c r="K68" s="156"/>
      <c r="L68" s="112"/>
      <c r="M68" s="112"/>
      <c r="N68" s="74"/>
      <c r="O68" s="157"/>
      <c r="P68" s="112"/>
      <c r="Q68" s="158"/>
      <c r="R68" s="74"/>
    </row>
    <row r="69" spans="1:19" s="173" customFormat="1" ht="12" customHeight="1">
      <c r="A69" s="171"/>
      <c r="B69" s="171"/>
      <c r="C69" s="171"/>
      <c r="D69" s="171"/>
      <c r="E69" s="171"/>
      <c r="F69" s="171"/>
      <c r="G69" s="171"/>
      <c r="H69" s="171"/>
      <c r="I69" s="171"/>
      <c r="J69" s="172"/>
      <c r="K69" s="156"/>
      <c r="L69" s="112"/>
      <c r="M69" s="112"/>
      <c r="N69" s="74"/>
      <c r="O69" s="157"/>
      <c r="P69" s="112"/>
      <c r="Q69" s="158"/>
      <c r="R69" s="74"/>
      <c r="S69" s="172"/>
    </row>
    <row r="70" spans="11:18" ht="12" customHeight="1">
      <c r="K70" s="174"/>
      <c r="L70" s="175"/>
      <c r="M70" s="175"/>
      <c r="N70" s="86"/>
      <c r="O70" s="176"/>
      <c r="P70" s="175"/>
      <c r="Q70" s="177"/>
      <c r="R70" s="86"/>
    </row>
    <row r="71" spans="11:18" ht="12" customHeight="1">
      <c r="K71" s="156"/>
      <c r="L71" s="112"/>
      <c r="M71" s="112"/>
      <c r="N71" s="74"/>
      <c r="O71" s="157"/>
      <c r="P71" s="112"/>
      <c r="Q71" s="158"/>
      <c r="R71" s="74"/>
    </row>
    <row r="72" spans="11:18" ht="12" customHeight="1">
      <c r="K72" s="174"/>
      <c r="L72" s="175"/>
      <c r="M72" s="175"/>
      <c r="N72" s="86"/>
      <c r="O72" s="176"/>
      <c r="P72" s="175"/>
      <c r="Q72" s="177"/>
      <c r="R72" s="86"/>
    </row>
    <row r="73" spans="11:18" ht="12" customHeight="1">
      <c r="K73" s="156"/>
      <c r="L73" s="112"/>
      <c r="M73" s="112"/>
      <c r="N73" s="74"/>
      <c r="O73" s="157"/>
      <c r="P73" s="112"/>
      <c r="Q73" s="158"/>
      <c r="R73" s="74"/>
    </row>
    <row r="74" spans="11:18" ht="12" customHeight="1">
      <c r="K74" s="156"/>
      <c r="L74" s="112"/>
      <c r="M74" s="112"/>
      <c r="N74" s="74"/>
      <c r="O74" s="157"/>
      <c r="P74" s="112"/>
      <c r="Q74" s="158"/>
      <c r="R74" s="74"/>
    </row>
    <row r="75" spans="11:18" ht="12" customHeight="1">
      <c r="K75" s="156"/>
      <c r="L75" s="112"/>
      <c r="M75" s="112"/>
      <c r="N75" s="74"/>
      <c r="O75" s="157"/>
      <c r="P75" s="112"/>
      <c r="Q75" s="158"/>
      <c r="R75" s="74"/>
    </row>
    <row r="76" spans="11:18" ht="12" customHeight="1">
      <c r="K76" s="156"/>
      <c r="L76" s="112"/>
      <c r="M76" s="112"/>
      <c r="N76" s="74"/>
      <c r="O76" s="157"/>
      <c r="P76" s="112"/>
      <c r="Q76" s="158"/>
      <c r="R76" s="74"/>
    </row>
    <row r="77" spans="12:18" ht="12" customHeight="1">
      <c r="L77" s="175"/>
      <c r="M77" s="175"/>
      <c r="N77" s="86"/>
      <c r="O77" s="176"/>
      <c r="P77" s="175"/>
      <c r="Q77" s="177"/>
      <c r="R77" s="86"/>
    </row>
    <row r="78" spans="7:18" ht="12" customHeight="1">
      <c r="G78" s="9"/>
      <c r="L78" s="175"/>
      <c r="M78" s="175"/>
      <c r="N78" s="86"/>
      <c r="O78" s="176"/>
      <c r="P78" s="175"/>
      <c r="Q78" s="177"/>
      <c r="R78" s="86"/>
    </row>
    <row r="79" spans="1:18" ht="12" customHeight="1">
      <c r="A79" s="178"/>
      <c r="L79" s="165"/>
      <c r="M79" s="179"/>
      <c r="N79" s="165"/>
      <c r="O79" s="165"/>
      <c r="P79" s="9"/>
      <c r="Q79" s="165"/>
      <c r="R79" s="165"/>
    </row>
    <row r="80" spans="1:18" ht="12.75">
      <c r="A80" s="178"/>
      <c r="K80" s="1030" t="s">
        <v>258</v>
      </c>
      <c r="L80" s="5"/>
      <c r="M80" s="5"/>
      <c r="N80" s="5"/>
      <c r="O80" s="5"/>
      <c r="P80" s="6"/>
      <c r="Q80" s="5"/>
      <c r="R80" s="5"/>
    </row>
    <row r="81" spans="11:18" ht="12.75">
      <c r="K81" s="174"/>
      <c r="L81" s="180"/>
      <c r="M81" s="181"/>
      <c r="N81" s="180"/>
      <c r="O81" s="182"/>
      <c r="P81" s="182"/>
      <c r="Q81" s="183"/>
      <c r="R81" s="181"/>
    </row>
    <row r="82" spans="11:18" ht="12.75">
      <c r="K82" s="115"/>
      <c r="L82" s="6"/>
      <c r="M82" s="6"/>
      <c r="N82" s="115"/>
      <c r="O82" s="115"/>
      <c r="P82" s="115"/>
      <c r="Q82" s="6"/>
      <c r="R82" s="6"/>
    </row>
    <row r="83" spans="11:18" ht="12.75">
      <c r="K83" s="184"/>
      <c r="L83" s="184"/>
      <c r="M83" s="184"/>
      <c r="N83" s="184"/>
      <c r="O83" s="184"/>
      <c r="P83" s="184"/>
      <c r="Q83" s="184"/>
      <c r="R83" s="184"/>
    </row>
    <row r="84" spans="15:18" ht="12.75">
      <c r="O84" s="184"/>
      <c r="R84" s="184"/>
    </row>
    <row r="85" spans="1:18" ht="12.75">
      <c r="A85" s="185" t="s">
        <v>315</v>
      </c>
      <c r="B85" s="185" t="s">
        <v>217</v>
      </c>
      <c r="C85" s="57" t="s">
        <v>228</v>
      </c>
      <c r="D85" s="186">
        <f>L8</f>
        <v>406.83516016831163</v>
      </c>
      <c r="K85" s="185" t="s">
        <v>315</v>
      </c>
      <c r="L85" s="187" t="s">
        <v>181</v>
      </c>
      <c r="M85" s="188" t="s">
        <v>182</v>
      </c>
      <c r="N85" s="188" t="s">
        <v>373</v>
      </c>
      <c r="O85" s="184"/>
      <c r="P85" s="184"/>
      <c r="Q85" s="184"/>
      <c r="R85" s="184"/>
    </row>
    <row r="86" spans="1:18" ht="12.75">
      <c r="A86" s="6" t="s">
        <v>250</v>
      </c>
      <c r="B86" s="189">
        <f>D107</f>
        <v>455.6389061192411</v>
      </c>
      <c r="C86" s="190" t="s">
        <v>229</v>
      </c>
      <c r="D86" s="186">
        <f aca="true" t="shared" si="2" ref="D86:D107">L9</f>
        <v>403.96230314689285</v>
      </c>
      <c r="K86" s="6" t="s">
        <v>238</v>
      </c>
      <c r="L86" s="189">
        <v>401.9379799227272</v>
      </c>
      <c r="M86" s="191">
        <v>174.31068773246398</v>
      </c>
      <c r="N86" s="192">
        <v>576.2486676551912</v>
      </c>
      <c r="O86" s="184"/>
      <c r="P86" s="184"/>
      <c r="Q86" s="193"/>
      <c r="R86" s="184"/>
    </row>
    <row r="87" spans="1:18" ht="12.75">
      <c r="A87" s="6" t="s">
        <v>248</v>
      </c>
      <c r="B87" s="189">
        <f>D105</f>
        <v>386.04160999188673</v>
      </c>
      <c r="C87" s="57" t="s">
        <v>230</v>
      </c>
      <c r="D87" s="186">
        <f t="shared" si="2"/>
        <v>466.43600143948527</v>
      </c>
      <c r="K87" s="6" t="s">
        <v>241</v>
      </c>
      <c r="L87" s="189">
        <v>309.3917750969326</v>
      </c>
      <c r="M87" s="191">
        <v>191.24106916020446</v>
      </c>
      <c r="N87" s="192">
        <v>500.63284425713704</v>
      </c>
      <c r="O87" s="184"/>
      <c r="P87" s="184"/>
      <c r="Q87" s="193"/>
      <c r="R87" s="184"/>
    </row>
    <row r="88" spans="1:18" ht="12.75">
      <c r="A88" s="6" t="s">
        <v>247</v>
      </c>
      <c r="B88" s="189">
        <f>D104</f>
        <v>393.1620459012326</v>
      </c>
      <c r="C88" s="190" t="s">
        <v>231</v>
      </c>
      <c r="D88" s="186">
        <f t="shared" si="2"/>
        <v>484.65055391526727</v>
      </c>
      <c r="K88" s="6" t="s">
        <v>245</v>
      </c>
      <c r="L88" s="189">
        <v>329.07233368856515</v>
      </c>
      <c r="M88" s="191">
        <v>170.87881579849864</v>
      </c>
      <c r="N88" s="192">
        <v>499.9511494870638</v>
      </c>
      <c r="O88" s="184"/>
      <c r="P88" s="184"/>
      <c r="Q88" s="193"/>
      <c r="R88" s="184"/>
    </row>
    <row r="89" spans="1:18" ht="12.75">
      <c r="A89" s="6" t="s">
        <v>246</v>
      </c>
      <c r="B89" s="189">
        <f>D103</f>
        <v>379.2005456059237</v>
      </c>
      <c r="C89" s="57" t="s">
        <v>232</v>
      </c>
      <c r="D89" s="186">
        <f t="shared" si="2"/>
        <v>361.87209729189817</v>
      </c>
      <c r="K89" s="6" t="s">
        <v>231</v>
      </c>
      <c r="L89" s="189">
        <v>314.4850750197731</v>
      </c>
      <c r="M89" s="191">
        <v>170.16547889549418</v>
      </c>
      <c r="N89" s="192">
        <v>484.65055391526727</v>
      </c>
      <c r="O89" s="184"/>
      <c r="P89" s="184"/>
      <c r="Q89" s="193"/>
      <c r="R89" s="184"/>
    </row>
    <row r="90" spans="1:18" ht="12.75">
      <c r="A90" s="6" t="s">
        <v>245</v>
      </c>
      <c r="B90" s="189">
        <f>D102</f>
        <v>499.9511494870638</v>
      </c>
      <c r="C90" s="190" t="s">
        <v>233</v>
      </c>
      <c r="D90" s="186">
        <f t="shared" si="2"/>
        <v>393.7362820623171</v>
      </c>
      <c r="K90" s="6" t="s">
        <v>230</v>
      </c>
      <c r="L90" s="189">
        <v>287.215736348737</v>
      </c>
      <c r="M90" s="191">
        <v>179.22026509074828</v>
      </c>
      <c r="N90" s="192">
        <v>466.43600143948527</v>
      </c>
      <c r="O90" s="184"/>
      <c r="P90" s="184"/>
      <c r="Q90" s="193"/>
      <c r="R90" s="184"/>
    </row>
    <row r="91" spans="1:18" ht="12.75">
      <c r="A91" s="6" t="s">
        <v>244</v>
      </c>
      <c r="B91" s="189">
        <f>D101</f>
        <v>389.42459926440466</v>
      </c>
      <c r="C91" s="57" t="s">
        <v>234</v>
      </c>
      <c r="D91" s="186">
        <f t="shared" si="2"/>
        <v>447.19908812380817</v>
      </c>
      <c r="K91" s="6" t="s">
        <v>243</v>
      </c>
      <c r="L91" s="189">
        <v>270.2347613170576</v>
      </c>
      <c r="M91" s="191">
        <v>192.49074579982732</v>
      </c>
      <c r="N91" s="192">
        <v>462.7255071168849</v>
      </c>
      <c r="O91" s="184"/>
      <c r="P91" s="184"/>
      <c r="Q91" s="193"/>
      <c r="R91" s="184"/>
    </row>
    <row r="92" spans="1:18" ht="12.75">
      <c r="A92" s="6" t="s">
        <v>243</v>
      </c>
      <c r="B92" s="189">
        <f>D100</f>
        <v>462.7255071168849</v>
      </c>
      <c r="C92" s="190" t="s">
        <v>235</v>
      </c>
      <c r="D92" s="186">
        <f t="shared" si="2"/>
        <v>2048.92854870956</v>
      </c>
      <c r="K92" s="6" t="s">
        <v>250</v>
      </c>
      <c r="L92" s="189">
        <v>286.5025211199024</v>
      </c>
      <c r="M92" s="191">
        <v>169.1363849993387</v>
      </c>
      <c r="N92" s="192">
        <v>455.6389061192411</v>
      </c>
      <c r="O92" s="184"/>
      <c r="P92" s="184"/>
      <c r="Q92" s="193"/>
      <c r="R92" s="184"/>
    </row>
    <row r="93" spans="1:18" ht="12.75">
      <c r="A93" s="6" t="s">
        <v>242</v>
      </c>
      <c r="B93" s="189">
        <f>D99</f>
        <v>427.8818327671132</v>
      </c>
      <c r="C93" s="57" t="s">
        <v>236</v>
      </c>
      <c r="D93" s="186">
        <f t="shared" si="2"/>
        <v>410.5985025023557</v>
      </c>
      <c r="K93" s="6" t="s">
        <v>234</v>
      </c>
      <c r="L93" s="189">
        <v>313.734114837682</v>
      </c>
      <c r="M93" s="191">
        <v>133.46497328612617</v>
      </c>
      <c r="N93" s="192">
        <v>447.19908812380817</v>
      </c>
      <c r="O93" s="184"/>
      <c r="P93" s="184"/>
      <c r="Q93" s="193"/>
      <c r="R93" s="184"/>
    </row>
    <row r="94" spans="1:18" ht="12.75">
      <c r="A94" s="6" t="s">
        <v>241</v>
      </c>
      <c r="B94" s="189">
        <f>D98</f>
        <v>500.63284425713704</v>
      </c>
      <c r="C94" s="190" t="s">
        <v>237</v>
      </c>
      <c r="D94" s="186">
        <f t="shared" si="2"/>
        <v>428.8839499187926</v>
      </c>
      <c r="K94" s="6" t="s">
        <v>237</v>
      </c>
      <c r="L94" s="189">
        <v>243.4119291928146</v>
      </c>
      <c r="M94" s="191">
        <v>185.472020725978</v>
      </c>
      <c r="N94" s="192">
        <v>428.8839499187926</v>
      </c>
      <c r="O94" s="184"/>
      <c r="P94" s="184"/>
      <c r="Q94" s="193"/>
      <c r="R94" s="184"/>
    </row>
    <row r="95" spans="1:18" ht="12.75">
      <c r="A95" s="6" t="s">
        <v>240</v>
      </c>
      <c r="B95" s="189">
        <f>D97</f>
        <v>394.39648599926744</v>
      </c>
      <c r="C95" s="57" t="s">
        <v>238</v>
      </c>
      <c r="D95" s="186">
        <f t="shared" si="2"/>
        <v>576.2486676551912</v>
      </c>
      <c r="K95" s="6" t="s">
        <v>242</v>
      </c>
      <c r="L95" s="189">
        <v>274.4550782839393</v>
      </c>
      <c r="M95" s="191">
        <v>153.4267544831739</v>
      </c>
      <c r="N95" s="192">
        <v>427.8818327671132</v>
      </c>
      <c r="O95" s="184"/>
      <c r="P95" s="184"/>
      <c r="Q95" s="193"/>
      <c r="R95" s="184"/>
    </row>
    <row r="96" spans="1:18" ht="12.75">
      <c r="A96" s="6" t="s">
        <v>239</v>
      </c>
      <c r="B96" s="189">
        <f>D96</f>
        <v>420.59689560852644</v>
      </c>
      <c r="C96" s="190" t="s">
        <v>239</v>
      </c>
      <c r="D96" s="186">
        <f t="shared" si="2"/>
        <v>420.59689560852644</v>
      </c>
      <c r="K96" s="6" t="s">
        <v>239</v>
      </c>
      <c r="L96" s="189">
        <v>289.72975316730646</v>
      </c>
      <c r="M96" s="191">
        <v>130.86714244121998</v>
      </c>
      <c r="N96" s="192">
        <v>420.59689560852644</v>
      </c>
      <c r="O96" s="184"/>
      <c r="P96" s="184"/>
      <c r="Q96" s="193"/>
      <c r="R96" s="184"/>
    </row>
    <row r="97" spans="1:18" ht="12.75">
      <c r="A97" s="6" t="s">
        <v>238</v>
      </c>
      <c r="B97" s="189">
        <f>D95</f>
        <v>576.2486676551912</v>
      </c>
      <c r="C97" s="57" t="s">
        <v>240</v>
      </c>
      <c r="D97" s="186">
        <f t="shared" si="2"/>
        <v>394.39648599926744</v>
      </c>
      <c r="K97" s="6" t="s">
        <v>236</v>
      </c>
      <c r="L97" s="189">
        <v>271.9610462321363</v>
      </c>
      <c r="M97" s="191">
        <v>138.6374562702194</v>
      </c>
      <c r="N97" s="192">
        <v>410.5985025023557</v>
      </c>
      <c r="O97" s="184"/>
      <c r="P97" s="184"/>
      <c r="Q97" s="193"/>
      <c r="R97" s="184"/>
    </row>
    <row r="98" spans="1:18" ht="12.75">
      <c r="A98" s="6" t="s">
        <v>237</v>
      </c>
      <c r="B98" s="189">
        <f>D94</f>
        <v>428.8839499187926</v>
      </c>
      <c r="C98" s="190" t="s">
        <v>241</v>
      </c>
      <c r="D98" s="186">
        <f t="shared" si="2"/>
        <v>500.63284425713704</v>
      </c>
      <c r="K98" s="6" t="s">
        <v>228</v>
      </c>
      <c r="L98" s="189">
        <v>269.41597816034965</v>
      </c>
      <c r="M98" s="191">
        <v>137.41918200796198</v>
      </c>
      <c r="N98" s="192">
        <v>406.83516016831163</v>
      </c>
      <c r="O98" s="184"/>
      <c r="P98" s="184"/>
      <c r="Q98" s="193"/>
      <c r="R98" s="184"/>
    </row>
    <row r="99" spans="1:18" ht="12.75">
      <c r="A99" s="6" t="s">
        <v>236</v>
      </c>
      <c r="B99" s="189">
        <f>D93</f>
        <v>410.5985025023557</v>
      </c>
      <c r="C99" s="57" t="s">
        <v>242</v>
      </c>
      <c r="D99" s="186">
        <f t="shared" si="2"/>
        <v>427.8818327671132</v>
      </c>
      <c r="K99" s="6" t="s">
        <v>229</v>
      </c>
      <c r="L99" s="189">
        <v>218.9470637067352</v>
      </c>
      <c r="M99" s="191">
        <v>185.01523944015764</v>
      </c>
      <c r="N99" s="192">
        <v>403.96230314689285</v>
      </c>
      <c r="O99" s="184"/>
      <c r="P99" s="184"/>
      <c r="Q99" s="193"/>
      <c r="R99" s="184"/>
    </row>
    <row r="100" spans="1:18" ht="12.75">
      <c r="A100" s="6" t="s">
        <v>234</v>
      </c>
      <c r="B100" s="189">
        <f>D91</f>
        <v>447.19908812380817</v>
      </c>
      <c r="C100" s="190" t="s">
        <v>243</v>
      </c>
      <c r="D100" s="186">
        <f t="shared" si="2"/>
        <v>462.7255071168849</v>
      </c>
      <c r="K100" s="6" t="s">
        <v>240</v>
      </c>
      <c r="L100" s="189">
        <v>236.18438703898704</v>
      </c>
      <c r="M100" s="191">
        <v>158.2120989602804</v>
      </c>
      <c r="N100" s="192">
        <v>394.39648599926744</v>
      </c>
      <c r="O100" s="184"/>
      <c r="Q100" s="193"/>
      <c r="R100" s="184"/>
    </row>
    <row r="101" spans="1:18" ht="12.75">
      <c r="A101" s="6" t="s">
        <v>233</v>
      </c>
      <c r="B101" s="189">
        <f>D90</f>
        <v>393.7362820623171</v>
      </c>
      <c r="C101" s="57" t="s">
        <v>244</v>
      </c>
      <c r="D101" s="186">
        <f t="shared" si="2"/>
        <v>389.42459926440466</v>
      </c>
      <c r="K101" s="6" t="s">
        <v>233</v>
      </c>
      <c r="L101" s="189">
        <v>251.85480350687357</v>
      </c>
      <c r="M101" s="191">
        <v>141.88147855544355</v>
      </c>
      <c r="N101" s="192">
        <v>393.7362820623171</v>
      </c>
      <c r="O101" s="184"/>
      <c r="Q101" s="193"/>
      <c r="R101" s="184"/>
    </row>
    <row r="102" spans="1:18" ht="12.75">
      <c r="A102" s="6" t="s">
        <v>232</v>
      </c>
      <c r="B102" s="189">
        <f>D89</f>
        <v>361.87209729189817</v>
      </c>
      <c r="C102" s="190" t="s">
        <v>245</v>
      </c>
      <c r="D102" s="186">
        <f t="shared" si="2"/>
        <v>499.9511494870638</v>
      </c>
      <c r="K102" s="6" t="s">
        <v>247</v>
      </c>
      <c r="L102" s="189">
        <v>261.2459919103036</v>
      </c>
      <c r="M102" s="191">
        <v>131.91605399092902</v>
      </c>
      <c r="N102" s="192">
        <v>393.1620459012326</v>
      </c>
      <c r="O102" s="184"/>
      <c r="P102" s="184"/>
      <c r="Q102" s="193"/>
      <c r="R102" s="184"/>
    </row>
    <row r="103" spans="1:18" ht="12.75">
      <c r="A103" s="6" t="s">
        <v>231</v>
      </c>
      <c r="B103" s="189">
        <f>D88</f>
        <v>484.65055391526727</v>
      </c>
      <c r="C103" s="57" t="s">
        <v>246</v>
      </c>
      <c r="D103" s="186">
        <f t="shared" si="2"/>
        <v>379.2005456059237</v>
      </c>
      <c r="K103" s="6" t="s">
        <v>244</v>
      </c>
      <c r="L103" s="189">
        <v>213.52054994718858</v>
      </c>
      <c r="M103" s="191">
        <v>175.90404931721608</v>
      </c>
      <c r="N103" s="192">
        <v>389.42459926440466</v>
      </c>
      <c r="O103" s="184"/>
      <c r="P103" s="184"/>
      <c r="Q103" s="193"/>
      <c r="R103" s="184"/>
    </row>
    <row r="104" spans="1:18" ht="12.75">
      <c r="A104" s="6" t="s">
        <v>230</v>
      </c>
      <c r="B104" s="189">
        <f>D87</f>
        <v>466.43600143948527</v>
      </c>
      <c r="C104" s="190" t="s">
        <v>247</v>
      </c>
      <c r="D104" s="186">
        <f t="shared" si="2"/>
        <v>393.1620459012326</v>
      </c>
      <c r="K104" s="6" t="s">
        <v>248</v>
      </c>
      <c r="L104" s="189">
        <v>262.0875837756293</v>
      </c>
      <c r="M104" s="191">
        <v>123.95402621625743</v>
      </c>
      <c r="N104" s="192">
        <v>386.04160999188673</v>
      </c>
      <c r="O104" s="184"/>
      <c r="P104" s="184"/>
      <c r="Q104" s="193"/>
      <c r="R104" s="184"/>
    </row>
    <row r="105" spans="1:18" ht="12.75">
      <c r="A105" s="6" t="s">
        <v>229</v>
      </c>
      <c r="B105" s="189">
        <f>D86</f>
        <v>403.96230314689285</v>
      </c>
      <c r="C105" s="57" t="s">
        <v>248</v>
      </c>
      <c r="D105" s="186">
        <f t="shared" si="2"/>
        <v>386.04160999188673</v>
      </c>
      <c r="K105" s="6" t="s">
        <v>246</v>
      </c>
      <c r="L105" s="189">
        <v>242.02366875697507</v>
      </c>
      <c r="M105" s="191">
        <v>137.17687684894864</v>
      </c>
      <c r="N105" s="192">
        <v>379.2005456059237</v>
      </c>
      <c r="O105" s="184"/>
      <c r="Q105" s="193"/>
      <c r="R105" s="184"/>
    </row>
    <row r="106" spans="1:17" ht="12.75">
      <c r="A106" s="6" t="s">
        <v>228</v>
      </c>
      <c r="B106" s="189">
        <f>D85</f>
        <v>406.83516016831163</v>
      </c>
      <c r="C106" s="194" t="s">
        <v>249</v>
      </c>
      <c r="D106" s="186">
        <f t="shared" si="2"/>
        <v>429.3616396999669</v>
      </c>
      <c r="K106" s="6" t="s">
        <v>232</v>
      </c>
      <c r="L106" s="189">
        <v>221.01922999402728</v>
      </c>
      <c r="M106" s="191">
        <v>140.8528672978709</v>
      </c>
      <c r="N106" s="192">
        <v>361.87209729189817</v>
      </c>
      <c r="Q106" s="193"/>
    </row>
    <row r="107" spans="3:17" ht="12.75">
      <c r="C107" s="57" t="s">
        <v>250</v>
      </c>
      <c r="D107" s="186">
        <f t="shared" si="2"/>
        <v>455.6389061192411</v>
      </c>
      <c r="Q107" s="195"/>
    </row>
    <row r="108" spans="2:17" ht="12.75">
      <c r="B108" s="5">
        <v>0</v>
      </c>
      <c r="D108" s="196"/>
      <c r="Q108" s="193"/>
    </row>
    <row r="113" spans="1:7" ht="12.75">
      <c r="A113" s="196"/>
      <c r="B113" s="196"/>
      <c r="C113" s="196"/>
      <c r="D113" s="196"/>
      <c r="E113" s="196"/>
      <c r="F113" s="196"/>
      <c r="G113" s="196"/>
    </row>
  </sheetData>
  <mergeCells count="2">
    <mergeCell ref="P5:R5"/>
    <mergeCell ref="L5:O5"/>
  </mergeCells>
  <hyperlinks>
    <hyperlink ref="H1" location="Sommaire!A3" display="Retour sommaire"/>
    <hyperlink ref="R1" location="Sommaire!A3" display="Sommaire!A3"/>
  </hyperlinks>
  <printOptions/>
  <pageMargins left="0.75" right="0.75" top="1" bottom="1" header="0.36" footer="0.31"/>
  <pageSetup firstPageNumber="4" useFirstPageNumber="1" horizontalDpi="600" verticalDpi="600" orientation="portrait" paperSize="9" scale="73" r:id="rId2"/>
  <headerFooter alignWithMargins="0">
    <oddHeader>&amp;L&amp;8Ministère de l'intérieur, de l'outre-mer, des collectivités territoriales et de l'Immigration / DGCL&amp;R&amp;8Publication  : "Les budgets primitifs 2011 des régions"</oddHeader>
    <oddFooter>&amp;L&amp;8Direction générale des collectivités locales/DESL
Mise en ligne : septembre 2011&amp;R&amp;P</oddFooter>
  </headerFooter>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sheetPr codeName="Feuil3">
    <tabColor indexed="45"/>
  </sheetPr>
  <dimension ref="A1:IL108"/>
  <sheetViews>
    <sheetView zoomScaleSheetLayoutView="100" workbookViewId="0" topLeftCell="A1">
      <selection activeCell="C1" sqref="C1"/>
    </sheetView>
  </sheetViews>
  <sheetFormatPr defaultColWidth="11.421875" defaultRowHeight="12.75"/>
  <cols>
    <col min="1" max="1" width="29.8515625" style="201" customWidth="1"/>
    <col min="2" max="2" width="12.8515625" style="201" customWidth="1"/>
    <col min="3" max="3" width="12.421875" style="201" customWidth="1"/>
    <col min="4" max="4" width="11.421875" style="201" customWidth="1"/>
    <col min="5" max="5" width="1.421875" style="201" customWidth="1"/>
    <col min="6" max="6" width="12.140625" style="9" customWidth="1"/>
    <col min="7" max="7" width="13.28125" style="201" customWidth="1"/>
    <col min="8" max="8" width="13.421875" style="201" customWidth="1"/>
    <col min="9" max="9" width="6.421875" style="201" customWidth="1"/>
    <col min="10" max="10" width="10.7109375" style="199" customWidth="1"/>
    <col min="11" max="11" width="11.00390625" style="199" customWidth="1"/>
    <col min="12" max="19" width="10.7109375" style="199" customWidth="1"/>
    <col min="20" max="24" width="10.7109375" style="165" customWidth="1"/>
    <col min="25" max="26" width="10.7109375" style="9" customWidth="1"/>
    <col min="27" max="28" width="10.7109375" style="165" customWidth="1"/>
    <col min="29" max="30" width="10.7109375" style="9" customWidth="1"/>
    <col min="31" max="31" width="10.7109375" style="201" customWidth="1"/>
    <col min="32" max="32" width="10.7109375" style="9" customWidth="1"/>
    <col min="33" max="33" width="10.7109375" style="201" customWidth="1"/>
    <col min="34" max="34" width="10.7109375" style="9" customWidth="1"/>
    <col min="35" max="36" width="10.7109375" style="201" customWidth="1"/>
    <col min="37" max="37" width="10.7109375" style="9" customWidth="1"/>
    <col min="38" max="73" width="10.7109375" style="201" customWidth="1"/>
    <col min="74" max="75" width="10.7109375" style="9" customWidth="1"/>
    <col min="76" max="77" width="10.7109375" style="201" customWidth="1"/>
    <col min="78" max="80" width="10.7109375" style="9" customWidth="1"/>
    <col min="81" max="112" width="10.7109375" style="201" customWidth="1"/>
    <col min="113" max="113" width="10.7109375" style="9" customWidth="1"/>
    <col min="114" max="116" width="10.7109375" style="201" customWidth="1"/>
    <col min="117" max="117" width="10.7109375" style="202" customWidth="1"/>
    <col min="118" max="119" width="10.7109375" style="201" customWidth="1"/>
    <col min="120" max="120" width="10.7109375" style="9" customWidth="1"/>
    <col min="121" max="122" width="10.7109375" style="201" customWidth="1"/>
    <col min="123" max="123" width="10.7109375" style="9" customWidth="1"/>
    <col min="124" max="133" width="10.7109375" style="201" customWidth="1"/>
    <col min="134" max="134" width="10.7109375" style="9" customWidth="1"/>
    <col min="135" max="147" width="10.7109375" style="201" customWidth="1"/>
    <col min="148" max="148" width="10.7109375" style="9" customWidth="1"/>
    <col min="149" max="150" width="10.7109375" style="201" customWidth="1"/>
    <col min="151" max="151" width="10.7109375" style="9" customWidth="1"/>
    <col min="152" max="154" width="10.7109375" style="201" customWidth="1"/>
    <col min="155" max="155" width="10.7109375" style="9" customWidth="1"/>
    <col min="156" max="157" width="10.7109375" style="201" customWidth="1"/>
    <col min="158" max="158" width="10.7109375" style="9" customWidth="1"/>
    <col min="159" max="169" width="10.7109375" style="201" customWidth="1"/>
    <col min="170" max="170" width="10.7109375" style="205" customWidth="1"/>
    <col min="171" max="171" width="11.8515625" style="205" customWidth="1"/>
    <col min="172" max="186" width="11.421875" style="205" customWidth="1"/>
    <col min="187" max="187" width="12.421875" style="9" customWidth="1"/>
    <col min="188" max="188" width="3.7109375" style="9" hidden="1" customWidth="1"/>
    <col min="189" max="208" width="0" style="9" hidden="1" customWidth="1"/>
    <col min="209" max="213" width="3.7109375" style="9" hidden="1" customWidth="1"/>
    <col min="214" max="218" width="0" style="9" hidden="1" customWidth="1"/>
    <col min="219" max="224" width="3.7109375" style="9" hidden="1" customWidth="1"/>
    <col min="225" max="225" width="0" style="9" hidden="1" customWidth="1"/>
    <col min="226" max="235" width="3.7109375" style="9" hidden="1" customWidth="1"/>
    <col min="236" max="236" width="0" style="9" hidden="1" customWidth="1"/>
    <col min="237" max="246" width="3.7109375" style="9" hidden="1" customWidth="1"/>
    <col min="247" max="16384" width="3.7109375" style="6" hidden="1" customWidth="1"/>
  </cols>
  <sheetData>
    <row r="1" spans="1:179" ht="18.75" customHeight="1">
      <c r="A1" s="912" t="s">
        <v>352</v>
      </c>
      <c r="B1" s="197"/>
      <c r="C1" s="197"/>
      <c r="D1" s="197"/>
      <c r="E1" s="197"/>
      <c r="F1" s="6"/>
      <c r="G1" s="6"/>
      <c r="H1" s="198" t="s">
        <v>187</v>
      </c>
      <c r="I1" s="165"/>
      <c r="K1" s="200"/>
      <c r="AC1" s="200"/>
      <c r="AN1" s="200"/>
      <c r="AW1" s="200"/>
      <c r="BJ1" s="200"/>
      <c r="BU1" s="200"/>
      <c r="CE1" s="200"/>
      <c r="CO1" s="200"/>
      <c r="CP1" s="9"/>
      <c r="CQ1" s="9"/>
      <c r="CR1" s="9"/>
      <c r="CT1" s="9"/>
      <c r="CU1" s="9"/>
      <c r="CV1" s="9"/>
      <c r="CW1" s="9"/>
      <c r="CY1" s="200"/>
      <c r="DI1" s="200"/>
      <c r="DT1" s="203"/>
      <c r="DW1" s="200"/>
      <c r="ED1" s="200"/>
      <c r="EK1" s="200"/>
      <c r="EU1" s="200"/>
      <c r="FE1" s="200"/>
      <c r="FF1" s="204"/>
      <c r="FG1" s="204"/>
      <c r="FH1" s="204"/>
      <c r="FI1" s="204"/>
      <c r="FJ1" s="204"/>
      <c r="FO1" s="200"/>
      <c r="FP1" s="201"/>
      <c r="FQ1" s="201"/>
      <c r="FR1" s="201"/>
      <c r="FS1" s="201"/>
      <c r="FT1" s="201"/>
      <c r="FU1" s="201"/>
      <c r="FV1" s="9"/>
      <c r="FW1" s="201"/>
    </row>
    <row r="2" spans="1:246" s="218" customFormat="1" ht="18.75" customHeight="1">
      <c r="A2" s="866" t="s">
        <v>259</v>
      </c>
      <c r="B2" s="871"/>
      <c r="C2" s="871"/>
      <c r="D2" s="871"/>
      <c r="E2" s="871"/>
      <c r="F2" s="872"/>
      <c r="G2" s="872"/>
      <c r="H2" s="871"/>
      <c r="I2" s="206"/>
      <c r="J2" s="207"/>
      <c r="K2" s="208"/>
      <c r="L2" s="201"/>
      <c r="M2" s="201"/>
      <c r="N2" s="209"/>
      <c r="O2" s="209"/>
      <c r="P2" s="209"/>
      <c r="Q2" s="209"/>
      <c r="R2" s="9"/>
      <c r="S2" s="207"/>
      <c r="T2" s="12"/>
      <c r="U2" s="12"/>
      <c r="V2" s="12"/>
      <c r="W2" s="12"/>
      <c r="X2" s="12"/>
      <c r="Y2" s="12"/>
      <c r="Z2" s="12"/>
      <c r="AA2" s="12"/>
      <c r="AB2" s="12"/>
      <c r="AC2" s="210"/>
      <c r="AD2" s="12"/>
      <c r="AE2" s="211"/>
      <c r="AF2" s="12"/>
      <c r="AG2" s="211"/>
      <c r="AH2" s="12"/>
      <c r="AI2" s="211"/>
      <c r="AJ2" s="211"/>
      <c r="AK2" s="12"/>
      <c r="AL2" s="211"/>
      <c r="AM2" s="211"/>
      <c r="AN2" s="210"/>
      <c r="AO2" s="211"/>
      <c r="AP2" s="211"/>
      <c r="AQ2" s="211"/>
      <c r="AR2" s="211"/>
      <c r="AS2" s="211"/>
      <c r="AT2" s="211"/>
      <c r="AU2" s="211"/>
      <c r="AV2" s="211"/>
      <c r="AW2" s="210"/>
      <c r="AX2" s="211"/>
      <c r="AY2" s="211"/>
      <c r="AZ2" s="211"/>
      <c r="BA2" s="211"/>
      <c r="BB2" s="211"/>
      <c r="BC2" s="211"/>
      <c r="BD2" s="211"/>
      <c r="BE2" s="211"/>
      <c r="BF2" s="211"/>
      <c r="BG2" s="211"/>
      <c r="BH2" s="211"/>
      <c r="BI2" s="211"/>
      <c r="BJ2" s="210"/>
      <c r="BK2" s="211"/>
      <c r="BL2" s="211"/>
      <c r="BM2" s="211"/>
      <c r="BN2" s="211"/>
      <c r="BO2" s="211"/>
      <c r="BP2" s="211"/>
      <c r="BQ2" s="211"/>
      <c r="BR2" s="211"/>
      <c r="BS2" s="211"/>
      <c r="BT2" s="211"/>
      <c r="BU2" s="210"/>
      <c r="BV2" s="12"/>
      <c r="BW2" s="12"/>
      <c r="BX2" s="211"/>
      <c r="BY2" s="211"/>
      <c r="BZ2" s="12"/>
      <c r="CA2" s="12"/>
      <c r="CB2" s="12"/>
      <c r="CC2" s="211"/>
      <c r="CD2" s="211"/>
      <c r="CE2" s="210"/>
      <c r="CF2" s="211"/>
      <c r="CG2" s="211"/>
      <c r="CH2" s="211"/>
      <c r="CI2" s="211"/>
      <c r="CJ2" s="211"/>
      <c r="CK2" s="211"/>
      <c r="CL2" s="211"/>
      <c r="CM2" s="211"/>
      <c r="CN2" s="211"/>
      <c r="CO2" s="210"/>
      <c r="CP2" s="12"/>
      <c r="CQ2" s="12"/>
      <c r="CR2" s="12"/>
      <c r="CS2" s="211"/>
      <c r="CT2" s="12"/>
      <c r="CU2" s="12"/>
      <c r="CV2" s="12"/>
      <c r="CW2" s="12"/>
      <c r="CX2" s="211"/>
      <c r="CY2" s="210"/>
      <c r="CZ2" s="211"/>
      <c r="DA2" s="211"/>
      <c r="DB2" s="211"/>
      <c r="DC2" s="211"/>
      <c r="DD2" s="211"/>
      <c r="DE2" s="211"/>
      <c r="DF2" s="211"/>
      <c r="DG2" s="211"/>
      <c r="DH2" s="211"/>
      <c r="DI2" s="210"/>
      <c r="DJ2" s="211"/>
      <c r="DK2" s="211"/>
      <c r="DL2" s="211"/>
      <c r="DM2" s="212"/>
      <c r="DN2" s="211"/>
      <c r="DO2" s="211"/>
      <c r="DP2" s="12"/>
      <c r="DQ2" s="211"/>
      <c r="DR2" s="211"/>
      <c r="DS2" s="12"/>
      <c r="DT2" s="211"/>
      <c r="DU2" s="211"/>
      <c r="DV2" s="211"/>
      <c r="DW2" s="213"/>
      <c r="DX2" s="214"/>
      <c r="DY2" s="214"/>
      <c r="DZ2" s="215"/>
      <c r="EA2" s="215"/>
      <c r="EB2" s="131"/>
      <c r="EC2" s="211"/>
      <c r="ED2" s="210"/>
      <c r="EE2" s="211"/>
      <c r="EF2" s="211"/>
      <c r="EG2" s="211"/>
      <c r="EH2" s="211"/>
      <c r="EI2" s="211"/>
      <c r="EJ2" s="211"/>
      <c r="EK2" s="216"/>
      <c r="EL2" s="217"/>
      <c r="EM2" s="217"/>
      <c r="EN2" s="217"/>
      <c r="EO2" s="217"/>
      <c r="EP2" s="217"/>
      <c r="EQ2" s="217"/>
      <c r="ER2" s="217"/>
      <c r="ES2" s="211"/>
      <c r="ET2" s="211"/>
      <c r="EU2" s="210"/>
      <c r="EV2" s="211"/>
      <c r="EW2" s="211"/>
      <c r="EX2" s="211"/>
      <c r="EY2" s="12"/>
      <c r="EZ2" s="211"/>
      <c r="FA2" s="211"/>
      <c r="FB2" s="12"/>
      <c r="FC2" s="211"/>
      <c r="FD2" s="211"/>
      <c r="FE2" s="210"/>
      <c r="FF2" s="210"/>
      <c r="FG2" s="210"/>
      <c r="FH2" s="210"/>
      <c r="FI2" s="210"/>
      <c r="FJ2" s="210"/>
      <c r="FK2" s="211"/>
      <c r="FL2" s="211"/>
      <c r="FM2" s="211"/>
      <c r="FN2" s="211"/>
      <c r="FO2" s="216"/>
      <c r="FP2" s="217"/>
      <c r="FQ2" s="217"/>
      <c r="FR2" s="217"/>
      <c r="FS2" s="217"/>
      <c r="FT2" s="217"/>
      <c r="FU2" s="217"/>
      <c r="FV2" s="217"/>
      <c r="FW2" s="211"/>
      <c r="FX2" s="216"/>
      <c r="FY2" s="217"/>
      <c r="FZ2" s="217"/>
      <c r="GA2" s="217"/>
      <c r="GB2" s="217"/>
      <c r="GC2" s="217"/>
      <c r="GD2" s="217"/>
      <c r="GE2" s="217"/>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row>
    <row r="3" spans="1:186" ht="15.75">
      <c r="A3" s="795" t="s">
        <v>220</v>
      </c>
      <c r="B3" s="6"/>
      <c r="C3" s="6"/>
      <c r="D3" s="6"/>
      <c r="E3" s="6"/>
      <c r="F3" s="6"/>
      <c r="G3" s="6"/>
      <c r="H3" s="6"/>
      <c r="I3" s="219"/>
      <c r="J3" s="9"/>
      <c r="K3" s="220"/>
      <c r="L3" s="221"/>
      <c r="M3" s="222"/>
      <c r="N3" s="219"/>
      <c r="O3" s="219"/>
      <c r="P3" s="219"/>
      <c r="Q3" s="9"/>
      <c r="R3" s="9"/>
      <c r="S3" s="147"/>
      <c r="AC3" s="93"/>
      <c r="AD3" s="223"/>
      <c r="AE3" s="93"/>
      <c r="AF3" s="223"/>
      <c r="AG3" s="224"/>
      <c r="AH3" s="223"/>
      <c r="AI3" s="224"/>
      <c r="AJ3" s="224"/>
      <c r="AL3" s="9"/>
      <c r="AM3" s="9"/>
      <c r="AN3" s="9"/>
      <c r="AO3" s="9"/>
      <c r="AP3" s="9"/>
      <c r="AQ3" s="9"/>
      <c r="AR3" s="9"/>
      <c r="AS3" s="9"/>
      <c r="AT3" s="9"/>
      <c r="AU3" s="9"/>
      <c r="AV3" s="9"/>
      <c r="AW3" s="225"/>
      <c r="AX3" s="225"/>
      <c r="AY3" s="225"/>
      <c r="AZ3" s="225"/>
      <c r="BA3" s="225"/>
      <c r="BB3" s="225"/>
      <c r="BC3" s="226"/>
      <c r="BD3" s="225"/>
      <c r="BE3" s="225"/>
      <c r="BF3" s="225"/>
      <c r="BG3" s="225"/>
      <c r="BH3" s="225"/>
      <c r="BI3" s="226"/>
      <c r="BJ3" s="93"/>
      <c r="BK3" s="9"/>
      <c r="BL3" s="9"/>
      <c r="BM3" s="9"/>
      <c r="BN3" s="9"/>
      <c r="BO3" s="9"/>
      <c r="BP3" s="9"/>
      <c r="BQ3" s="9"/>
      <c r="BR3" s="9"/>
      <c r="BS3" s="9"/>
      <c r="BT3" s="9"/>
      <c r="BU3" s="227"/>
      <c r="BX3" s="9"/>
      <c r="BY3" s="9"/>
      <c r="CC3" s="9"/>
      <c r="CD3" s="9"/>
      <c r="CE3" s="9"/>
      <c r="CF3" s="9"/>
      <c r="CG3" s="9"/>
      <c r="CJ3" s="9"/>
      <c r="CK3" s="9"/>
      <c r="CL3" s="9"/>
      <c r="CO3" s="9"/>
      <c r="CP3" s="9"/>
      <c r="CQ3" s="9"/>
      <c r="CR3" s="9"/>
      <c r="CS3" s="9"/>
      <c r="CT3" s="9"/>
      <c r="CU3" s="9"/>
      <c r="CV3" s="9"/>
      <c r="CW3" s="9"/>
      <c r="CX3" s="9"/>
      <c r="CY3" s="9"/>
      <c r="CZ3" s="9"/>
      <c r="DA3" s="9"/>
      <c r="DB3" s="9"/>
      <c r="DC3" s="9"/>
      <c r="DD3" s="9"/>
      <c r="DE3" s="9"/>
      <c r="DF3" s="9"/>
      <c r="DG3" s="9"/>
      <c r="DI3" s="93"/>
      <c r="DJ3" s="9"/>
      <c r="DK3" s="9"/>
      <c r="DL3" s="9"/>
      <c r="DN3" s="9"/>
      <c r="DO3" s="9"/>
      <c r="DQ3" s="9"/>
      <c r="DR3" s="9"/>
      <c r="DT3" s="9"/>
      <c r="DU3" s="9"/>
      <c r="DV3" s="9"/>
      <c r="DW3" s="228"/>
      <c r="DX3" s="147"/>
      <c r="DY3" s="147"/>
      <c r="EC3" s="9"/>
      <c r="ED3" s="229"/>
      <c r="EE3" s="9"/>
      <c r="EF3" s="9"/>
      <c r="EG3" s="219"/>
      <c r="EH3" s="219"/>
      <c r="EI3" s="9"/>
      <c r="EJ3" s="219"/>
      <c r="EK3" s="9"/>
      <c r="EL3" s="9"/>
      <c r="EM3" s="9"/>
      <c r="EN3" s="219"/>
      <c r="EO3" s="9"/>
      <c r="EP3" s="9"/>
      <c r="ES3" s="9"/>
      <c r="ET3" s="9"/>
      <c r="EU3" s="93"/>
      <c r="EV3" s="9"/>
      <c r="EW3" s="9"/>
      <c r="EX3" s="9"/>
      <c r="EZ3" s="9"/>
      <c r="FA3" s="9"/>
      <c r="FC3" s="9"/>
      <c r="FD3" s="9"/>
      <c r="FE3" s="208"/>
      <c r="FI3" s="9"/>
      <c r="FK3" s="9"/>
      <c r="FL3" s="9"/>
      <c r="FM3" s="9"/>
      <c r="FN3" s="201"/>
      <c r="FO3" s="9"/>
      <c r="FP3" s="9"/>
      <c r="FQ3" s="93"/>
      <c r="FR3" s="219"/>
      <c r="FS3" s="9"/>
      <c r="FT3" s="9"/>
      <c r="FU3" s="201"/>
      <c r="FV3" s="9"/>
      <c r="FW3" s="9"/>
      <c r="FX3" s="9"/>
      <c r="FY3" s="9"/>
      <c r="FZ3" s="9"/>
      <c r="GA3" s="9"/>
      <c r="GB3" s="9"/>
      <c r="GC3" s="9"/>
      <c r="GD3" s="9"/>
    </row>
    <row r="4" spans="1:179" ht="15" customHeight="1">
      <c r="A4" s="1311" t="s">
        <v>221</v>
      </c>
      <c r="B4" s="20"/>
      <c r="C4" s="230"/>
      <c r="D4" s="231"/>
      <c r="E4" s="231"/>
      <c r="F4" s="230"/>
      <c r="G4" s="230"/>
      <c r="H4" s="24"/>
      <c r="I4" s="165"/>
      <c r="J4" s="232"/>
      <c r="K4" s="9"/>
      <c r="L4" s="227"/>
      <c r="M4" s="233"/>
      <c r="N4" s="233"/>
      <c r="O4" s="147"/>
      <c r="P4" s="219"/>
      <c r="Q4" s="227"/>
      <c r="R4" s="147"/>
      <c r="S4" s="147"/>
      <c r="AC4" s="144"/>
      <c r="AD4" s="145"/>
      <c r="AE4" s="226"/>
      <c r="AF4" s="234"/>
      <c r="AG4" s="74"/>
      <c r="AH4" s="234"/>
      <c r="AI4" s="74"/>
      <c r="AJ4" s="74"/>
      <c r="AK4" s="234"/>
      <c r="AL4" s="24"/>
      <c r="AM4" s="9"/>
      <c r="AN4" s="235"/>
      <c r="AO4" s="9"/>
      <c r="AP4" s="9"/>
      <c r="AQ4" s="9"/>
      <c r="AR4" s="9"/>
      <c r="AT4" s="9"/>
      <c r="AU4" s="9"/>
      <c r="AV4" s="9"/>
      <c r="AW4" s="144"/>
      <c r="AX4" s="145"/>
      <c r="BH4" s="24"/>
      <c r="BI4" s="9"/>
      <c r="BJ4" s="235"/>
      <c r="BK4" s="9"/>
      <c r="BL4" s="9"/>
      <c r="BM4" s="9"/>
      <c r="BP4" s="9"/>
      <c r="BR4" s="9"/>
      <c r="BS4" s="9"/>
      <c r="BT4" s="9"/>
      <c r="BU4" s="144"/>
      <c r="BV4" s="145"/>
      <c r="BW4" s="234"/>
      <c r="BX4" s="9"/>
      <c r="BY4" s="234"/>
      <c r="BZ4" s="234"/>
      <c r="CB4" s="236"/>
      <c r="CC4" s="24"/>
      <c r="CD4" s="9"/>
      <c r="CE4" s="235"/>
      <c r="CF4" s="234"/>
      <c r="CG4" s="234"/>
      <c r="CH4" s="9"/>
      <c r="CI4" s="234"/>
      <c r="CJ4" s="234"/>
      <c r="CK4" s="236"/>
      <c r="CL4" s="9"/>
      <c r="CM4" s="9"/>
      <c r="CO4" s="144"/>
      <c r="CP4" s="139"/>
      <c r="CQ4" s="234"/>
      <c r="CR4" s="234"/>
      <c r="CS4" s="234"/>
      <c r="CT4" s="234"/>
      <c r="CU4" s="234"/>
      <c r="CV4" s="236"/>
      <c r="CW4" s="24"/>
      <c r="CX4" s="9"/>
      <c r="CY4" s="235"/>
      <c r="CZ4" s="124"/>
      <c r="DA4" s="124"/>
      <c r="DB4" s="124"/>
      <c r="DC4" s="124"/>
      <c r="DD4" s="124"/>
      <c r="DE4" s="9"/>
      <c r="DG4" s="24"/>
      <c r="DI4" s="144"/>
      <c r="DJ4" s="139"/>
      <c r="DK4" s="9"/>
      <c r="DL4" s="9"/>
      <c r="DM4" s="237"/>
      <c r="DN4" s="9"/>
      <c r="DO4" s="9"/>
      <c r="DQ4" s="9"/>
      <c r="DR4" s="9"/>
      <c r="DS4" s="149"/>
      <c r="DT4" s="24"/>
      <c r="DU4" s="9"/>
      <c r="DV4" s="9"/>
      <c r="DW4" s="238"/>
      <c r="DX4" s="221"/>
      <c r="DY4" s="139"/>
      <c r="ED4" s="144"/>
      <c r="EE4" s="139"/>
      <c r="EF4" s="9"/>
      <c r="EG4" s="219"/>
      <c r="EH4" s="219"/>
      <c r="EI4" s="24"/>
      <c r="EJ4" s="219"/>
      <c r="EK4" s="144"/>
      <c r="EL4" s="139"/>
      <c r="EM4" s="9"/>
      <c r="EN4" s="219"/>
      <c r="EO4" s="239"/>
      <c r="EP4" s="9"/>
      <c r="ER4" s="239"/>
      <c r="ES4" s="24"/>
      <c r="ET4" s="9"/>
      <c r="EU4" s="144"/>
      <c r="EV4" s="139"/>
      <c r="EW4" s="9"/>
      <c r="EX4" s="9"/>
      <c r="EY4" s="234"/>
      <c r="EZ4" s="9"/>
      <c r="FA4" s="9"/>
      <c r="FB4" s="149"/>
      <c r="FC4" s="24"/>
      <c r="FD4" s="9"/>
      <c r="FE4" s="144"/>
      <c r="FF4" s="221"/>
      <c r="FG4" s="222"/>
      <c r="FI4" s="9"/>
      <c r="FK4" s="9"/>
      <c r="FL4" s="9"/>
      <c r="FM4" s="24"/>
      <c r="FO4" s="144"/>
      <c r="FP4" s="139"/>
      <c r="FQ4" s="9"/>
      <c r="FR4" s="219"/>
      <c r="FS4" s="239"/>
      <c r="FT4" s="9"/>
      <c r="FU4" s="201"/>
      <c r="FV4" s="239"/>
      <c r="FW4" s="24"/>
    </row>
    <row r="5" spans="1:187" ht="12" customHeight="1">
      <c r="A5" s="33"/>
      <c r="B5" s="1386" t="s">
        <v>260</v>
      </c>
      <c r="C5" s="1384"/>
      <c r="D5" s="1384"/>
      <c r="E5" s="1385"/>
      <c r="F5" s="1386" t="s">
        <v>261</v>
      </c>
      <c r="G5" s="1387"/>
      <c r="H5" s="1388"/>
      <c r="I5" s="227"/>
      <c r="J5" s="143"/>
      <c r="K5" s="151"/>
      <c r="L5" s="227"/>
      <c r="M5" s="227"/>
      <c r="N5" s="227"/>
      <c r="O5" s="147"/>
      <c r="P5" s="227"/>
      <c r="Q5" s="227"/>
      <c r="R5" s="227"/>
      <c r="S5" s="147"/>
      <c r="AC5" s="148"/>
      <c r="AD5" s="242"/>
      <c r="AE5" s="243"/>
      <c r="AF5" s="242"/>
      <c r="AG5" s="244"/>
      <c r="AH5" s="242"/>
      <c r="AI5" s="244"/>
      <c r="AJ5" s="244"/>
      <c r="AK5" s="242"/>
      <c r="AL5" s="244"/>
      <c r="AM5" s="245"/>
      <c r="AN5" s="246"/>
      <c r="AO5" s="227"/>
      <c r="AP5" s="247"/>
      <c r="AQ5" s="247"/>
      <c r="AR5" s="247"/>
      <c r="AS5" s="233"/>
      <c r="AT5" s="247"/>
      <c r="AU5" s="247"/>
      <c r="AV5" s="9"/>
      <c r="AW5" s="151"/>
      <c r="AX5" s="227"/>
      <c r="AY5" s="248"/>
      <c r="BA5" s="93"/>
      <c r="BB5" s="148"/>
      <c r="BC5" s="148"/>
      <c r="BD5" s="227"/>
      <c r="BE5" s="147"/>
      <c r="BF5" s="147"/>
      <c r="BG5" s="147"/>
      <c r="BH5" s="147"/>
      <c r="BI5" s="245"/>
      <c r="BJ5" s="9"/>
      <c r="BK5" s="227"/>
      <c r="BL5" s="247"/>
      <c r="BM5" s="247"/>
      <c r="BN5" s="247"/>
      <c r="BO5" s="245"/>
      <c r="BP5" s="245"/>
      <c r="BQ5" s="245"/>
      <c r="BR5" s="249"/>
      <c r="BS5" s="250"/>
      <c r="BT5" s="9"/>
      <c r="BU5" s="148"/>
      <c r="BV5" s="246"/>
      <c r="BW5" s="246"/>
      <c r="BX5" s="246"/>
      <c r="BY5" s="246"/>
      <c r="BZ5" s="246"/>
      <c r="CA5" s="246"/>
      <c r="CB5" s="246"/>
      <c r="CC5" s="246"/>
      <c r="CD5" s="9"/>
      <c r="CE5" s="148"/>
      <c r="CF5" s="246"/>
      <c r="CG5" s="246"/>
      <c r="CH5" s="246"/>
      <c r="CI5" s="246"/>
      <c r="CJ5" s="246"/>
      <c r="CK5" s="246"/>
      <c r="CL5" s="246"/>
      <c r="CM5" s="246"/>
      <c r="CO5" s="148"/>
      <c r="CP5" s="246"/>
      <c r="CQ5" s="246"/>
      <c r="CR5" s="246"/>
      <c r="CS5" s="246"/>
      <c r="CT5" s="246"/>
      <c r="CU5" s="246"/>
      <c r="CV5" s="246"/>
      <c r="CW5" s="246"/>
      <c r="CX5" s="9"/>
      <c r="CY5" s="148"/>
      <c r="CZ5" s="246"/>
      <c r="DA5" s="246"/>
      <c r="DB5" s="246"/>
      <c r="DC5" s="246"/>
      <c r="DD5" s="246"/>
      <c r="DE5" s="246"/>
      <c r="DF5" s="246"/>
      <c r="DG5" s="246"/>
      <c r="DI5" s="147"/>
      <c r="DJ5" s="227"/>
      <c r="DK5" s="233"/>
      <c r="DL5" s="233"/>
      <c r="DM5" s="251"/>
      <c r="DN5" s="252"/>
      <c r="DO5" s="227"/>
      <c r="DP5" s="227"/>
      <c r="DQ5" s="227"/>
      <c r="DR5" s="233"/>
      <c r="DS5" s="233"/>
      <c r="DT5" s="246"/>
      <c r="DU5" s="148"/>
      <c r="DV5" s="226"/>
      <c r="DW5" s="147"/>
      <c r="DX5" s="253"/>
      <c r="DY5" s="155"/>
      <c r="DZ5" s="155"/>
      <c r="EA5" s="155"/>
      <c r="EB5" s="155"/>
      <c r="EC5" s="227"/>
      <c r="EE5" s="9"/>
      <c r="EF5" s="9"/>
      <c r="EG5" s="9"/>
      <c r="EH5" s="247"/>
      <c r="EI5" s="247"/>
      <c r="EJ5" s="247"/>
      <c r="EK5" s="9"/>
      <c r="EL5" s="227"/>
      <c r="EM5" s="209"/>
      <c r="EN5" s="209"/>
      <c r="EO5" s="209"/>
      <c r="EP5" s="209"/>
      <c r="EQ5" s="209"/>
      <c r="ER5" s="209"/>
      <c r="ES5" s="209"/>
      <c r="ET5" s="147"/>
      <c r="EU5" s="147"/>
      <c r="EV5" s="246"/>
      <c r="EW5" s="148"/>
      <c r="EX5" s="148"/>
      <c r="EY5" s="246"/>
      <c r="EZ5" s="148"/>
      <c r="FA5" s="148"/>
      <c r="FB5" s="246"/>
      <c r="FC5" s="148"/>
      <c r="FD5" s="9"/>
      <c r="FE5" s="147"/>
      <c r="FF5" s="227"/>
      <c r="FH5" s="9"/>
      <c r="FI5" s="227"/>
      <c r="FJ5" s="155"/>
      <c r="FK5" s="148"/>
      <c r="FL5" s="246"/>
      <c r="FM5" s="148"/>
      <c r="FO5" s="9"/>
      <c r="FP5" s="227"/>
      <c r="FQ5" s="209"/>
      <c r="FR5" s="209"/>
      <c r="FS5" s="209"/>
      <c r="FT5" s="209"/>
      <c r="FU5" s="209"/>
      <c r="FV5" s="209"/>
      <c r="FW5" s="209"/>
      <c r="GE5" s="227"/>
    </row>
    <row r="6" spans="1:187" ht="12" customHeight="1">
      <c r="A6" s="36" t="s">
        <v>222</v>
      </c>
      <c r="B6" s="37"/>
      <c r="C6" s="38"/>
      <c r="D6" s="39" t="s">
        <v>363</v>
      </c>
      <c r="E6" s="40"/>
      <c r="F6" s="37"/>
      <c r="G6" s="38"/>
      <c r="H6" s="628" t="s">
        <v>363</v>
      </c>
      <c r="I6" s="227"/>
      <c r="J6" s="219"/>
      <c r="K6" s="254"/>
      <c r="L6" s="227"/>
      <c r="M6" s="227"/>
      <c r="N6" s="227"/>
      <c r="O6" s="147"/>
      <c r="P6" s="227"/>
      <c r="Q6" s="227"/>
      <c r="R6" s="227"/>
      <c r="S6" s="147"/>
      <c r="AC6" s="151"/>
      <c r="AD6" s="242"/>
      <c r="AE6" s="244"/>
      <c r="AF6" s="242"/>
      <c r="AG6" s="244"/>
      <c r="AH6" s="242"/>
      <c r="AI6" s="244"/>
      <c r="AJ6" s="255"/>
      <c r="AK6" s="242"/>
      <c r="AL6" s="244"/>
      <c r="AM6" s="245"/>
      <c r="AN6" s="256"/>
      <c r="AO6" s="253"/>
      <c r="AP6" s="257"/>
      <c r="AQ6" s="253"/>
      <c r="AR6" s="258"/>
      <c r="AS6" s="253"/>
      <c r="AT6" s="259"/>
      <c r="AU6" s="259"/>
      <c r="AV6" s="9"/>
      <c r="AW6" s="151"/>
      <c r="AX6" s="227"/>
      <c r="AY6" s="248"/>
      <c r="BA6" s="256"/>
      <c r="BB6" s="151"/>
      <c r="BC6" s="148"/>
      <c r="BD6" s="246"/>
      <c r="BE6" s="148"/>
      <c r="BG6" s="246"/>
      <c r="BH6" s="148"/>
      <c r="BI6" s="260"/>
      <c r="BJ6" s="151"/>
      <c r="BK6" s="260"/>
      <c r="BL6" s="260"/>
      <c r="BM6" s="260"/>
      <c r="BN6" s="260"/>
      <c r="BO6" s="260"/>
      <c r="BP6" s="260"/>
      <c r="BQ6" s="260"/>
      <c r="BR6" s="260"/>
      <c r="BS6" s="261"/>
      <c r="BT6" s="9"/>
      <c r="BU6" s="151"/>
      <c r="BV6" s="246"/>
      <c r="BW6" s="246"/>
      <c r="BX6" s="246"/>
      <c r="BY6" s="246"/>
      <c r="BZ6" s="246"/>
      <c r="CA6" s="246"/>
      <c r="CB6" s="246"/>
      <c r="CC6" s="246"/>
      <c r="CD6" s="9"/>
      <c r="CE6" s="151"/>
      <c r="CF6" s="246"/>
      <c r="CG6" s="246"/>
      <c r="CH6" s="246"/>
      <c r="CI6" s="246"/>
      <c r="CJ6" s="246"/>
      <c r="CK6" s="246"/>
      <c r="CL6" s="246"/>
      <c r="CM6" s="246"/>
      <c r="CO6" s="151"/>
      <c r="CP6" s="246"/>
      <c r="CQ6" s="246"/>
      <c r="CR6" s="246"/>
      <c r="CS6" s="246"/>
      <c r="CT6" s="246"/>
      <c r="CU6" s="246"/>
      <c r="CV6" s="246"/>
      <c r="CW6" s="246"/>
      <c r="CX6" s="9"/>
      <c r="CY6" s="151"/>
      <c r="CZ6" s="246"/>
      <c r="DA6" s="246"/>
      <c r="DB6" s="246"/>
      <c r="DC6" s="246"/>
      <c r="DD6" s="246"/>
      <c r="DE6" s="246"/>
      <c r="DF6" s="246"/>
      <c r="DG6" s="246"/>
      <c r="DI6" s="151"/>
      <c r="DJ6" s="9"/>
      <c r="DK6" s="9"/>
      <c r="DL6" s="262"/>
      <c r="DM6" s="237"/>
      <c r="DN6" s="9"/>
      <c r="DO6" s="227"/>
      <c r="DP6" s="233"/>
      <c r="DQ6" s="9"/>
      <c r="DR6" s="9"/>
      <c r="DS6" s="262"/>
      <c r="DT6" s="263"/>
      <c r="DU6" s="9"/>
      <c r="DV6" s="226"/>
      <c r="DW6" s="151"/>
      <c r="DX6" s="253"/>
      <c r="DY6" s="225"/>
      <c r="DZ6" s="256"/>
      <c r="EA6" s="9"/>
      <c r="EB6" s="253"/>
      <c r="EC6" s="233"/>
      <c r="ED6" s="151"/>
      <c r="EE6" s="264"/>
      <c r="EF6" s="153"/>
      <c r="EG6" s="153"/>
      <c r="EH6" s="227"/>
      <c r="EI6" s="247"/>
      <c r="EJ6" s="247"/>
      <c r="EK6" s="151"/>
      <c r="EL6" s="153"/>
      <c r="EM6" s="227"/>
      <c r="EN6" s="147"/>
      <c r="EO6" s="147"/>
      <c r="EQ6" s="227"/>
      <c r="ER6" s="147"/>
      <c r="ES6" s="247"/>
      <c r="ET6" s="147"/>
      <c r="EU6" s="151"/>
      <c r="EV6" s="9"/>
      <c r="EW6" s="9"/>
      <c r="EX6" s="262"/>
      <c r="EZ6" s="9"/>
      <c r="FA6" s="265"/>
      <c r="FB6" s="234"/>
      <c r="FC6" s="9"/>
      <c r="FD6" s="9"/>
      <c r="FE6" s="151"/>
      <c r="FF6" s="266"/>
      <c r="FG6" s="256"/>
      <c r="FH6" s="253"/>
      <c r="FI6" s="227"/>
      <c r="FJ6" s="155"/>
      <c r="FK6" s="9"/>
      <c r="FL6" s="267"/>
      <c r="FM6" s="9"/>
      <c r="FO6" s="151"/>
      <c r="FP6" s="153"/>
      <c r="FQ6" s="227"/>
      <c r="FR6" s="147"/>
      <c r="FS6" s="147"/>
      <c r="FT6" s="201"/>
      <c r="FU6" s="227"/>
      <c r="FV6" s="147"/>
      <c r="FW6" s="247"/>
      <c r="FY6" s="227"/>
      <c r="FZ6" s="147"/>
      <c r="GA6" s="147"/>
      <c r="GB6" s="201"/>
      <c r="GC6" s="227"/>
      <c r="GD6" s="147"/>
      <c r="GE6" s="247"/>
    </row>
    <row r="7" spans="1:187" ht="12" customHeight="1">
      <c r="A7" s="268"/>
      <c r="B7" s="47">
        <v>2010</v>
      </c>
      <c r="C7" s="47">
        <v>2011</v>
      </c>
      <c r="D7" s="48">
        <v>2010</v>
      </c>
      <c r="E7" s="49"/>
      <c r="F7" s="46">
        <v>2010</v>
      </c>
      <c r="G7" s="47">
        <v>2011</v>
      </c>
      <c r="H7" s="657">
        <v>2010</v>
      </c>
      <c r="I7" s="269"/>
      <c r="J7" s="270"/>
      <c r="K7" s="156"/>
      <c r="L7" s="271"/>
      <c r="M7" s="76"/>
      <c r="N7" s="77"/>
      <c r="O7" s="272"/>
      <c r="P7" s="271"/>
      <c r="Q7" s="76"/>
      <c r="R7" s="273"/>
      <c r="S7" s="270"/>
      <c r="AC7" s="152"/>
      <c r="AD7" s="274"/>
      <c r="AE7" s="275"/>
      <c r="AF7" s="274"/>
      <c r="AG7" s="275"/>
      <c r="AH7" s="274"/>
      <c r="AI7" s="275"/>
      <c r="AJ7" s="276"/>
      <c r="AK7" s="274"/>
      <c r="AL7" s="275"/>
      <c r="AM7" s="277"/>
      <c r="AN7" s="9"/>
      <c r="AR7" s="258"/>
      <c r="AT7" s="232"/>
      <c r="AU7" s="232"/>
      <c r="AV7" s="9"/>
      <c r="AW7" s="152"/>
      <c r="AX7" s="278"/>
      <c r="AY7" s="154"/>
      <c r="AZ7" s="279"/>
      <c r="BA7" s="278"/>
      <c r="BB7" s="154"/>
      <c r="BD7" s="278"/>
      <c r="BE7" s="154"/>
      <c r="BG7" s="278"/>
      <c r="BH7" s="154"/>
      <c r="BI7" s="280"/>
      <c r="BJ7" s="9"/>
      <c r="BK7" s="256"/>
      <c r="BL7" s="257"/>
      <c r="BM7" s="257"/>
      <c r="BN7" s="253"/>
      <c r="BO7" s="281"/>
      <c r="BP7" s="281"/>
      <c r="BQ7" s="281"/>
      <c r="BR7" s="281"/>
      <c r="BS7" s="232"/>
      <c r="BT7" s="9"/>
      <c r="BU7" s="152"/>
      <c r="BV7" s="246"/>
      <c r="BW7" s="246"/>
      <c r="BX7" s="246"/>
      <c r="BY7" s="246"/>
      <c r="BZ7" s="246"/>
      <c r="CA7" s="246"/>
      <c r="CB7" s="246"/>
      <c r="CC7" s="227"/>
      <c r="CD7" s="9"/>
      <c r="CE7" s="152"/>
      <c r="CF7" s="246"/>
      <c r="CG7" s="246"/>
      <c r="CH7" s="246"/>
      <c r="CI7" s="246"/>
      <c r="CJ7" s="246"/>
      <c r="CK7" s="246"/>
      <c r="CL7" s="246"/>
      <c r="CM7" s="227"/>
      <c r="CO7" s="152"/>
      <c r="CP7" s="246"/>
      <c r="CQ7" s="246"/>
      <c r="CR7" s="246"/>
      <c r="CS7" s="246"/>
      <c r="CT7" s="246"/>
      <c r="CU7" s="246"/>
      <c r="CV7" s="246"/>
      <c r="CW7" s="227"/>
      <c r="CX7" s="9"/>
      <c r="CY7" s="152"/>
      <c r="CZ7" s="246"/>
      <c r="DA7" s="246"/>
      <c r="DB7" s="246"/>
      <c r="DC7" s="246"/>
      <c r="DD7" s="246"/>
      <c r="DE7" s="246"/>
      <c r="DF7" s="246"/>
      <c r="DG7" s="227"/>
      <c r="DI7" s="152"/>
      <c r="DJ7" s="282"/>
      <c r="DK7" s="283"/>
      <c r="DL7" s="284"/>
      <c r="DM7" s="282"/>
      <c r="DN7" s="283"/>
      <c r="DO7" s="282"/>
      <c r="DP7" s="283"/>
      <c r="DQ7" s="282"/>
      <c r="DR7" s="283"/>
      <c r="DS7" s="284"/>
      <c r="DT7" s="282"/>
      <c r="DU7" s="283"/>
      <c r="DV7" s="232"/>
      <c r="DW7" s="152"/>
      <c r="DX7" s="253"/>
      <c r="DY7" s="253"/>
      <c r="DZ7" s="285"/>
      <c r="EA7" s="285"/>
      <c r="EB7" s="226"/>
      <c r="EC7" s="283"/>
      <c r="ED7" s="152"/>
      <c r="EE7" s="9"/>
      <c r="EF7" s="9"/>
      <c r="EG7" s="9"/>
      <c r="EH7" s="153"/>
      <c r="EI7" s="153"/>
      <c r="EJ7" s="153"/>
      <c r="EK7" s="152"/>
      <c r="EL7" s="153"/>
      <c r="EM7" s="153"/>
      <c r="EN7" s="147"/>
      <c r="EO7" s="286"/>
      <c r="EP7" s="286"/>
      <c r="EQ7" s="153"/>
      <c r="ER7" s="269"/>
      <c r="ES7" s="287"/>
      <c r="ET7" s="153"/>
      <c r="EU7" s="152"/>
      <c r="EV7" s="288"/>
      <c r="EW7" s="289"/>
      <c r="EX7" s="284"/>
      <c r="EY7" s="288"/>
      <c r="EZ7" s="289"/>
      <c r="FA7" s="262"/>
      <c r="FB7" s="288"/>
      <c r="FC7" s="289"/>
      <c r="FD7" s="9"/>
      <c r="FE7" s="152"/>
      <c r="FF7" s="256"/>
      <c r="FI7" s="290"/>
      <c r="FJ7" s="232"/>
      <c r="FK7" s="281"/>
      <c r="FL7" s="288"/>
      <c r="FM7" s="289"/>
      <c r="FO7" s="152"/>
      <c r="FP7" s="153"/>
      <c r="FQ7" s="153"/>
      <c r="FR7" s="147"/>
      <c r="FS7" s="286"/>
      <c r="FT7" s="286"/>
      <c r="FU7" s="153"/>
      <c r="FV7" s="269"/>
      <c r="FW7" s="287"/>
      <c r="FY7" s="153"/>
      <c r="FZ7" s="147"/>
      <c r="GA7" s="286"/>
      <c r="GB7" s="286"/>
      <c r="GC7" s="153"/>
      <c r="GD7" s="269"/>
      <c r="GE7" s="287"/>
    </row>
    <row r="8" spans="1:187" ht="12" customHeight="1">
      <c r="A8" s="57" t="s">
        <v>228</v>
      </c>
      <c r="B8" s="59">
        <v>513.8486770000001</v>
      </c>
      <c r="C8" s="59">
        <v>503.707387</v>
      </c>
      <c r="D8" s="60">
        <f>C8/B8-1</f>
        <v>-0.01973594650317667</v>
      </c>
      <c r="E8" s="885"/>
      <c r="F8" s="59">
        <v>264.151323</v>
      </c>
      <c r="G8" s="59">
        <v>256.922613</v>
      </c>
      <c r="H8" s="292">
        <f>G8/F8-1</f>
        <v>-0.027365791387688687</v>
      </c>
      <c r="I8" s="234"/>
      <c r="J8" s="293"/>
      <c r="K8" s="156"/>
      <c r="L8" s="271"/>
      <c r="M8" s="76"/>
      <c r="N8" s="77"/>
      <c r="O8" s="272"/>
      <c r="P8" s="271"/>
      <c r="Q8" s="76"/>
      <c r="R8" s="273"/>
      <c r="S8" s="68"/>
      <c r="AC8" s="156"/>
      <c r="AD8" s="112"/>
      <c r="AE8" s="74"/>
      <c r="AF8" s="112"/>
      <c r="AG8" s="74"/>
      <c r="AH8" s="112"/>
      <c r="AI8" s="74"/>
      <c r="AJ8" s="294"/>
      <c r="AK8" s="112"/>
      <c r="AL8" s="74"/>
      <c r="AM8" s="226"/>
      <c r="AN8" s="156"/>
      <c r="AO8" s="273"/>
      <c r="AP8" s="273"/>
      <c r="AQ8" s="273"/>
      <c r="AR8" s="273"/>
      <c r="AS8" s="273"/>
      <c r="AT8" s="295"/>
      <c r="AU8" s="295"/>
      <c r="AV8" s="9"/>
      <c r="AW8" s="156"/>
      <c r="AX8" s="296"/>
      <c r="AY8" s="74"/>
      <c r="AZ8" s="294"/>
      <c r="BA8" s="296"/>
      <c r="BB8" s="74"/>
      <c r="BD8" s="296"/>
      <c r="BE8" s="74"/>
      <c r="BG8" s="296"/>
      <c r="BH8" s="74"/>
      <c r="BI8" s="295"/>
      <c r="BJ8" s="156"/>
      <c r="BK8" s="272"/>
      <c r="BL8" s="272"/>
      <c r="BM8" s="272"/>
      <c r="BN8" s="297"/>
      <c r="BO8" s="295"/>
      <c r="BP8" s="295"/>
      <c r="BQ8" s="295"/>
      <c r="BR8" s="295"/>
      <c r="BS8" s="295"/>
      <c r="BT8" s="9"/>
      <c r="BU8" s="156"/>
      <c r="BV8" s="296"/>
      <c r="BW8" s="296"/>
      <c r="BX8" s="298"/>
      <c r="BY8" s="296"/>
      <c r="BZ8" s="296"/>
      <c r="CA8" s="296"/>
      <c r="CB8" s="296"/>
      <c r="CC8" s="296"/>
      <c r="CD8" s="9"/>
      <c r="CE8" s="156"/>
      <c r="CF8" s="157"/>
      <c r="CG8" s="157"/>
      <c r="CH8" s="157"/>
      <c r="CI8" s="157"/>
      <c r="CJ8" s="157"/>
      <c r="CK8" s="157"/>
      <c r="CL8" s="157"/>
      <c r="CM8" s="157"/>
      <c r="CN8" s="299"/>
      <c r="CO8" s="156"/>
      <c r="CP8" s="112"/>
      <c r="CQ8" s="300"/>
      <c r="CR8" s="112"/>
      <c r="CS8" s="112"/>
      <c r="CT8" s="112"/>
      <c r="CU8" s="112"/>
      <c r="CV8" s="112"/>
      <c r="CW8" s="301"/>
      <c r="CX8" s="9"/>
      <c r="CY8" s="156"/>
      <c r="CZ8" s="302"/>
      <c r="DA8" s="302"/>
      <c r="DB8" s="302"/>
      <c r="DC8" s="302"/>
      <c r="DD8" s="302"/>
      <c r="DE8" s="302"/>
      <c r="DF8" s="302"/>
      <c r="DG8" s="302"/>
      <c r="DH8" s="299"/>
      <c r="DI8" s="156"/>
      <c r="DJ8" s="296"/>
      <c r="DK8" s="74"/>
      <c r="DL8" s="294"/>
      <c r="DM8" s="303"/>
      <c r="DN8" s="74"/>
      <c r="DO8" s="296"/>
      <c r="DP8" s="304"/>
      <c r="DQ8" s="296"/>
      <c r="DR8" s="74"/>
      <c r="DS8" s="74"/>
      <c r="DT8" s="296"/>
      <c r="DU8" s="305"/>
      <c r="DV8" s="306"/>
      <c r="DW8" s="156"/>
      <c r="DX8" s="306"/>
      <c r="DY8" s="306"/>
      <c r="DZ8" s="306"/>
      <c r="EA8" s="306"/>
      <c r="EB8" s="306"/>
      <c r="EC8" s="304"/>
      <c r="ED8" s="156"/>
      <c r="EE8" s="112"/>
      <c r="EF8" s="307"/>
      <c r="EG8" s="307"/>
      <c r="EH8" s="308"/>
      <c r="EI8" s="308"/>
      <c r="EJ8" s="308"/>
      <c r="EK8" s="156"/>
      <c r="EL8" s="309"/>
      <c r="EM8" s="296"/>
      <c r="EN8" s="296"/>
      <c r="EO8" s="296"/>
      <c r="EP8" s="301"/>
      <c r="EQ8" s="301"/>
      <c r="ER8" s="296"/>
      <c r="ES8" s="296"/>
      <c r="ET8" s="310"/>
      <c r="EU8" s="156"/>
      <c r="EV8" s="296"/>
      <c r="EW8" s="74"/>
      <c r="EX8" s="304"/>
      <c r="EY8" s="296"/>
      <c r="EZ8" s="74"/>
      <c r="FA8" s="74"/>
      <c r="FB8" s="296"/>
      <c r="FC8" s="74"/>
      <c r="FD8" s="9"/>
      <c r="FE8" s="156"/>
      <c r="FF8" s="311"/>
      <c r="FG8" s="311"/>
      <c r="FH8" s="307"/>
      <c r="FI8" s="306"/>
      <c r="FJ8" s="306"/>
      <c r="FK8" s="226"/>
      <c r="FL8" s="296"/>
      <c r="FM8" s="312"/>
      <c r="FO8" s="156"/>
      <c r="FP8" s="309"/>
      <c r="FQ8" s="296"/>
      <c r="FR8" s="296"/>
      <c r="FS8" s="296"/>
      <c r="FT8" s="301"/>
      <c r="FU8" s="301"/>
      <c r="FV8" s="296"/>
      <c r="FW8" s="296"/>
      <c r="FX8" s="156"/>
      <c r="FY8" s="313"/>
      <c r="FZ8" s="313"/>
      <c r="GA8" s="313"/>
      <c r="GB8" s="313"/>
      <c r="GC8" s="313"/>
      <c r="GD8" s="313"/>
      <c r="GE8" s="313"/>
    </row>
    <row r="9" spans="1:246" s="13" customFormat="1" ht="12" customHeight="1">
      <c r="A9" s="69" t="s">
        <v>229</v>
      </c>
      <c r="B9" s="71">
        <v>714.2276999999999</v>
      </c>
      <c r="C9" s="71">
        <v>714.7505</v>
      </c>
      <c r="D9" s="72">
        <f aca="true" t="shared" si="0" ref="D9:D37">C9/B9-1</f>
        <v>0.0007319794513711564</v>
      </c>
      <c r="E9" s="886"/>
      <c r="F9" s="71">
        <v>556.983</v>
      </c>
      <c r="G9" s="71">
        <v>603.9803990000001</v>
      </c>
      <c r="H9" s="314">
        <f aca="true" t="shared" si="1" ref="H9:H37">G9/F9-1</f>
        <v>0.08437851604088498</v>
      </c>
      <c r="I9" s="234"/>
      <c r="J9" s="293"/>
      <c r="K9" s="156"/>
      <c r="L9" s="271"/>
      <c r="M9" s="76"/>
      <c r="N9" s="77"/>
      <c r="O9" s="272"/>
      <c r="P9" s="271"/>
      <c r="Q9" s="76"/>
      <c r="R9" s="273"/>
      <c r="S9" s="68"/>
      <c r="T9" s="165"/>
      <c r="U9" s="165"/>
      <c r="V9" s="165"/>
      <c r="W9" s="165"/>
      <c r="X9" s="165"/>
      <c r="Y9" s="9"/>
      <c r="Z9" s="9"/>
      <c r="AA9" s="165"/>
      <c r="AB9" s="165"/>
      <c r="AC9" s="156"/>
      <c r="AD9" s="112"/>
      <c r="AE9" s="74"/>
      <c r="AF9" s="112"/>
      <c r="AG9" s="74"/>
      <c r="AH9" s="112"/>
      <c r="AI9" s="74"/>
      <c r="AJ9" s="294"/>
      <c r="AK9" s="112"/>
      <c r="AL9" s="74"/>
      <c r="AM9" s="315"/>
      <c r="AN9" s="156"/>
      <c r="AO9" s="273"/>
      <c r="AP9" s="273"/>
      <c r="AQ9" s="273"/>
      <c r="AR9" s="273"/>
      <c r="AS9" s="273"/>
      <c r="AT9" s="316"/>
      <c r="AU9" s="316"/>
      <c r="AV9" s="201"/>
      <c r="AW9" s="156"/>
      <c r="AX9" s="296"/>
      <c r="AY9" s="74"/>
      <c r="AZ9" s="294"/>
      <c r="BA9" s="296"/>
      <c r="BB9" s="74"/>
      <c r="BC9" s="201"/>
      <c r="BD9" s="296"/>
      <c r="BE9" s="74"/>
      <c r="BF9" s="201"/>
      <c r="BG9" s="296"/>
      <c r="BH9" s="74"/>
      <c r="BI9" s="295"/>
      <c r="BJ9" s="156"/>
      <c r="BK9" s="272"/>
      <c r="BL9" s="272"/>
      <c r="BM9" s="272"/>
      <c r="BN9" s="297"/>
      <c r="BO9" s="295"/>
      <c r="BP9" s="316"/>
      <c r="BQ9" s="316"/>
      <c r="BR9" s="259"/>
      <c r="BS9" s="295"/>
      <c r="BT9" s="201"/>
      <c r="BU9" s="156"/>
      <c r="BV9" s="296"/>
      <c r="BW9" s="296"/>
      <c r="BX9" s="298"/>
      <c r="BY9" s="296"/>
      <c r="BZ9" s="296"/>
      <c r="CA9" s="296"/>
      <c r="CB9" s="296"/>
      <c r="CC9" s="296"/>
      <c r="CD9" s="201"/>
      <c r="CE9" s="156"/>
      <c r="CF9" s="157"/>
      <c r="CG9" s="157"/>
      <c r="CH9" s="157"/>
      <c r="CI9" s="157"/>
      <c r="CJ9" s="157"/>
      <c r="CK9" s="157"/>
      <c r="CL9" s="157"/>
      <c r="CM9" s="157"/>
      <c r="CN9" s="299"/>
      <c r="CO9" s="156"/>
      <c r="CP9" s="112"/>
      <c r="CQ9" s="300"/>
      <c r="CR9" s="112"/>
      <c r="CS9" s="112"/>
      <c r="CT9" s="112"/>
      <c r="CU9" s="112"/>
      <c r="CV9" s="112"/>
      <c r="CW9" s="301"/>
      <c r="CX9" s="201"/>
      <c r="CY9" s="156"/>
      <c r="CZ9" s="302"/>
      <c r="DA9" s="302"/>
      <c r="DB9" s="302"/>
      <c r="DC9" s="302"/>
      <c r="DD9" s="302"/>
      <c r="DE9" s="302"/>
      <c r="DF9" s="302"/>
      <c r="DG9" s="302"/>
      <c r="DH9" s="299"/>
      <c r="DI9" s="156"/>
      <c r="DJ9" s="296"/>
      <c r="DK9" s="74"/>
      <c r="DL9" s="317"/>
      <c r="DM9" s="303"/>
      <c r="DN9" s="74"/>
      <c r="DO9" s="318"/>
      <c r="DP9" s="319"/>
      <c r="DQ9" s="296"/>
      <c r="DR9" s="74"/>
      <c r="DS9" s="74"/>
      <c r="DT9" s="296"/>
      <c r="DU9" s="305"/>
      <c r="DV9" s="306"/>
      <c r="DW9" s="156"/>
      <c r="DX9" s="306"/>
      <c r="DY9" s="306"/>
      <c r="DZ9" s="306"/>
      <c r="EA9" s="306"/>
      <c r="EB9" s="306"/>
      <c r="EC9" s="319"/>
      <c r="ED9" s="156"/>
      <c r="EE9" s="112"/>
      <c r="EF9" s="307"/>
      <c r="EG9" s="307"/>
      <c r="EH9" s="308"/>
      <c r="EI9" s="308"/>
      <c r="EJ9" s="308"/>
      <c r="EK9" s="156"/>
      <c r="EL9" s="309"/>
      <c r="EM9" s="296"/>
      <c r="EN9" s="296"/>
      <c r="EO9" s="296"/>
      <c r="EP9" s="301"/>
      <c r="EQ9" s="301"/>
      <c r="ER9" s="296"/>
      <c r="ES9" s="296"/>
      <c r="ET9" s="310"/>
      <c r="EU9" s="156"/>
      <c r="EV9" s="296"/>
      <c r="EW9" s="74"/>
      <c r="EX9" s="319"/>
      <c r="EY9" s="296"/>
      <c r="EZ9" s="74"/>
      <c r="FA9" s="320"/>
      <c r="FB9" s="296"/>
      <c r="FC9" s="74"/>
      <c r="FD9" s="201"/>
      <c r="FE9" s="156"/>
      <c r="FF9" s="311"/>
      <c r="FG9" s="311"/>
      <c r="FH9" s="307"/>
      <c r="FI9" s="306"/>
      <c r="FJ9" s="306"/>
      <c r="FK9" s="226"/>
      <c r="FL9" s="296"/>
      <c r="FM9" s="312"/>
      <c r="FN9" s="205"/>
      <c r="FO9" s="156"/>
      <c r="FP9" s="309"/>
      <c r="FQ9" s="296"/>
      <c r="FR9" s="296"/>
      <c r="FS9" s="296"/>
      <c r="FT9" s="301"/>
      <c r="FU9" s="301"/>
      <c r="FV9" s="296"/>
      <c r="FW9" s="296"/>
      <c r="FX9" s="156"/>
      <c r="FY9" s="313"/>
      <c r="FZ9" s="313"/>
      <c r="GA9" s="313"/>
      <c r="GB9" s="313"/>
      <c r="GC9" s="313"/>
      <c r="GD9" s="313"/>
      <c r="GE9" s="313"/>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row>
    <row r="10" spans="1:187" ht="12" customHeight="1">
      <c r="A10" s="57" t="s">
        <v>230</v>
      </c>
      <c r="B10" s="59">
        <v>402.46675799999997</v>
      </c>
      <c r="C10" s="59">
        <v>397.457178</v>
      </c>
      <c r="D10" s="60">
        <f t="shared" si="0"/>
        <v>-0.012447189489373844</v>
      </c>
      <c r="E10" s="887"/>
      <c r="F10" s="59">
        <v>261.238242</v>
      </c>
      <c r="G10" s="59">
        <v>248.010021</v>
      </c>
      <c r="H10" s="292">
        <f t="shared" si="1"/>
        <v>-0.05063661774297201</v>
      </c>
      <c r="I10" s="234"/>
      <c r="J10" s="293"/>
      <c r="K10" s="156"/>
      <c r="L10" s="271"/>
      <c r="M10" s="76"/>
      <c r="N10" s="77"/>
      <c r="O10" s="272"/>
      <c r="P10" s="271"/>
      <c r="Q10" s="76"/>
      <c r="R10" s="273"/>
      <c r="S10" s="68"/>
      <c r="AC10" s="156"/>
      <c r="AD10" s="112"/>
      <c r="AE10" s="74"/>
      <c r="AF10" s="112"/>
      <c r="AG10" s="74"/>
      <c r="AH10" s="112"/>
      <c r="AI10" s="74"/>
      <c r="AJ10" s="294"/>
      <c r="AK10" s="112"/>
      <c r="AL10" s="74"/>
      <c r="AM10" s="315"/>
      <c r="AN10" s="156"/>
      <c r="AO10" s="273"/>
      <c r="AP10" s="273"/>
      <c r="AQ10" s="273"/>
      <c r="AR10" s="273"/>
      <c r="AS10" s="273"/>
      <c r="AT10" s="295"/>
      <c r="AU10" s="295"/>
      <c r="AW10" s="156"/>
      <c r="AX10" s="296"/>
      <c r="AY10" s="74"/>
      <c r="AZ10" s="294"/>
      <c r="BA10" s="296"/>
      <c r="BB10" s="74"/>
      <c r="BD10" s="296"/>
      <c r="BE10" s="74"/>
      <c r="BG10" s="296"/>
      <c r="BH10" s="74"/>
      <c r="BI10" s="295"/>
      <c r="BJ10" s="156"/>
      <c r="BK10" s="272"/>
      <c r="BL10" s="272"/>
      <c r="BM10" s="272"/>
      <c r="BN10" s="297"/>
      <c r="BO10" s="295"/>
      <c r="BP10" s="295"/>
      <c r="BQ10" s="295"/>
      <c r="BR10" s="295"/>
      <c r="BS10" s="295"/>
      <c r="BU10" s="156"/>
      <c r="BV10" s="296"/>
      <c r="BW10" s="296"/>
      <c r="BX10" s="298"/>
      <c r="BY10" s="296"/>
      <c r="BZ10" s="296"/>
      <c r="CA10" s="296"/>
      <c r="CB10" s="296"/>
      <c r="CC10" s="296"/>
      <c r="CE10" s="156"/>
      <c r="CF10" s="157"/>
      <c r="CG10" s="157"/>
      <c r="CH10" s="157"/>
      <c r="CI10" s="157"/>
      <c r="CJ10" s="157"/>
      <c r="CK10" s="157"/>
      <c r="CL10" s="157"/>
      <c r="CM10" s="157"/>
      <c r="CN10" s="299"/>
      <c r="CO10" s="156"/>
      <c r="CP10" s="112"/>
      <c r="CQ10" s="300"/>
      <c r="CR10" s="112"/>
      <c r="CS10" s="112"/>
      <c r="CT10" s="112"/>
      <c r="CU10" s="112"/>
      <c r="CV10" s="112"/>
      <c r="CW10" s="301"/>
      <c r="CY10" s="156"/>
      <c r="CZ10" s="302"/>
      <c r="DA10" s="302"/>
      <c r="DB10" s="302"/>
      <c r="DC10" s="302"/>
      <c r="DD10" s="302"/>
      <c r="DE10" s="302"/>
      <c r="DF10" s="302"/>
      <c r="DG10" s="302"/>
      <c r="DH10" s="299"/>
      <c r="DI10" s="156"/>
      <c r="DJ10" s="296"/>
      <c r="DK10" s="74"/>
      <c r="DL10" s="317"/>
      <c r="DM10" s="303"/>
      <c r="DN10" s="74"/>
      <c r="DO10" s="318"/>
      <c r="DP10" s="319"/>
      <c r="DQ10" s="296"/>
      <c r="DR10" s="74"/>
      <c r="DS10" s="74"/>
      <c r="DT10" s="296"/>
      <c r="DU10" s="305"/>
      <c r="DV10" s="306"/>
      <c r="DW10" s="156"/>
      <c r="DX10" s="306"/>
      <c r="DY10" s="306"/>
      <c r="DZ10" s="306"/>
      <c r="EA10" s="306"/>
      <c r="EB10" s="306"/>
      <c r="EC10" s="319"/>
      <c r="ED10" s="156"/>
      <c r="EE10" s="112"/>
      <c r="EF10" s="307"/>
      <c r="EG10" s="307"/>
      <c r="EH10" s="308"/>
      <c r="EI10" s="308"/>
      <c r="EJ10" s="308"/>
      <c r="EK10" s="156"/>
      <c r="EL10" s="309"/>
      <c r="EM10" s="296"/>
      <c r="EN10" s="296"/>
      <c r="EO10" s="296"/>
      <c r="EP10" s="301"/>
      <c r="EQ10" s="301"/>
      <c r="ER10" s="296"/>
      <c r="ES10" s="296"/>
      <c r="ET10" s="310"/>
      <c r="EU10" s="156"/>
      <c r="EV10" s="296"/>
      <c r="EW10" s="74"/>
      <c r="EX10" s="319"/>
      <c r="EY10" s="296"/>
      <c r="EZ10" s="74"/>
      <c r="FA10" s="320"/>
      <c r="FB10" s="296"/>
      <c r="FC10" s="74"/>
      <c r="FE10" s="156"/>
      <c r="FF10" s="311"/>
      <c r="FG10" s="311"/>
      <c r="FH10" s="307"/>
      <c r="FI10" s="306"/>
      <c r="FJ10" s="306"/>
      <c r="FK10" s="226"/>
      <c r="FL10" s="296"/>
      <c r="FM10" s="312"/>
      <c r="FO10" s="156"/>
      <c r="FP10" s="309"/>
      <c r="FQ10" s="296"/>
      <c r="FR10" s="296"/>
      <c r="FS10" s="296"/>
      <c r="FT10" s="301"/>
      <c r="FU10" s="301"/>
      <c r="FV10" s="296"/>
      <c r="FW10" s="296"/>
      <c r="FX10" s="156"/>
      <c r="FY10" s="313"/>
      <c r="FZ10" s="313"/>
      <c r="GA10" s="313"/>
      <c r="GB10" s="313"/>
      <c r="GC10" s="313"/>
      <c r="GD10" s="313"/>
      <c r="GE10" s="313"/>
    </row>
    <row r="11" spans="1:246" s="13" customFormat="1" ht="12" customHeight="1">
      <c r="A11" s="69" t="s">
        <v>231</v>
      </c>
      <c r="B11" s="71">
        <v>521.054021</v>
      </c>
      <c r="C11" s="71">
        <v>531.6121750000001</v>
      </c>
      <c r="D11" s="72">
        <f t="shared" si="0"/>
        <v>0.020263069805577905</v>
      </c>
      <c r="E11" s="886"/>
      <c r="F11" s="71">
        <v>275.30803399999996</v>
      </c>
      <c r="G11" s="71">
        <v>287.651299</v>
      </c>
      <c r="H11" s="314">
        <f t="shared" si="1"/>
        <v>0.04483437995129491</v>
      </c>
      <c r="I11" s="234"/>
      <c r="J11" s="293"/>
      <c r="K11" s="156"/>
      <c r="L11" s="271"/>
      <c r="M11" s="76"/>
      <c r="N11" s="77"/>
      <c r="O11" s="272"/>
      <c r="P11" s="271"/>
      <c r="Q11" s="76"/>
      <c r="R11" s="273"/>
      <c r="S11" s="68"/>
      <c r="T11" s="165"/>
      <c r="U11" s="165"/>
      <c r="V11" s="165"/>
      <c r="W11" s="165"/>
      <c r="X11" s="165"/>
      <c r="Y11" s="9"/>
      <c r="Z11" s="9"/>
      <c r="AA11" s="165"/>
      <c r="AB11" s="165"/>
      <c r="AC11" s="156"/>
      <c r="AD11" s="112"/>
      <c r="AE11" s="74"/>
      <c r="AF11" s="112"/>
      <c r="AG11" s="74"/>
      <c r="AH11" s="112"/>
      <c r="AI11" s="74"/>
      <c r="AJ11" s="294"/>
      <c r="AK11" s="112"/>
      <c r="AL11" s="74"/>
      <c r="AM11" s="315"/>
      <c r="AN11" s="156"/>
      <c r="AO11" s="273"/>
      <c r="AP11" s="273"/>
      <c r="AQ11" s="273"/>
      <c r="AR11" s="273"/>
      <c r="AS11" s="273"/>
      <c r="AT11" s="295"/>
      <c r="AU11" s="295"/>
      <c r="AV11" s="201"/>
      <c r="AW11" s="156"/>
      <c r="AX11" s="296"/>
      <c r="AY11" s="74"/>
      <c r="AZ11" s="294"/>
      <c r="BA11" s="296"/>
      <c r="BB11" s="74"/>
      <c r="BC11" s="201"/>
      <c r="BD11" s="296"/>
      <c r="BE11" s="74"/>
      <c r="BF11" s="201"/>
      <c r="BG11" s="296"/>
      <c r="BH11" s="74"/>
      <c r="BI11" s="295"/>
      <c r="BJ11" s="156"/>
      <c r="BK11" s="272"/>
      <c r="BL11" s="272"/>
      <c r="BM11" s="272"/>
      <c r="BN11" s="297"/>
      <c r="BO11" s="295"/>
      <c r="BP11" s="295"/>
      <c r="BQ11" s="295"/>
      <c r="BR11" s="295"/>
      <c r="BS11" s="295"/>
      <c r="BT11" s="201"/>
      <c r="BU11" s="156"/>
      <c r="BV11" s="296"/>
      <c r="BW11" s="296"/>
      <c r="BX11" s="298"/>
      <c r="BY11" s="296"/>
      <c r="BZ11" s="296"/>
      <c r="CA11" s="296"/>
      <c r="CB11" s="296"/>
      <c r="CC11" s="296"/>
      <c r="CD11" s="201"/>
      <c r="CE11" s="156"/>
      <c r="CF11" s="157"/>
      <c r="CG11" s="157"/>
      <c r="CH11" s="157"/>
      <c r="CI11" s="157"/>
      <c r="CJ11" s="157"/>
      <c r="CK11" s="157"/>
      <c r="CL11" s="157"/>
      <c r="CM11" s="157"/>
      <c r="CN11" s="299"/>
      <c r="CO11" s="156"/>
      <c r="CP11" s="112"/>
      <c r="CQ11" s="300"/>
      <c r="CR11" s="112"/>
      <c r="CS11" s="112"/>
      <c r="CT11" s="112"/>
      <c r="CU11" s="112"/>
      <c r="CV11" s="112"/>
      <c r="CW11" s="301"/>
      <c r="CX11" s="201"/>
      <c r="CY11" s="156"/>
      <c r="CZ11" s="302"/>
      <c r="DA11" s="302"/>
      <c r="DB11" s="302"/>
      <c r="DC11" s="302"/>
      <c r="DD11" s="302"/>
      <c r="DE11" s="302"/>
      <c r="DF11" s="302"/>
      <c r="DG11" s="302"/>
      <c r="DH11" s="299"/>
      <c r="DI11" s="156"/>
      <c r="DJ11" s="296"/>
      <c r="DK11" s="74"/>
      <c r="DL11" s="317"/>
      <c r="DM11" s="303"/>
      <c r="DN11" s="74"/>
      <c r="DO11" s="318"/>
      <c r="DP11" s="319"/>
      <c r="DQ11" s="296"/>
      <c r="DR11" s="74"/>
      <c r="DS11" s="74"/>
      <c r="DT11" s="296"/>
      <c r="DU11" s="305"/>
      <c r="DV11" s="306"/>
      <c r="DW11" s="156"/>
      <c r="DX11" s="306"/>
      <c r="DY11" s="306"/>
      <c r="DZ11" s="306"/>
      <c r="EA11" s="306"/>
      <c r="EB11" s="306"/>
      <c r="EC11" s="319"/>
      <c r="ED11" s="156"/>
      <c r="EE11" s="112"/>
      <c r="EF11" s="307"/>
      <c r="EG11" s="307"/>
      <c r="EH11" s="308"/>
      <c r="EI11" s="308"/>
      <c r="EJ11" s="308"/>
      <c r="EK11" s="156"/>
      <c r="EL11" s="309"/>
      <c r="EM11" s="296"/>
      <c r="EN11" s="296"/>
      <c r="EO11" s="296"/>
      <c r="EP11" s="301"/>
      <c r="EQ11" s="301"/>
      <c r="ER11" s="296"/>
      <c r="ES11" s="296"/>
      <c r="ET11" s="310"/>
      <c r="EU11" s="156"/>
      <c r="EV11" s="296"/>
      <c r="EW11" s="74"/>
      <c r="EX11" s="319"/>
      <c r="EY11" s="296"/>
      <c r="EZ11" s="74"/>
      <c r="FA11" s="320"/>
      <c r="FB11" s="296"/>
      <c r="FC11" s="74"/>
      <c r="FD11" s="201"/>
      <c r="FE11" s="156"/>
      <c r="FF11" s="311"/>
      <c r="FG11" s="311"/>
      <c r="FH11" s="307"/>
      <c r="FI11" s="306"/>
      <c r="FJ11" s="306"/>
      <c r="FK11" s="226"/>
      <c r="FL11" s="296"/>
      <c r="FM11" s="312"/>
      <c r="FN11" s="205"/>
      <c r="FO11" s="156"/>
      <c r="FP11" s="309"/>
      <c r="FQ11" s="296"/>
      <c r="FR11" s="296"/>
      <c r="FS11" s="296"/>
      <c r="FT11" s="301"/>
      <c r="FU11" s="301"/>
      <c r="FV11" s="296"/>
      <c r="FW11" s="296"/>
      <c r="FX11" s="156"/>
      <c r="FY11" s="313"/>
      <c r="FZ11" s="313"/>
      <c r="GA11" s="313"/>
      <c r="GB11" s="313"/>
      <c r="GC11" s="313"/>
      <c r="GD11" s="313"/>
      <c r="GE11" s="313"/>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row>
    <row r="12" spans="1:187" ht="12" customHeight="1">
      <c r="A12" s="57" t="s">
        <v>232</v>
      </c>
      <c r="B12" s="59">
        <v>703.745</v>
      </c>
      <c r="C12" s="59">
        <v>718.261</v>
      </c>
      <c r="D12" s="60">
        <f t="shared" si="0"/>
        <v>0.020626789533140455</v>
      </c>
      <c r="E12" s="887"/>
      <c r="F12" s="59">
        <v>450.955</v>
      </c>
      <c r="G12" s="59">
        <v>457.739</v>
      </c>
      <c r="H12" s="292">
        <f t="shared" si="1"/>
        <v>0.015043629630450805</v>
      </c>
      <c r="I12" s="234"/>
      <c r="J12" s="293"/>
      <c r="K12" s="156"/>
      <c r="L12" s="271"/>
      <c r="M12" s="76"/>
      <c r="N12" s="77"/>
      <c r="O12" s="272"/>
      <c r="P12" s="271"/>
      <c r="Q12" s="76"/>
      <c r="R12" s="273"/>
      <c r="S12" s="68"/>
      <c r="AC12" s="156"/>
      <c r="AD12" s="112"/>
      <c r="AE12" s="74"/>
      <c r="AF12" s="112"/>
      <c r="AG12" s="74"/>
      <c r="AH12" s="112"/>
      <c r="AI12" s="74"/>
      <c r="AJ12" s="294"/>
      <c r="AK12" s="112"/>
      <c r="AL12" s="74"/>
      <c r="AM12" s="315"/>
      <c r="AN12" s="156"/>
      <c r="AO12" s="273"/>
      <c r="AP12" s="273"/>
      <c r="AQ12" s="273"/>
      <c r="AR12" s="273"/>
      <c r="AS12" s="273"/>
      <c r="AT12" s="295"/>
      <c r="AU12" s="295"/>
      <c r="AW12" s="156"/>
      <c r="AX12" s="296"/>
      <c r="AY12" s="74"/>
      <c r="AZ12" s="294"/>
      <c r="BA12" s="296"/>
      <c r="BB12" s="74"/>
      <c r="BD12" s="296"/>
      <c r="BE12" s="74"/>
      <c r="BG12" s="296"/>
      <c r="BH12" s="74"/>
      <c r="BI12" s="295"/>
      <c r="BJ12" s="156"/>
      <c r="BK12" s="272"/>
      <c r="BL12" s="272"/>
      <c r="BM12" s="272"/>
      <c r="BN12" s="297"/>
      <c r="BO12" s="295"/>
      <c r="BP12" s="295"/>
      <c r="BQ12" s="295"/>
      <c r="BR12" s="295"/>
      <c r="BS12" s="295"/>
      <c r="BU12" s="156"/>
      <c r="BV12" s="296"/>
      <c r="BW12" s="296"/>
      <c r="BX12" s="298"/>
      <c r="BY12" s="296"/>
      <c r="BZ12" s="296"/>
      <c r="CA12" s="296"/>
      <c r="CB12" s="296"/>
      <c r="CC12" s="296"/>
      <c r="CE12" s="156"/>
      <c r="CF12" s="157"/>
      <c r="CG12" s="157"/>
      <c r="CH12" s="157"/>
      <c r="CI12" s="157"/>
      <c r="CJ12" s="157"/>
      <c r="CK12" s="157"/>
      <c r="CL12" s="157"/>
      <c r="CM12" s="157"/>
      <c r="CN12" s="299"/>
      <c r="CO12" s="156"/>
      <c r="CP12" s="112"/>
      <c r="CQ12" s="300"/>
      <c r="CR12" s="112"/>
      <c r="CS12" s="112"/>
      <c r="CT12" s="112"/>
      <c r="CU12" s="112"/>
      <c r="CV12" s="112"/>
      <c r="CW12" s="301"/>
      <c r="CY12" s="156"/>
      <c r="CZ12" s="302"/>
      <c r="DA12" s="302"/>
      <c r="DB12" s="302"/>
      <c r="DC12" s="302"/>
      <c r="DD12" s="302"/>
      <c r="DE12" s="302"/>
      <c r="DF12" s="302"/>
      <c r="DG12" s="302"/>
      <c r="DH12" s="299"/>
      <c r="DI12" s="156"/>
      <c r="DJ12" s="296"/>
      <c r="DK12" s="74"/>
      <c r="DL12" s="317"/>
      <c r="DM12" s="303"/>
      <c r="DN12" s="74"/>
      <c r="DO12" s="318"/>
      <c r="DP12" s="319"/>
      <c r="DQ12" s="296"/>
      <c r="DR12" s="74"/>
      <c r="DS12" s="74"/>
      <c r="DT12" s="296"/>
      <c r="DU12" s="305"/>
      <c r="DV12" s="306"/>
      <c r="DW12" s="156"/>
      <c r="DX12" s="306"/>
      <c r="DY12" s="306"/>
      <c r="DZ12" s="306"/>
      <c r="EA12" s="306"/>
      <c r="EB12" s="306"/>
      <c r="EC12" s="319"/>
      <c r="ED12" s="156"/>
      <c r="EE12" s="112"/>
      <c r="EF12" s="307"/>
      <c r="EG12" s="307"/>
      <c r="EH12" s="308"/>
      <c r="EI12" s="308"/>
      <c r="EJ12" s="308"/>
      <c r="EK12" s="156"/>
      <c r="EL12" s="309"/>
      <c r="EM12" s="296"/>
      <c r="EN12" s="296"/>
      <c r="EO12" s="296"/>
      <c r="EP12" s="301"/>
      <c r="EQ12" s="301"/>
      <c r="ER12" s="296"/>
      <c r="ES12" s="296"/>
      <c r="ET12" s="310"/>
      <c r="EU12" s="156"/>
      <c r="EV12" s="296"/>
      <c r="EW12" s="74"/>
      <c r="EX12" s="319"/>
      <c r="EY12" s="296"/>
      <c r="EZ12" s="74"/>
      <c r="FA12" s="320"/>
      <c r="FB12" s="296"/>
      <c r="FC12" s="74"/>
      <c r="FE12" s="156"/>
      <c r="FF12" s="311"/>
      <c r="FG12" s="311"/>
      <c r="FH12" s="307"/>
      <c r="FI12" s="306"/>
      <c r="FJ12" s="306"/>
      <c r="FK12" s="226"/>
      <c r="FL12" s="296"/>
      <c r="FM12" s="312"/>
      <c r="FO12" s="156"/>
      <c r="FP12" s="309"/>
      <c r="FQ12" s="296"/>
      <c r="FR12" s="296"/>
      <c r="FS12" s="296"/>
      <c r="FT12" s="301"/>
      <c r="FU12" s="301"/>
      <c r="FV12" s="296"/>
      <c r="FW12" s="296"/>
      <c r="FX12" s="156"/>
      <c r="FY12" s="313"/>
      <c r="FZ12" s="313"/>
      <c r="GA12" s="313"/>
      <c r="GB12" s="313"/>
      <c r="GC12" s="313"/>
      <c r="GD12" s="313"/>
      <c r="GE12" s="313"/>
    </row>
    <row r="13" spans="1:246" s="13" customFormat="1" ht="12" customHeight="1">
      <c r="A13" s="69" t="s">
        <v>233</v>
      </c>
      <c r="B13" s="71">
        <v>645.917835</v>
      </c>
      <c r="C13" s="71">
        <v>655.435</v>
      </c>
      <c r="D13" s="72">
        <f t="shared" si="0"/>
        <v>0.014734327625432364</v>
      </c>
      <c r="E13" s="886"/>
      <c r="F13" s="71">
        <v>348.86069999999995</v>
      </c>
      <c r="G13" s="71">
        <v>369.23690000000005</v>
      </c>
      <c r="H13" s="314">
        <f t="shared" si="1"/>
        <v>0.05840784014937794</v>
      </c>
      <c r="I13" s="234"/>
      <c r="J13" s="293"/>
      <c r="K13" s="156"/>
      <c r="L13" s="271"/>
      <c r="M13" s="76"/>
      <c r="N13" s="77"/>
      <c r="O13" s="272"/>
      <c r="P13" s="271"/>
      <c r="Q13" s="76"/>
      <c r="R13" s="273"/>
      <c r="S13" s="68"/>
      <c r="T13" s="165"/>
      <c r="U13" s="165"/>
      <c r="V13" s="165"/>
      <c r="W13" s="165"/>
      <c r="X13" s="165"/>
      <c r="Y13" s="9"/>
      <c r="Z13" s="9"/>
      <c r="AA13" s="165"/>
      <c r="AB13" s="165"/>
      <c r="AC13" s="156"/>
      <c r="AD13" s="112"/>
      <c r="AE13" s="74"/>
      <c r="AF13" s="112"/>
      <c r="AG13" s="74"/>
      <c r="AH13" s="112"/>
      <c r="AI13" s="74"/>
      <c r="AJ13" s="294"/>
      <c r="AK13" s="112"/>
      <c r="AL13" s="74"/>
      <c r="AM13" s="315"/>
      <c r="AN13" s="156"/>
      <c r="AO13" s="273"/>
      <c r="AP13" s="273"/>
      <c r="AQ13" s="273"/>
      <c r="AR13" s="273"/>
      <c r="AS13" s="273"/>
      <c r="AT13" s="295"/>
      <c r="AU13" s="295"/>
      <c r="AV13" s="201"/>
      <c r="AW13" s="156"/>
      <c r="AX13" s="296"/>
      <c r="AY13" s="74"/>
      <c r="AZ13" s="294"/>
      <c r="BA13" s="296"/>
      <c r="BB13" s="74"/>
      <c r="BC13" s="201"/>
      <c r="BD13" s="296"/>
      <c r="BE13" s="74"/>
      <c r="BF13" s="201"/>
      <c r="BG13" s="296"/>
      <c r="BH13" s="74"/>
      <c r="BI13" s="295"/>
      <c r="BJ13" s="156"/>
      <c r="BK13" s="272"/>
      <c r="BL13" s="272"/>
      <c r="BM13" s="272"/>
      <c r="BN13" s="297"/>
      <c r="BO13" s="295"/>
      <c r="BP13" s="295"/>
      <c r="BQ13" s="295"/>
      <c r="BR13" s="295"/>
      <c r="BS13" s="295"/>
      <c r="BT13" s="201"/>
      <c r="BU13" s="156"/>
      <c r="BV13" s="296"/>
      <c r="BW13" s="296"/>
      <c r="BX13" s="298"/>
      <c r="BY13" s="296"/>
      <c r="BZ13" s="296"/>
      <c r="CA13" s="296"/>
      <c r="CB13" s="296"/>
      <c r="CC13" s="296"/>
      <c r="CD13" s="201"/>
      <c r="CE13" s="156"/>
      <c r="CF13" s="157"/>
      <c r="CG13" s="157"/>
      <c r="CH13" s="157"/>
      <c r="CI13" s="157"/>
      <c r="CJ13" s="157"/>
      <c r="CK13" s="157"/>
      <c r="CL13" s="157"/>
      <c r="CM13" s="157"/>
      <c r="CN13" s="299"/>
      <c r="CO13" s="156"/>
      <c r="CP13" s="112"/>
      <c r="CQ13" s="300"/>
      <c r="CR13" s="112"/>
      <c r="CS13" s="112"/>
      <c r="CT13" s="112"/>
      <c r="CU13" s="112"/>
      <c r="CV13" s="112"/>
      <c r="CW13" s="301"/>
      <c r="CX13" s="201"/>
      <c r="CY13" s="156"/>
      <c r="CZ13" s="302"/>
      <c r="DA13" s="302"/>
      <c r="DB13" s="302"/>
      <c r="DC13" s="302"/>
      <c r="DD13" s="302"/>
      <c r="DE13" s="302"/>
      <c r="DF13" s="302"/>
      <c r="DG13" s="302"/>
      <c r="DH13" s="299"/>
      <c r="DI13" s="156"/>
      <c r="DJ13" s="296"/>
      <c r="DK13" s="74"/>
      <c r="DL13" s="317"/>
      <c r="DM13" s="303"/>
      <c r="DN13" s="74"/>
      <c r="DO13" s="318"/>
      <c r="DP13" s="319"/>
      <c r="DQ13" s="296"/>
      <c r="DR13" s="74"/>
      <c r="DS13" s="74"/>
      <c r="DT13" s="296"/>
      <c r="DU13" s="305"/>
      <c r="DV13" s="306"/>
      <c r="DW13" s="156"/>
      <c r="DX13" s="306"/>
      <c r="DY13" s="306"/>
      <c r="DZ13" s="306"/>
      <c r="EA13" s="306"/>
      <c r="EB13" s="306"/>
      <c r="EC13" s="319"/>
      <c r="ED13" s="156"/>
      <c r="EE13" s="112"/>
      <c r="EF13" s="307"/>
      <c r="EG13" s="307"/>
      <c r="EH13" s="308"/>
      <c r="EI13" s="308"/>
      <c r="EJ13" s="308"/>
      <c r="EK13" s="156"/>
      <c r="EL13" s="309"/>
      <c r="EM13" s="296"/>
      <c r="EN13" s="296"/>
      <c r="EO13" s="296"/>
      <c r="EP13" s="301"/>
      <c r="EQ13" s="301"/>
      <c r="ER13" s="296"/>
      <c r="ES13" s="296"/>
      <c r="ET13" s="310"/>
      <c r="EU13" s="156"/>
      <c r="EV13" s="296"/>
      <c r="EW13" s="74"/>
      <c r="EX13" s="319"/>
      <c r="EY13" s="296"/>
      <c r="EZ13" s="74"/>
      <c r="FA13" s="320"/>
      <c r="FB13" s="296"/>
      <c r="FC13" s="74"/>
      <c r="FD13" s="201"/>
      <c r="FE13" s="156"/>
      <c r="FF13" s="311"/>
      <c r="FG13" s="311"/>
      <c r="FH13" s="307"/>
      <c r="FI13" s="306"/>
      <c r="FJ13" s="306"/>
      <c r="FK13" s="226"/>
      <c r="FL13" s="296"/>
      <c r="FM13" s="312"/>
      <c r="FN13" s="205"/>
      <c r="FO13" s="156"/>
      <c r="FP13" s="309"/>
      <c r="FQ13" s="296"/>
      <c r="FR13" s="296"/>
      <c r="FS13" s="296"/>
      <c r="FT13" s="301"/>
      <c r="FU13" s="301"/>
      <c r="FV13" s="296"/>
      <c r="FW13" s="296"/>
      <c r="FX13" s="156"/>
      <c r="FY13" s="313"/>
      <c r="FZ13" s="313"/>
      <c r="GA13" s="313"/>
      <c r="GB13" s="313"/>
      <c r="GC13" s="313"/>
      <c r="GD13" s="313"/>
      <c r="GE13" s="313"/>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row>
    <row r="14" spans="1:188" ht="12" customHeight="1">
      <c r="A14" s="57" t="s">
        <v>234</v>
      </c>
      <c r="B14" s="59">
        <v>420.909</v>
      </c>
      <c r="C14" s="59">
        <v>431.718221</v>
      </c>
      <c r="D14" s="60">
        <f t="shared" si="0"/>
        <v>0.025680660190207538</v>
      </c>
      <c r="E14" s="887"/>
      <c r="F14" s="59">
        <v>186.641</v>
      </c>
      <c r="G14" s="59">
        <v>183.656345</v>
      </c>
      <c r="H14" s="292">
        <f t="shared" si="1"/>
        <v>-0.015991422034815517</v>
      </c>
      <c r="I14" s="234"/>
      <c r="J14" s="293"/>
      <c r="K14" s="156"/>
      <c r="L14" s="271"/>
      <c r="M14" s="76"/>
      <c r="N14" s="77"/>
      <c r="O14" s="272"/>
      <c r="P14" s="271"/>
      <c r="Q14" s="76"/>
      <c r="R14" s="273"/>
      <c r="S14" s="68"/>
      <c r="AC14" s="156"/>
      <c r="AD14" s="112"/>
      <c r="AE14" s="74"/>
      <c r="AF14" s="112"/>
      <c r="AG14" s="74"/>
      <c r="AH14" s="112"/>
      <c r="AI14" s="74"/>
      <c r="AJ14" s="294"/>
      <c r="AK14" s="112"/>
      <c r="AL14" s="74"/>
      <c r="AM14" s="315"/>
      <c r="AN14" s="156"/>
      <c r="AO14" s="273"/>
      <c r="AP14" s="273"/>
      <c r="AQ14" s="273"/>
      <c r="AR14" s="273"/>
      <c r="AS14" s="273"/>
      <c r="AT14" s="295"/>
      <c r="AU14" s="295"/>
      <c r="AW14" s="156"/>
      <c r="AX14" s="296"/>
      <c r="AY14" s="74"/>
      <c r="AZ14" s="294"/>
      <c r="BA14" s="296"/>
      <c r="BB14" s="74"/>
      <c r="BD14" s="296"/>
      <c r="BE14" s="74"/>
      <c r="BG14" s="296"/>
      <c r="BH14" s="74"/>
      <c r="BI14" s="295"/>
      <c r="BJ14" s="156"/>
      <c r="BK14" s="272"/>
      <c r="BL14" s="272"/>
      <c r="BM14" s="272"/>
      <c r="BN14" s="297"/>
      <c r="BO14" s="295"/>
      <c r="BP14" s="295"/>
      <c r="BQ14" s="295"/>
      <c r="BR14" s="295"/>
      <c r="BS14" s="295"/>
      <c r="BU14" s="156"/>
      <c r="BV14" s="296"/>
      <c r="BW14" s="296"/>
      <c r="BX14" s="298"/>
      <c r="BY14" s="296"/>
      <c r="BZ14" s="296"/>
      <c r="CA14" s="296"/>
      <c r="CB14" s="296"/>
      <c r="CC14" s="296"/>
      <c r="CE14" s="156"/>
      <c r="CF14" s="157"/>
      <c r="CG14" s="157"/>
      <c r="CH14" s="157"/>
      <c r="CI14" s="157"/>
      <c r="CJ14" s="157"/>
      <c r="CK14" s="157"/>
      <c r="CL14" s="157"/>
      <c r="CM14" s="157"/>
      <c r="CN14" s="299"/>
      <c r="CO14" s="156"/>
      <c r="CP14" s="112"/>
      <c r="CQ14" s="300"/>
      <c r="CR14" s="112"/>
      <c r="CS14" s="112"/>
      <c r="CT14" s="112"/>
      <c r="CU14" s="112"/>
      <c r="CV14" s="112"/>
      <c r="CW14" s="301"/>
      <c r="CY14" s="156"/>
      <c r="CZ14" s="302"/>
      <c r="DA14" s="302"/>
      <c r="DB14" s="302"/>
      <c r="DC14" s="302"/>
      <c r="DD14" s="302"/>
      <c r="DE14" s="302"/>
      <c r="DF14" s="302"/>
      <c r="DG14" s="302"/>
      <c r="DH14" s="299"/>
      <c r="DI14" s="156"/>
      <c r="DJ14" s="296"/>
      <c r="DK14" s="74"/>
      <c r="DL14" s="317"/>
      <c r="DM14" s="303"/>
      <c r="DN14" s="74"/>
      <c r="DO14" s="318"/>
      <c r="DP14" s="319"/>
      <c r="DQ14" s="296"/>
      <c r="DR14" s="74"/>
      <c r="DS14" s="74"/>
      <c r="DT14" s="296"/>
      <c r="DU14" s="321"/>
      <c r="DV14" s="306"/>
      <c r="DW14" s="156"/>
      <c r="DX14" s="306"/>
      <c r="DY14" s="306"/>
      <c r="DZ14" s="306"/>
      <c r="EA14" s="306"/>
      <c r="EB14" s="306"/>
      <c r="EC14" s="319"/>
      <c r="ED14" s="156"/>
      <c r="EE14" s="112"/>
      <c r="EF14" s="307"/>
      <c r="EG14" s="307"/>
      <c r="EH14" s="308"/>
      <c r="EI14" s="308"/>
      <c r="EJ14" s="308"/>
      <c r="EK14" s="156"/>
      <c r="EL14" s="309"/>
      <c r="EM14" s="296"/>
      <c r="EN14" s="296"/>
      <c r="EO14" s="296"/>
      <c r="EP14" s="301"/>
      <c r="EQ14" s="301"/>
      <c r="ER14" s="296"/>
      <c r="ES14" s="296"/>
      <c r="ET14" s="310"/>
      <c r="EU14" s="156"/>
      <c r="EV14" s="296"/>
      <c r="EW14" s="74"/>
      <c r="EX14" s="319"/>
      <c r="EY14" s="296"/>
      <c r="EZ14" s="74"/>
      <c r="FA14" s="320"/>
      <c r="FB14" s="296"/>
      <c r="FC14" s="74"/>
      <c r="FE14" s="156"/>
      <c r="FF14" s="311"/>
      <c r="FG14" s="311"/>
      <c r="FH14" s="307"/>
      <c r="FI14" s="306"/>
      <c r="FJ14" s="306"/>
      <c r="FK14" s="226"/>
      <c r="FL14" s="296"/>
      <c r="FM14" s="312"/>
      <c r="FO14" s="156"/>
      <c r="FP14" s="309"/>
      <c r="FQ14" s="296"/>
      <c r="FR14" s="296"/>
      <c r="FS14" s="296"/>
      <c r="FT14" s="301"/>
      <c r="FU14" s="301"/>
      <c r="FV14" s="296"/>
      <c r="FW14" s="296"/>
      <c r="FX14" s="156"/>
      <c r="FY14" s="313"/>
      <c r="FZ14" s="313"/>
      <c r="GA14" s="313"/>
      <c r="GB14" s="313"/>
      <c r="GC14" s="313"/>
      <c r="GD14" s="313"/>
      <c r="GE14" s="313"/>
      <c r="GF14" s="93"/>
    </row>
    <row r="15" spans="1:246" s="13" customFormat="1" ht="12" customHeight="1">
      <c r="A15" s="69" t="s">
        <v>235</v>
      </c>
      <c r="B15" s="71">
        <v>397.223514</v>
      </c>
      <c r="C15" s="71">
        <v>402.331643</v>
      </c>
      <c r="D15" s="72">
        <f t="shared" si="0"/>
        <v>0.01285958363481976</v>
      </c>
      <c r="E15" s="886"/>
      <c r="F15" s="71">
        <v>244.480085</v>
      </c>
      <c r="G15" s="71">
        <v>228.96783000000002</v>
      </c>
      <c r="H15" s="314">
        <f t="shared" si="1"/>
        <v>-0.06344997384960815</v>
      </c>
      <c r="I15" s="234"/>
      <c r="J15" s="293"/>
      <c r="K15" s="156"/>
      <c r="L15" s="271"/>
      <c r="M15" s="76"/>
      <c r="N15" s="77"/>
      <c r="O15" s="272"/>
      <c r="P15" s="271"/>
      <c r="Q15" s="76"/>
      <c r="R15" s="273"/>
      <c r="S15" s="68"/>
      <c r="T15" s="165"/>
      <c r="U15" s="165"/>
      <c r="V15" s="165"/>
      <c r="W15" s="165"/>
      <c r="X15" s="165"/>
      <c r="Y15" s="9"/>
      <c r="Z15" s="9"/>
      <c r="AA15" s="165"/>
      <c r="AB15" s="165"/>
      <c r="AC15" s="156"/>
      <c r="AD15" s="112"/>
      <c r="AE15" s="74"/>
      <c r="AF15" s="112"/>
      <c r="AG15" s="74"/>
      <c r="AH15" s="112"/>
      <c r="AI15" s="74"/>
      <c r="AJ15" s="294"/>
      <c r="AK15" s="112"/>
      <c r="AL15" s="74"/>
      <c r="AM15" s="315"/>
      <c r="AN15" s="156"/>
      <c r="AO15" s="273"/>
      <c r="AP15" s="273"/>
      <c r="AQ15" s="273"/>
      <c r="AR15" s="273"/>
      <c r="AS15" s="273"/>
      <c r="AT15" s="295"/>
      <c r="AU15" s="295"/>
      <c r="AV15" s="201"/>
      <c r="AW15" s="156"/>
      <c r="AX15" s="296"/>
      <c r="AY15" s="74"/>
      <c r="AZ15" s="294"/>
      <c r="BA15" s="296"/>
      <c r="BB15" s="74"/>
      <c r="BC15" s="201"/>
      <c r="BD15" s="296"/>
      <c r="BE15" s="74"/>
      <c r="BF15" s="201"/>
      <c r="BG15" s="296"/>
      <c r="BH15" s="74"/>
      <c r="BI15" s="295"/>
      <c r="BJ15" s="156"/>
      <c r="BK15" s="272"/>
      <c r="BL15" s="272"/>
      <c r="BM15" s="272"/>
      <c r="BN15" s="297"/>
      <c r="BO15" s="295"/>
      <c r="BP15" s="295"/>
      <c r="BQ15" s="295"/>
      <c r="BR15" s="295"/>
      <c r="BS15" s="295"/>
      <c r="BT15" s="201"/>
      <c r="BU15" s="156"/>
      <c r="BV15" s="296"/>
      <c r="BW15" s="296"/>
      <c r="BX15" s="298"/>
      <c r="BY15" s="296"/>
      <c r="BZ15" s="296"/>
      <c r="CA15" s="296"/>
      <c r="CB15" s="296"/>
      <c r="CC15" s="296"/>
      <c r="CD15" s="201"/>
      <c r="CE15" s="156"/>
      <c r="CF15" s="157"/>
      <c r="CG15" s="157"/>
      <c r="CH15" s="157"/>
      <c r="CI15" s="157"/>
      <c r="CJ15" s="157"/>
      <c r="CK15" s="157"/>
      <c r="CL15" s="157"/>
      <c r="CM15" s="157"/>
      <c r="CN15" s="299"/>
      <c r="CO15" s="156"/>
      <c r="CP15" s="112"/>
      <c r="CQ15" s="300"/>
      <c r="CR15" s="112"/>
      <c r="CS15" s="112"/>
      <c r="CT15" s="112"/>
      <c r="CU15" s="112"/>
      <c r="CV15" s="112"/>
      <c r="CW15" s="301"/>
      <c r="CX15" s="201"/>
      <c r="CY15" s="156"/>
      <c r="CZ15" s="302"/>
      <c r="DA15" s="302"/>
      <c r="DB15" s="302"/>
      <c r="DC15" s="302"/>
      <c r="DD15" s="302"/>
      <c r="DE15" s="302"/>
      <c r="DF15" s="302"/>
      <c r="DG15" s="302"/>
      <c r="DH15" s="299"/>
      <c r="DI15" s="156"/>
      <c r="DJ15" s="296"/>
      <c r="DK15" s="74"/>
      <c r="DL15" s="317"/>
      <c r="DM15" s="303"/>
      <c r="DN15" s="74"/>
      <c r="DO15" s="318"/>
      <c r="DP15" s="319"/>
      <c r="DQ15" s="296"/>
      <c r="DR15" s="74"/>
      <c r="DS15" s="74"/>
      <c r="DT15" s="296"/>
      <c r="DU15" s="322"/>
      <c r="DV15" s="306"/>
      <c r="DW15" s="156"/>
      <c r="DX15" s="306"/>
      <c r="DY15" s="306"/>
      <c r="DZ15" s="306"/>
      <c r="EA15" s="306"/>
      <c r="EB15" s="306"/>
      <c r="EC15" s="319"/>
      <c r="ED15" s="156"/>
      <c r="EE15" s="112"/>
      <c r="EF15" s="307"/>
      <c r="EG15" s="307"/>
      <c r="EH15" s="308"/>
      <c r="EI15" s="308"/>
      <c r="EJ15" s="308"/>
      <c r="EK15" s="156"/>
      <c r="EL15" s="309"/>
      <c r="EM15" s="296"/>
      <c r="EN15" s="296"/>
      <c r="EO15" s="296"/>
      <c r="EP15" s="301"/>
      <c r="EQ15" s="301"/>
      <c r="ER15" s="296"/>
      <c r="ES15" s="296"/>
      <c r="ET15" s="310"/>
      <c r="EU15" s="156"/>
      <c r="EV15" s="296"/>
      <c r="EW15" s="74"/>
      <c r="EX15" s="319"/>
      <c r="EY15" s="296"/>
      <c r="EZ15" s="74"/>
      <c r="FA15" s="320"/>
      <c r="FB15" s="296"/>
      <c r="FC15" s="74"/>
      <c r="FD15" s="201"/>
      <c r="FE15" s="156"/>
      <c r="FF15" s="311"/>
      <c r="FG15" s="311"/>
      <c r="FH15" s="307"/>
      <c r="FI15" s="306"/>
      <c r="FJ15" s="306"/>
      <c r="FK15" s="226"/>
      <c r="FL15" s="199"/>
      <c r="FM15" s="312"/>
      <c r="FN15" s="205"/>
      <c r="FO15" s="156"/>
      <c r="FP15" s="309"/>
      <c r="FQ15" s="296"/>
      <c r="FR15" s="296"/>
      <c r="FS15" s="296"/>
      <c r="FT15" s="301"/>
      <c r="FU15" s="301"/>
      <c r="FV15" s="296"/>
      <c r="FW15" s="296"/>
      <c r="FX15" s="156"/>
      <c r="FY15" s="313"/>
      <c r="FZ15" s="313"/>
      <c r="GA15" s="313"/>
      <c r="GB15" s="313"/>
      <c r="GC15" s="313"/>
      <c r="GD15" s="313"/>
      <c r="GE15" s="313"/>
      <c r="GF15" s="93"/>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row>
    <row r="16" spans="1:188" ht="12" customHeight="1">
      <c r="A16" s="57" t="s">
        <v>236</v>
      </c>
      <c r="B16" s="59">
        <v>324.543625</v>
      </c>
      <c r="C16" s="59">
        <v>326.426413</v>
      </c>
      <c r="D16" s="60">
        <f t="shared" si="0"/>
        <v>0.005801340266659016</v>
      </c>
      <c r="E16" s="887"/>
      <c r="F16" s="59">
        <v>188.617363</v>
      </c>
      <c r="G16" s="59">
        <v>166.402241</v>
      </c>
      <c r="H16" s="292">
        <f t="shared" si="1"/>
        <v>-0.11777877522336055</v>
      </c>
      <c r="I16" s="234"/>
      <c r="J16" s="293"/>
      <c r="K16" s="156"/>
      <c r="L16" s="271"/>
      <c r="M16" s="76"/>
      <c r="N16" s="77"/>
      <c r="O16" s="272"/>
      <c r="P16" s="271"/>
      <c r="Q16" s="76"/>
      <c r="R16" s="273"/>
      <c r="S16" s="68"/>
      <c r="AC16" s="156"/>
      <c r="AD16" s="112"/>
      <c r="AE16" s="74"/>
      <c r="AF16" s="112"/>
      <c r="AG16" s="74"/>
      <c r="AH16" s="112"/>
      <c r="AI16" s="74"/>
      <c r="AJ16" s="294"/>
      <c r="AK16" s="112"/>
      <c r="AL16" s="74"/>
      <c r="AM16" s="315"/>
      <c r="AN16" s="156"/>
      <c r="AO16" s="273"/>
      <c r="AP16" s="273"/>
      <c r="AQ16" s="273"/>
      <c r="AR16" s="273"/>
      <c r="AS16" s="273"/>
      <c r="AT16" s="295"/>
      <c r="AU16" s="295"/>
      <c r="AW16" s="156"/>
      <c r="AX16" s="296"/>
      <c r="AY16" s="74"/>
      <c r="AZ16" s="294"/>
      <c r="BA16" s="296"/>
      <c r="BB16" s="74"/>
      <c r="BD16" s="296"/>
      <c r="BE16" s="74"/>
      <c r="BG16" s="296"/>
      <c r="BH16" s="74"/>
      <c r="BI16" s="295"/>
      <c r="BJ16" s="156"/>
      <c r="BK16" s="272"/>
      <c r="BL16" s="272"/>
      <c r="BM16" s="272"/>
      <c r="BN16" s="297"/>
      <c r="BO16" s="295"/>
      <c r="BP16" s="295"/>
      <c r="BQ16" s="295"/>
      <c r="BR16" s="295"/>
      <c r="BS16" s="295"/>
      <c r="BU16" s="156"/>
      <c r="BV16" s="296"/>
      <c r="BW16" s="296"/>
      <c r="BX16" s="298"/>
      <c r="BY16" s="296"/>
      <c r="BZ16" s="296"/>
      <c r="CA16" s="296"/>
      <c r="CB16" s="296"/>
      <c r="CC16" s="296"/>
      <c r="CE16" s="156"/>
      <c r="CF16" s="157"/>
      <c r="CG16" s="157"/>
      <c r="CH16" s="157"/>
      <c r="CI16" s="157"/>
      <c r="CJ16" s="157"/>
      <c r="CK16" s="157"/>
      <c r="CL16" s="157"/>
      <c r="CM16" s="157"/>
      <c r="CN16" s="299"/>
      <c r="CO16" s="156"/>
      <c r="CP16" s="112"/>
      <c r="CQ16" s="300"/>
      <c r="CR16" s="112"/>
      <c r="CS16" s="112"/>
      <c r="CT16" s="112"/>
      <c r="CU16" s="112"/>
      <c r="CV16" s="112"/>
      <c r="CW16" s="301"/>
      <c r="CY16" s="156"/>
      <c r="CZ16" s="302"/>
      <c r="DA16" s="302"/>
      <c r="DB16" s="302"/>
      <c r="DC16" s="302"/>
      <c r="DD16" s="302"/>
      <c r="DE16" s="302"/>
      <c r="DF16" s="302"/>
      <c r="DG16" s="302"/>
      <c r="DH16" s="299"/>
      <c r="DI16" s="156"/>
      <c r="DJ16" s="296"/>
      <c r="DK16" s="74"/>
      <c r="DL16" s="317"/>
      <c r="DM16" s="303"/>
      <c r="DN16" s="74"/>
      <c r="DO16" s="318"/>
      <c r="DP16" s="319"/>
      <c r="DQ16" s="296"/>
      <c r="DR16" s="74"/>
      <c r="DS16" s="74"/>
      <c r="DT16" s="296"/>
      <c r="DU16" s="305"/>
      <c r="DV16" s="306"/>
      <c r="DW16" s="156"/>
      <c r="DX16" s="306"/>
      <c r="DY16" s="306"/>
      <c r="DZ16" s="306"/>
      <c r="EA16" s="306"/>
      <c r="EB16" s="306"/>
      <c r="EC16" s="319"/>
      <c r="ED16" s="156"/>
      <c r="EE16" s="112"/>
      <c r="EF16" s="307"/>
      <c r="EG16" s="307"/>
      <c r="EH16" s="308"/>
      <c r="EI16" s="308"/>
      <c r="EJ16" s="308"/>
      <c r="EK16" s="156"/>
      <c r="EL16" s="309"/>
      <c r="EM16" s="296"/>
      <c r="EN16" s="296"/>
      <c r="EO16" s="296"/>
      <c r="EP16" s="301"/>
      <c r="EQ16" s="301"/>
      <c r="ER16" s="296"/>
      <c r="ES16" s="296"/>
      <c r="ET16" s="310"/>
      <c r="EU16" s="156"/>
      <c r="EV16" s="296"/>
      <c r="EW16" s="74"/>
      <c r="EX16" s="319"/>
      <c r="EY16" s="296"/>
      <c r="EZ16" s="74"/>
      <c r="FA16" s="320"/>
      <c r="FB16" s="296"/>
      <c r="FC16" s="74"/>
      <c r="FE16" s="156"/>
      <c r="FF16" s="311"/>
      <c r="FG16" s="311"/>
      <c r="FH16" s="307"/>
      <c r="FI16" s="306"/>
      <c r="FJ16" s="306"/>
      <c r="FK16" s="226"/>
      <c r="FL16" s="296"/>
      <c r="FM16" s="312"/>
      <c r="FO16" s="156"/>
      <c r="FP16" s="309"/>
      <c r="FQ16" s="296"/>
      <c r="FR16" s="296"/>
      <c r="FS16" s="296"/>
      <c r="FT16" s="301"/>
      <c r="FU16" s="301"/>
      <c r="FV16" s="296"/>
      <c r="FW16" s="296"/>
      <c r="FX16" s="156"/>
      <c r="FY16" s="313"/>
      <c r="FZ16" s="313"/>
      <c r="GA16" s="313"/>
      <c r="GB16" s="313"/>
      <c r="GC16" s="313"/>
      <c r="GD16" s="313"/>
      <c r="GE16" s="313"/>
      <c r="GF16" s="93"/>
    </row>
    <row r="17" spans="1:246" s="13" customFormat="1" ht="12" customHeight="1">
      <c r="A17" s="69" t="s">
        <v>237</v>
      </c>
      <c r="B17" s="71">
        <v>632.797</v>
      </c>
      <c r="C17" s="71">
        <v>641.896</v>
      </c>
      <c r="D17" s="72">
        <f t="shared" si="0"/>
        <v>0.014379018863869275</v>
      </c>
      <c r="E17" s="886"/>
      <c r="F17" s="71">
        <v>481.788</v>
      </c>
      <c r="G17" s="71">
        <v>489.104</v>
      </c>
      <c r="H17" s="314">
        <f t="shared" si="1"/>
        <v>0.01518510216111646</v>
      </c>
      <c r="I17" s="234"/>
      <c r="J17" s="293"/>
      <c r="K17" s="156"/>
      <c r="L17" s="271"/>
      <c r="M17" s="76"/>
      <c r="N17" s="77"/>
      <c r="O17" s="272"/>
      <c r="P17" s="271"/>
      <c r="Q17" s="76"/>
      <c r="R17" s="273"/>
      <c r="S17" s="68"/>
      <c r="T17" s="165"/>
      <c r="U17" s="165"/>
      <c r="V17" s="165"/>
      <c r="W17" s="165"/>
      <c r="X17" s="165"/>
      <c r="Y17" s="9"/>
      <c r="Z17" s="9"/>
      <c r="AA17" s="165"/>
      <c r="AB17" s="165"/>
      <c r="AC17" s="156"/>
      <c r="AD17" s="112"/>
      <c r="AE17" s="74"/>
      <c r="AF17" s="112"/>
      <c r="AG17" s="74"/>
      <c r="AH17" s="112"/>
      <c r="AI17" s="74"/>
      <c r="AJ17" s="294"/>
      <c r="AK17" s="112"/>
      <c r="AL17" s="74"/>
      <c r="AM17" s="315"/>
      <c r="AN17" s="156"/>
      <c r="AO17" s="273"/>
      <c r="AP17" s="273"/>
      <c r="AQ17" s="273"/>
      <c r="AR17" s="273"/>
      <c r="AS17" s="273"/>
      <c r="AT17" s="295"/>
      <c r="AU17" s="295"/>
      <c r="AV17" s="201"/>
      <c r="AW17" s="156"/>
      <c r="AX17" s="296"/>
      <c r="AY17" s="74"/>
      <c r="AZ17" s="294"/>
      <c r="BA17" s="296"/>
      <c r="BB17" s="74"/>
      <c r="BC17" s="201"/>
      <c r="BD17" s="296"/>
      <c r="BE17" s="74"/>
      <c r="BF17" s="201"/>
      <c r="BG17" s="296"/>
      <c r="BH17" s="74"/>
      <c r="BI17" s="295"/>
      <c r="BJ17" s="156"/>
      <c r="BK17" s="272"/>
      <c r="BL17" s="272"/>
      <c r="BM17" s="272"/>
      <c r="BN17" s="297"/>
      <c r="BO17" s="295"/>
      <c r="BP17" s="295"/>
      <c r="BQ17" s="295"/>
      <c r="BR17" s="295"/>
      <c r="BS17" s="295"/>
      <c r="BT17" s="201"/>
      <c r="BU17" s="156"/>
      <c r="BV17" s="296"/>
      <c r="BW17" s="296"/>
      <c r="BX17" s="298"/>
      <c r="BY17" s="296"/>
      <c r="BZ17" s="296"/>
      <c r="CA17" s="296"/>
      <c r="CB17" s="296"/>
      <c r="CC17" s="296"/>
      <c r="CD17" s="201"/>
      <c r="CE17" s="156"/>
      <c r="CF17" s="157"/>
      <c r="CG17" s="157"/>
      <c r="CH17" s="157"/>
      <c r="CI17" s="157"/>
      <c r="CJ17" s="157"/>
      <c r="CK17" s="157"/>
      <c r="CL17" s="157"/>
      <c r="CM17" s="157"/>
      <c r="CN17" s="299"/>
      <c r="CO17" s="156"/>
      <c r="CP17" s="112"/>
      <c r="CQ17" s="300"/>
      <c r="CR17" s="112"/>
      <c r="CS17" s="112"/>
      <c r="CT17" s="112"/>
      <c r="CU17" s="112"/>
      <c r="CV17" s="112"/>
      <c r="CW17" s="301"/>
      <c r="CX17" s="201"/>
      <c r="CY17" s="156"/>
      <c r="CZ17" s="302"/>
      <c r="DA17" s="302"/>
      <c r="DB17" s="302"/>
      <c r="DC17" s="302"/>
      <c r="DD17" s="302"/>
      <c r="DE17" s="302"/>
      <c r="DF17" s="302"/>
      <c r="DG17" s="302"/>
      <c r="DH17" s="299"/>
      <c r="DI17" s="156"/>
      <c r="DJ17" s="296"/>
      <c r="DK17" s="74"/>
      <c r="DL17" s="317"/>
      <c r="DM17" s="303"/>
      <c r="DN17" s="74"/>
      <c r="DO17" s="318"/>
      <c r="DP17" s="319"/>
      <c r="DQ17" s="296"/>
      <c r="DR17" s="74"/>
      <c r="DS17" s="74"/>
      <c r="DT17" s="296"/>
      <c r="DU17" s="305"/>
      <c r="DV17" s="306"/>
      <c r="DW17" s="156"/>
      <c r="DX17" s="306"/>
      <c r="DY17" s="306"/>
      <c r="DZ17" s="306"/>
      <c r="EA17" s="306"/>
      <c r="EB17" s="306"/>
      <c r="EC17" s="319"/>
      <c r="ED17" s="156"/>
      <c r="EE17" s="112"/>
      <c r="EF17" s="307"/>
      <c r="EG17" s="307"/>
      <c r="EH17" s="308"/>
      <c r="EI17" s="308"/>
      <c r="EJ17" s="308"/>
      <c r="EK17" s="156"/>
      <c r="EL17" s="309"/>
      <c r="EM17" s="296"/>
      <c r="EN17" s="296"/>
      <c r="EO17" s="296"/>
      <c r="EP17" s="301"/>
      <c r="EQ17" s="301"/>
      <c r="ER17" s="296"/>
      <c r="ES17" s="296"/>
      <c r="ET17" s="310"/>
      <c r="EU17" s="156"/>
      <c r="EV17" s="296"/>
      <c r="EW17" s="74"/>
      <c r="EX17" s="319"/>
      <c r="EY17" s="296"/>
      <c r="EZ17" s="74"/>
      <c r="FA17" s="320"/>
      <c r="FB17" s="296"/>
      <c r="FC17" s="74"/>
      <c r="FD17" s="201"/>
      <c r="FE17" s="156"/>
      <c r="FF17" s="311"/>
      <c r="FG17" s="311"/>
      <c r="FH17" s="307"/>
      <c r="FI17" s="306"/>
      <c r="FJ17" s="306"/>
      <c r="FK17" s="226"/>
      <c r="FL17" s="296"/>
      <c r="FM17" s="312"/>
      <c r="FN17" s="205"/>
      <c r="FO17" s="156"/>
      <c r="FP17" s="309"/>
      <c r="FQ17" s="296"/>
      <c r="FR17" s="296"/>
      <c r="FS17" s="296"/>
      <c r="FT17" s="301"/>
      <c r="FU17" s="301"/>
      <c r="FV17" s="296"/>
      <c r="FW17" s="296"/>
      <c r="FX17" s="156"/>
      <c r="FY17" s="313"/>
      <c r="FZ17" s="313"/>
      <c r="GA17" s="313"/>
      <c r="GB17" s="313"/>
      <c r="GC17" s="313"/>
      <c r="GD17" s="313"/>
      <c r="GE17" s="313"/>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row>
    <row r="18" spans="1:188" ht="12" customHeight="1">
      <c r="A18" s="57" t="s">
        <v>238</v>
      </c>
      <c r="B18" s="59">
        <v>305.2815</v>
      </c>
      <c r="C18" s="59">
        <v>306.5794</v>
      </c>
      <c r="D18" s="60">
        <f t="shared" si="0"/>
        <v>0.004251485923647547</v>
      </c>
      <c r="E18" s="887"/>
      <c r="F18" s="59">
        <v>136.8565</v>
      </c>
      <c r="G18" s="59">
        <v>132.956</v>
      </c>
      <c r="H18" s="292">
        <f t="shared" si="1"/>
        <v>-0.028500655796400043</v>
      </c>
      <c r="I18" s="234"/>
      <c r="J18" s="293"/>
      <c r="K18" s="156"/>
      <c r="L18" s="271"/>
      <c r="M18" s="76"/>
      <c r="N18" s="77"/>
      <c r="O18" s="272"/>
      <c r="P18" s="271"/>
      <c r="Q18" s="76"/>
      <c r="R18" s="273"/>
      <c r="S18" s="68"/>
      <c r="AC18" s="156"/>
      <c r="AD18" s="112"/>
      <c r="AE18" s="74"/>
      <c r="AF18" s="112"/>
      <c r="AG18" s="74"/>
      <c r="AH18" s="112"/>
      <c r="AI18" s="74"/>
      <c r="AJ18" s="294"/>
      <c r="AK18" s="112"/>
      <c r="AL18" s="74"/>
      <c r="AM18" s="315"/>
      <c r="AN18" s="156"/>
      <c r="AO18" s="273"/>
      <c r="AP18" s="273"/>
      <c r="AQ18" s="273"/>
      <c r="AR18" s="273"/>
      <c r="AS18" s="273"/>
      <c r="AT18" s="295"/>
      <c r="AU18" s="295"/>
      <c r="AW18" s="156"/>
      <c r="AX18" s="296"/>
      <c r="AY18" s="74"/>
      <c r="AZ18" s="294"/>
      <c r="BA18" s="296"/>
      <c r="BB18" s="74"/>
      <c r="BD18" s="296"/>
      <c r="BE18" s="74"/>
      <c r="BG18" s="296"/>
      <c r="BH18" s="74"/>
      <c r="BI18" s="295"/>
      <c r="BJ18" s="156"/>
      <c r="BK18" s="272"/>
      <c r="BL18" s="272"/>
      <c r="BM18" s="272"/>
      <c r="BN18" s="297"/>
      <c r="BO18" s="295"/>
      <c r="BP18" s="295"/>
      <c r="BQ18" s="295"/>
      <c r="BR18" s="295"/>
      <c r="BS18" s="295"/>
      <c r="BU18" s="156"/>
      <c r="BV18" s="296"/>
      <c r="BW18" s="296"/>
      <c r="BX18" s="298"/>
      <c r="BY18" s="296"/>
      <c r="BZ18" s="296"/>
      <c r="CA18" s="296"/>
      <c r="CB18" s="296"/>
      <c r="CC18" s="296"/>
      <c r="CE18" s="156"/>
      <c r="CF18" s="157"/>
      <c r="CG18" s="157"/>
      <c r="CH18" s="157"/>
      <c r="CI18" s="157"/>
      <c r="CJ18" s="157"/>
      <c r="CK18" s="157"/>
      <c r="CL18" s="157"/>
      <c r="CM18" s="157"/>
      <c r="CN18" s="299"/>
      <c r="CO18" s="156"/>
      <c r="CP18" s="112"/>
      <c r="CQ18" s="300"/>
      <c r="CR18" s="112"/>
      <c r="CS18" s="112"/>
      <c r="CT18" s="112"/>
      <c r="CU18" s="112"/>
      <c r="CV18" s="112"/>
      <c r="CW18" s="301"/>
      <c r="CY18" s="156"/>
      <c r="CZ18" s="302"/>
      <c r="DA18" s="302"/>
      <c r="DB18" s="302"/>
      <c r="DC18" s="302"/>
      <c r="DD18" s="302"/>
      <c r="DE18" s="302"/>
      <c r="DF18" s="302"/>
      <c r="DG18" s="302"/>
      <c r="DH18" s="299"/>
      <c r="DI18" s="156"/>
      <c r="DJ18" s="296"/>
      <c r="DK18" s="74"/>
      <c r="DL18" s="317"/>
      <c r="DM18" s="303"/>
      <c r="DN18" s="74"/>
      <c r="DO18" s="318"/>
      <c r="DP18" s="319"/>
      <c r="DQ18" s="296"/>
      <c r="DR18" s="74"/>
      <c r="DS18" s="74"/>
      <c r="DT18" s="296"/>
      <c r="DU18" s="305"/>
      <c r="DV18" s="306"/>
      <c r="DW18" s="156"/>
      <c r="DX18" s="306"/>
      <c r="DY18" s="306"/>
      <c r="DZ18" s="306"/>
      <c r="EA18" s="306"/>
      <c r="EB18" s="306"/>
      <c r="EC18" s="319"/>
      <c r="ED18" s="156"/>
      <c r="EE18" s="112"/>
      <c r="EF18" s="307"/>
      <c r="EG18" s="307"/>
      <c r="EH18" s="308"/>
      <c r="EI18" s="308"/>
      <c r="EJ18" s="308"/>
      <c r="EK18" s="156"/>
      <c r="EL18" s="309"/>
      <c r="EM18" s="296"/>
      <c r="EN18" s="296"/>
      <c r="EO18" s="296"/>
      <c r="EP18" s="301"/>
      <c r="EQ18" s="301"/>
      <c r="ER18" s="296"/>
      <c r="ES18" s="296"/>
      <c r="ET18" s="310"/>
      <c r="EU18" s="156"/>
      <c r="EV18" s="296"/>
      <c r="EW18" s="74"/>
      <c r="EX18" s="319"/>
      <c r="EY18" s="296"/>
      <c r="EZ18" s="74"/>
      <c r="FA18" s="320"/>
      <c r="FB18" s="296"/>
      <c r="FC18" s="74"/>
      <c r="FE18" s="156"/>
      <c r="FF18" s="311"/>
      <c r="FG18" s="311"/>
      <c r="FH18" s="307"/>
      <c r="FI18" s="306"/>
      <c r="FJ18" s="306"/>
      <c r="FK18" s="226"/>
      <c r="FL18" s="296"/>
      <c r="FM18" s="312"/>
      <c r="FO18" s="156"/>
      <c r="FP18" s="309"/>
      <c r="FQ18" s="296"/>
      <c r="FR18" s="296"/>
      <c r="FS18" s="296"/>
      <c r="FT18" s="301"/>
      <c r="FU18" s="301"/>
      <c r="FV18" s="296"/>
      <c r="FW18" s="296"/>
      <c r="FX18" s="156"/>
      <c r="FY18" s="313"/>
      <c r="FZ18" s="313"/>
      <c r="GA18" s="313"/>
      <c r="GB18" s="313"/>
      <c r="GC18" s="313"/>
      <c r="GD18" s="313"/>
      <c r="GE18" s="313"/>
      <c r="GF18" s="323"/>
    </row>
    <row r="19" spans="1:246" s="13" customFormat="1" ht="12" customHeight="1">
      <c r="A19" s="69" t="s">
        <v>239</v>
      </c>
      <c r="B19" s="71">
        <v>656.254385</v>
      </c>
      <c r="C19" s="71">
        <v>695.599706</v>
      </c>
      <c r="D19" s="72">
        <f t="shared" si="0"/>
        <v>0.05995437424772421</v>
      </c>
      <c r="E19" s="886"/>
      <c r="F19" s="71">
        <v>317.23656</v>
      </c>
      <c r="G19" s="71">
        <v>314.193295</v>
      </c>
      <c r="H19" s="314">
        <f t="shared" si="1"/>
        <v>-0.009593046274363859</v>
      </c>
      <c r="I19" s="234"/>
      <c r="J19" s="293"/>
      <c r="K19" s="156"/>
      <c r="L19" s="271"/>
      <c r="M19" s="76"/>
      <c r="N19" s="77"/>
      <c r="O19" s="272"/>
      <c r="P19" s="271"/>
      <c r="Q19" s="76"/>
      <c r="R19" s="273"/>
      <c r="S19" s="68"/>
      <c r="T19" s="165"/>
      <c r="U19" s="165"/>
      <c r="V19" s="165"/>
      <c r="W19" s="165"/>
      <c r="X19" s="165"/>
      <c r="Y19" s="9"/>
      <c r="Z19" s="9"/>
      <c r="AA19" s="165"/>
      <c r="AB19" s="165"/>
      <c r="AC19" s="156"/>
      <c r="AD19" s="112"/>
      <c r="AE19" s="74"/>
      <c r="AF19" s="112"/>
      <c r="AG19" s="74"/>
      <c r="AH19" s="112"/>
      <c r="AI19" s="74"/>
      <c r="AJ19" s="294"/>
      <c r="AK19" s="112"/>
      <c r="AL19" s="74"/>
      <c r="AM19" s="315"/>
      <c r="AN19" s="156"/>
      <c r="AO19" s="273"/>
      <c r="AP19" s="273"/>
      <c r="AQ19" s="273"/>
      <c r="AR19" s="273"/>
      <c r="AS19" s="273"/>
      <c r="AT19" s="295"/>
      <c r="AU19" s="295"/>
      <c r="AV19" s="201"/>
      <c r="AW19" s="156"/>
      <c r="AX19" s="296"/>
      <c r="AY19" s="74"/>
      <c r="AZ19" s="294"/>
      <c r="BA19" s="296"/>
      <c r="BB19" s="74"/>
      <c r="BC19" s="201"/>
      <c r="BD19" s="296"/>
      <c r="BE19" s="74"/>
      <c r="BF19" s="201"/>
      <c r="BG19" s="296"/>
      <c r="BH19" s="74"/>
      <c r="BI19" s="295"/>
      <c r="BJ19" s="156"/>
      <c r="BK19" s="272"/>
      <c r="BL19" s="272"/>
      <c r="BM19" s="272"/>
      <c r="BN19" s="297"/>
      <c r="BO19" s="295"/>
      <c r="BP19" s="295"/>
      <c r="BQ19" s="295"/>
      <c r="BR19" s="295"/>
      <c r="BS19" s="295"/>
      <c r="BT19" s="201"/>
      <c r="BU19" s="156"/>
      <c r="BV19" s="296"/>
      <c r="BW19" s="296"/>
      <c r="BX19" s="298"/>
      <c r="BY19" s="296"/>
      <c r="BZ19" s="296"/>
      <c r="CA19" s="296"/>
      <c r="CB19" s="296"/>
      <c r="CC19" s="296"/>
      <c r="CD19" s="201"/>
      <c r="CE19" s="156"/>
      <c r="CF19" s="157"/>
      <c r="CG19" s="157"/>
      <c r="CH19" s="157"/>
      <c r="CI19" s="157"/>
      <c r="CJ19" s="157"/>
      <c r="CK19" s="157"/>
      <c r="CL19" s="157"/>
      <c r="CM19" s="157"/>
      <c r="CN19" s="299"/>
      <c r="CO19" s="156"/>
      <c r="CP19" s="112"/>
      <c r="CQ19" s="300"/>
      <c r="CR19" s="112"/>
      <c r="CS19" s="112"/>
      <c r="CT19" s="112"/>
      <c r="CU19" s="112"/>
      <c r="CV19" s="112"/>
      <c r="CW19" s="301"/>
      <c r="CX19" s="201"/>
      <c r="CY19" s="156"/>
      <c r="CZ19" s="302"/>
      <c r="DA19" s="302"/>
      <c r="DB19" s="302"/>
      <c r="DC19" s="302"/>
      <c r="DD19" s="302"/>
      <c r="DE19" s="302"/>
      <c r="DF19" s="302"/>
      <c r="DG19" s="302"/>
      <c r="DH19" s="299"/>
      <c r="DI19" s="156"/>
      <c r="DJ19" s="296"/>
      <c r="DK19" s="74"/>
      <c r="DL19" s="317"/>
      <c r="DM19" s="303"/>
      <c r="DN19" s="74"/>
      <c r="DO19" s="318"/>
      <c r="DP19" s="319"/>
      <c r="DQ19" s="296"/>
      <c r="DR19" s="74"/>
      <c r="DS19" s="74"/>
      <c r="DT19" s="296"/>
      <c r="DU19" s="305"/>
      <c r="DV19" s="306"/>
      <c r="DW19" s="156"/>
      <c r="DX19" s="306"/>
      <c r="DY19" s="306"/>
      <c r="DZ19" s="306"/>
      <c r="EA19" s="306"/>
      <c r="EB19" s="306"/>
      <c r="EC19" s="319"/>
      <c r="ED19" s="156"/>
      <c r="EE19" s="112"/>
      <c r="EF19" s="307"/>
      <c r="EG19" s="307"/>
      <c r="EH19" s="308"/>
      <c r="EI19" s="308"/>
      <c r="EJ19" s="308"/>
      <c r="EK19" s="156"/>
      <c r="EL19" s="309"/>
      <c r="EM19" s="296"/>
      <c r="EN19" s="296"/>
      <c r="EO19" s="296"/>
      <c r="EP19" s="301"/>
      <c r="EQ19" s="301"/>
      <c r="ER19" s="296"/>
      <c r="ES19" s="296"/>
      <c r="ET19" s="310"/>
      <c r="EU19" s="156"/>
      <c r="EV19" s="296"/>
      <c r="EW19" s="74"/>
      <c r="EX19" s="319"/>
      <c r="EY19" s="296"/>
      <c r="EZ19" s="74"/>
      <c r="FA19" s="320"/>
      <c r="FB19" s="296"/>
      <c r="FC19" s="74"/>
      <c r="FD19" s="201"/>
      <c r="FE19" s="156"/>
      <c r="FF19" s="311"/>
      <c r="FG19" s="311"/>
      <c r="FH19" s="307"/>
      <c r="FI19" s="306"/>
      <c r="FJ19" s="306"/>
      <c r="FK19" s="226"/>
      <c r="FL19" s="296"/>
      <c r="FM19" s="312"/>
      <c r="FN19" s="205"/>
      <c r="FO19" s="156"/>
      <c r="FP19" s="309"/>
      <c r="FQ19" s="296"/>
      <c r="FR19" s="296"/>
      <c r="FS19" s="296"/>
      <c r="FT19" s="301"/>
      <c r="FU19" s="301"/>
      <c r="FV19" s="296"/>
      <c r="FW19" s="296"/>
      <c r="FX19" s="156"/>
      <c r="FY19" s="313"/>
      <c r="FZ19" s="313"/>
      <c r="GA19" s="313"/>
      <c r="GB19" s="313"/>
      <c r="GC19" s="313"/>
      <c r="GD19" s="313"/>
      <c r="GE19" s="313"/>
      <c r="GF19" s="323"/>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row>
    <row r="20" spans="1:187" ht="12" customHeight="1">
      <c r="A20" s="57" t="s">
        <v>240</v>
      </c>
      <c r="B20" s="59">
        <v>691.9101999999999</v>
      </c>
      <c r="C20" s="59">
        <v>689.2765</v>
      </c>
      <c r="D20" s="60">
        <f t="shared" si="0"/>
        <v>-0.0038064188098395624</v>
      </c>
      <c r="E20" s="887"/>
      <c r="F20" s="59">
        <v>558.0898000000001</v>
      </c>
      <c r="G20" s="59">
        <v>461.7235</v>
      </c>
      <c r="H20" s="292">
        <f t="shared" si="1"/>
        <v>-0.17267167398508276</v>
      </c>
      <c r="I20" s="234"/>
      <c r="J20" s="293"/>
      <c r="K20" s="156"/>
      <c r="L20" s="271"/>
      <c r="M20" s="76"/>
      <c r="N20" s="77"/>
      <c r="O20" s="272"/>
      <c r="P20" s="271"/>
      <c r="Q20" s="76"/>
      <c r="R20" s="273"/>
      <c r="S20" s="68"/>
      <c r="AC20" s="156"/>
      <c r="AD20" s="112"/>
      <c r="AE20" s="74"/>
      <c r="AF20" s="112"/>
      <c r="AG20" s="74"/>
      <c r="AH20" s="112"/>
      <c r="AI20" s="74"/>
      <c r="AJ20" s="294"/>
      <c r="AK20" s="112"/>
      <c r="AL20" s="74"/>
      <c r="AM20" s="315"/>
      <c r="AN20" s="156"/>
      <c r="AO20" s="273"/>
      <c r="AP20" s="273"/>
      <c r="AQ20" s="273"/>
      <c r="AR20" s="273"/>
      <c r="AS20" s="273"/>
      <c r="AT20" s="295"/>
      <c r="AU20" s="295"/>
      <c r="AW20" s="156"/>
      <c r="AX20" s="296"/>
      <c r="AY20" s="74"/>
      <c r="AZ20" s="294"/>
      <c r="BA20" s="296"/>
      <c r="BB20" s="74"/>
      <c r="BD20" s="296"/>
      <c r="BE20" s="74"/>
      <c r="BG20" s="296"/>
      <c r="BH20" s="74"/>
      <c r="BI20" s="295"/>
      <c r="BJ20" s="156"/>
      <c r="BK20" s="272"/>
      <c r="BL20" s="272"/>
      <c r="BM20" s="272"/>
      <c r="BN20" s="297"/>
      <c r="BO20" s="295"/>
      <c r="BP20" s="295"/>
      <c r="BQ20" s="295"/>
      <c r="BR20" s="295"/>
      <c r="BS20" s="295"/>
      <c r="BU20" s="156"/>
      <c r="BV20" s="296"/>
      <c r="BW20" s="296"/>
      <c r="BX20" s="298"/>
      <c r="BY20" s="296"/>
      <c r="BZ20" s="296"/>
      <c r="CA20" s="296"/>
      <c r="CB20" s="296"/>
      <c r="CC20" s="296"/>
      <c r="CE20" s="156"/>
      <c r="CF20" s="157"/>
      <c r="CG20" s="157"/>
      <c r="CH20" s="157"/>
      <c r="CI20" s="157"/>
      <c r="CJ20" s="157"/>
      <c r="CK20" s="157"/>
      <c r="CL20" s="157"/>
      <c r="CM20" s="157"/>
      <c r="CN20" s="299"/>
      <c r="CO20" s="156"/>
      <c r="CP20" s="112"/>
      <c r="CQ20" s="300"/>
      <c r="CR20" s="112"/>
      <c r="CS20" s="112"/>
      <c r="CT20" s="112"/>
      <c r="CU20" s="112"/>
      <c r="CV20" s="112"/>
      <c r="CW20" s="301"/>
      <c r="CY20" s="156"/>
      <c r="CZ20" s="302"/>
      <c r="DA20" s="302"/>
      <c r="DB20" s="302"/>
      <c r="DC20" s="302"/>
      <c r="DD20" s="302"/>
      <c r="DE20" s="302"/>
      <c r="DF20" s="302"/>
      <c r="DG20" s="302"/>
      <c r="DH20" s="299"/>
      <c r="DI20" s="156"/>
      <c r="DJ20" s="296"/>
      <c r="DK20" s="74"/>
      <c r="DL20" s="317"/>
      <c r="DM20" s="303"/>
      <c r="DN20" s="74"/>
      <c r="DO20" s="318"/>
      <c r="DP20" s="319"/>
      <c r="DQ20" s="296"/>
      <c r="DR20" s="74"/>
      <c r="DS20" s="74"/>
      <c r="DT20" s="296"/>
      <c r="DU20" s="321"/>
      <c r="DV20" s="306"/>
      <c r="DW20" s="156"/>
      <c r="DX20" s="306"/>
      <c r="DY20" s="306"/>
      <c r="DZ20" s="306"/>
      <c r="EA20" s="306"/>
      <c r="EB20" s="306"/>
      <c r="EC20" s="319"/>
      <c r="ED20" s="156"/>
      <c r="EE20" s="112"/>
      <c r="EF20" s="307"/>
      <c r="EG20" s="307"/>
      <c r="EH20" s="308"/>
      <c r="EI20" s="308"/>
      <c r="EJ20" s="308"/>
      <c r="EK20" s="156"/>
      <c r="EL20" s="309"/>
      <c r="EM20" s="296"/>
      <c r="EN20" s="296"/>
      <c r="EO20" s="296"/>
      <c r="EP20" s="301"/>
      <c r="EQ20" s="301"/>
      <c r="ER20" s="296"/>
      <c r="ES20" s="296"/>
      <c r="ET20" s="310"/>
      <c r="EU20" s="156"/>
      <c r="EV20" s="296"/>
      <c r="EW20" s="74"/>
      <c r="EX20" s="319"/>
      <c r="EY20" s="296"/>
      <c r="EZ20" s="74"/>
      <c r="FA20" s="320"/>
      <c r="FB20" s="296"/>
      <c r="FC20" s="74"/>
      <c r="FE20" s="156"/>
      <c r="FF20" s="311"/>
      <c r="FG20" s="311"/>
      <c r="FH20" s="307"/>
      <c r="FI20" s="306"/>
      <c r="FJ20" s="306"/>
      <c r="FK20" s="226"/>
      <c r="FL20" s="296"/>
      <c r="FM20" s="312"/>
      <c r="FO20" s="156"/>
      <c r="FP20" s="309"/>
      <c r="FQ20" s="296"/>
      <c r="FR20" s="296"/>
      <c r="FS20" s="296"/>
      <c r="FT20" s="301"/>
      <c r="FU20" s="301"/>
      <c r="FV20" s="296"/>
      <c r="FW20" s="296"/>
      <c r="FX20" s="156"/>
      <c r="FY20" s="313"/>
      <c r="FZ20" s="313"/>
      <c r="GA20" s="313"/>
      <c r="GB20" s="313"/>
      <c r="GC20" s="313"/>
      <c r="GD20" s="313"/>
      <c r="GE20" s="313"/>
    </row>
    <row r="21" spans="1:246" s="13" customFormat="1" ht="12" customHeight="1">
      <c r="A21" s="69" t="s">
        <v>241</v>
      </c>
      <c r="B21" s="71">
        <v>1246.235532</v>
      </c>
      <c r="C21" s="71">
        <v>1266.51627</v>
      </c>
      <c r="D21" s="72">
        <f t="shared" si="0"/>
        <v>0.016273599555818308</v>
      </c>
      <c r="E21" s="886"/>
      <c r="F21" s="71">
        <v>801.7797899999999</v>
      </c>
      <c r="G21" s="71">
        <v>782.858321</v>
      </c>
      <c r="H21" s="314">
        <f t="shared" si="1"/>
        <v>-0.023599333926837773</v>
      </c>
      <c r="I21" s="234"/>
      <c r="J21" s="293"/>
      <c r="K21" s="156"/>
      <c r="L21" s="271"/>
      <c r="M21" s="76"/>
      <c r="N21" s="77"/>
      <c r="O21" s="272"/>
      <c r="P21" s="271"/>
      <c r="Q21" s="76"/>
      <c r="R21" s="273"/>
      <c r="S21" s="68"/>
      <c r="T21" s="165"/>
      <c r="U21" s="165"/>
      <c r="V21" s="165"/>
      <c r="W21" s="165"/>
      <c r="X21" s="165"/>
      <c r="Y21" s="9"/>
      <c r="Z21" s="9"/>
      <c r="AA21" s="165"/>
      <c r="AB21" s="165"/>
      <c r="AC21" s="156"/>
      <c r="AD21" s="112"/>
      <c r="AE21" s="74"/>
      <c r="AF21" s="112"/>
      <c r="AG21" s="74"/>
      <c r="AH21" s="112"/>
      <c r="AI21" s="74"/>
      <c r="AJ21" s="294"/>
      <c r="AK21" s="112"/>
      <c r="AL21" s="74"/>
      <c r="AM21" s="315"/>
      <c r="AN21" s="156"/>
      <c r="AO21" s="273"/>
      <c r="AP21" s="273"/>
      <c r="AQ21" s="273"/>
      <c r="AR21" s="273"/>
      <c r="AS21" s="273"/>
      <c r="AT21" s="295"/>
      <c r="AU21" s="295"/>
      <c r="AV21" s="201"/>
      <c r="AW21" s="156"/>
      <c r="AX21" s="296"/>
      <c r="AY21" s="74"/>
      <c r="AZ21" s="294"/>
      <c r="BA21" s="296"/>
      <c r="BB21" s="74"/>
      <c r="BC21" s="201"/>
      <c r="BD21" s="296"/>
      <c r="BE21" s="74"/>
      <c r="BF21" s="201"/>
      <c r="BG21" s="296"/>
      <c r="BH21" s="74"/>
      <c r="BI21" s="295"/>
      <c r="BJ21" s="156"/>
      <c r="BK21" s="272"/>
      <c r="BL21" s="272"/>
      <c r="BM21" s="272"/>
      <c r="BN21" s="297"/>
      <c r="BO21" s="295"/>
      <c r="BP21" s="295"/>
      <c r="BQ21" s="295"/>
      <c r="BR21" s="295"/>
      <c r="BS21" s="295"/>
      <c r="BT21" s="201"/>
      <c r="BU21" s="156"/>
      <c r="BV21" s="296"/>
      <c r="BW21" s="296"/>
      <c r="BX21" s="298"/>
      <c r="BY21" s="296"/>
      <c r="BZ21" s="296"/>
      <c r="CA21" s="296"/>
      <c r="CB21" s="296"/>
      <c r="CC21" s="296"/>
      <c r="CD21" s="201"/>
      <c r="CE21" s="156"/>
      <c r="CF21" s="157"/>
      <c r="CG21" s="157"/>
      <c r="CH21" s="157"/>
      <c r="CI21" s="157"/>
      <c r="CJ21" s="157"/>
      <c r="CK21" s="157"/>
      <c r="CL21" s="157"/>
      <c r="CM21" s="157"/>
      <c r="CN21" s="299"/>
      <c r="CO21" s="156"/>
      <c r="CP21" s="112"/>
      <c r="CQ21" s="300"/>
      <c r="CR21" s="112"/>
      <c r="CS21" s="112"/>
      <c r="CT21" s="112"/>
      <c r="CU21" s="112"/>
      <c r="CV21" s="112"/>
      <c r="CW21" s="301"/>
      <c r="CX21" s="201"/>
      <c r="CY21" s="156"/>
      <c r="CZ21" s="302"/>
      <c r="DA21" s="302"/>
      <c r="DB21" s="302"/>
      <c r="DC21" s="302"/>
      <c r="DD21" s="302"/>
      <c r="DE21" s="302"/>
      <c r="DF21" s="302"/>
      <c r="DG21" s="302"/>
      <c r="DH21" s="299"/>
      <c r="DI21" s="156"/>
      <c r="DJ21" s="296"/>
      <c r="DK21" s="74"/>
      <c r="DL21" s="317"/>
      <c r="DM21" s="303"/>
      <c r="DN21" s="74"/>
      <c r="DO21" s="318"/>
      <c r="DP21" s="319"/>
      <c r="DQ21" s="296"/>
      <c r="DR21" s="74"/>
      <c r="DS21" s="74"/>
      <c r="DT21" s="296"/>
      <c r="DU21" s="305"/>
      <c r="DV21" s="306"/>
      <c r="DW21" s="156"/>
      <c r="DX21" s="306"/>
      <c r="DY21" s="306"/>
      <c r="DZ21" s="306"/>
      <c r="EA21" s="306"/>
      <c r="EB21" s="306"/>
      <c r="EC21" s="319"/>
      <c r="ED21" s="156"/>
      <c r="EE21" s="112"/>
      <c r="EF21" s="307"/>
      <c r="EG21" s="307"/>
      <c r="EH21" s="308"/>
      <c r="EI21" s="308"/>
      <c r="EJ21" s="308"/>
      <c r="EK21" s="156"/>
      <c r="EL21" s="309"/>
      <c r="EM21" s="296"/>
      <c r="EN21" s="296"/>
      <c r="EO21" s="296"/>
      <c r="EP21" s="301"/>
      <c r="EQ21" s="301"/>
      <c r="ER21" s="296"/>
      <c r="ES21" s="296"/>
      <c r="ET21" s="310"/>
      <c r="EU21" s="156"/>
      <c r="EV21" s="296"/>
      <c r="EW21" s="74"/>
      <c r="EX21" s="319"/>
      <c r="EY21" s="296"/>
      <c r="EZ21" s="74"/>
      <c r="FA21" s="320"/>
      <c r="FB21" s="296"/>
      <c r="FC21" s="74"/>
      <c r="FD21" s="201"/>
      <c r="FE21" s="156"/>
      <c r="FF21" s="311"/>
      <c r="FG21" s="311"/>
      <c r="FH21" s="307"/>
      <c r="FI21" s="306"/>
      <c r="FJ21" s="306"/>
      <c r="FK21" s="226"/>
      <c r="FL21" s="296"/>
      <c r="FM21" s="312"/>
      <c r="FN21" s="205"/>
      <c r="FO21" s="156"/>
      <c r="FP21" s="309"/>
      <c r="FQ21" s="296"/>
      <c r="FR21" s="296"/>
      <c r="FS21" s="296"/>
      <c r="FT21" s="301"/>
      <c r="FU21" s="301"/>
      <c r="FV21" s="296"/>
      <c r="FW21" s="296"/>
      <c r="FX21" s="156"/>
      <c r="FY21" s="313"/>
      <c r="FZ21" s="313"/>
      <c r="GA21" s="313"/>
      <c r="GB21" s="313"/>
      <c r="GC21" s="313"/>
      <c r="GD21" s="313"/>
      <c r="GE21" s="313"/>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row>
    <row r="22" spans="1:187" ht="12" customHeight="1">
      <c r="A22" s="57" t="s">
        <v>242</v>
      </c>
      <c r="B22" s="59">
        <v>414.703361</v>
      </c>
      <c r="C22" s="59">
        <v>414.83473399999997</v>
      </c>
      <c r="D22" s="60">
        <f t="shared" si="0"/>
        <v>0.00031678788347222486</v>
      </c>
      <c r="E22" s="887"/>
      <c r="F22" s="59">
        <v>226.054962</v>
      </c>
      <c r="G22" s="59">
        <v>231.902238</v>
      </c>
      <c r="H22" s="292">
        <f t="shared" si="1"/>
        <v>0.025866612032166003</v>
      </c>
      <c r="I22" s="234"/>
      <c r="J22" s="293"/>
      <c r="K22" s="156"/>
      <c r="L22" s="271"/>
      <c r="M22" s="76"/>
      <c r="N22" s="77"/>
      <c r="O22" s="272"/>
      <c r="P22" s="271"/>
      <c r="Q22" s="76"/>
      <c r="R22" s="273"/>
      <c r="S22" s="68"/>
      <c r="AC22" s="156"/>
      <c r="AD22" s="112"/>
      <c r="AE22" s="74"/>
      <c r="AF22" s="112"/>
      <c r="AG22" s="74"/>
      <c r="AH22" s="112"/>
      <c r="AI22" s="74"/>
      <c r="AJ22" s="294"/>
      <c r="AK22" s="112"/>
      <c r="AL22" s="74"/>
      <c r="AM22" s="315"/>
      <c r="AN22" s="156"/>
      <c r="AO22" s="273"/>
      <c r="AP22" s="273"/>
      <c r="AQ22" s="273"/>
      <c r="AR22" s="273"/>
      <c r="AS22" s="273"/>
      <c r="AT22" s="295"/>
      <c r="AU22" s="295"/>
      <c r="AW22" s="156"/>
      <c r="AX22" s="296"/>
      <c r="AY22" s="74"/>
      <c r="AZ22" s="294"/>
      <c r="BA22" s="296"/>
      <c r="BB22" s="74"/>
      <c r="BD22" s="296"/>
      <c r="BE22" s="74"/>
      <c r="BG22" s="296"/>
      <c r="BH22" s="74"/>
      <c r="BI22" s="295"/>
      <c r="BJ22" s="156"/>
      <c r="BK22" s="272"/>
      <c r="BL22" s="272"/>
      <c r="BM22" s="272"/>
      <c r="BN22" s="297"/>
      <c r="BO22" s="295"/>
      <c r="BP22" s="295"/>
      <c r="BQ22" s="295"/>
      <c r="BR22" s="295"/>
      <c r="BS22" s="295"/>
      <c r="BU22" s="156"/>
      <c r="BV22" s="296"/>
      <c r="BW22" s="296"/>
      <c r="BX22" s="298"/>
      <c r="BY22" s="296"/>
      <c r="BZ22" s="296"/>
      <c r="CA22" s="296"/>
      <c r="CB22" s="296"/>
      <c r="CC22" s="296"/>
      <c r="CE22" s="156"/>
      <c r="CF22" s="157"/>
      <c r="CG22" s="157"/>
      <c r="CH22" s="157"/>
      <c r="CI22" s="157"/>
      <c r="CJ22" s="157"/>
      <c r="CK22" s="157"/>
      <c r="CL22" s="157"/>
      <c r="CM22" s="157"/>
      <c r="CN22" s="299"/>
      <c r="CO22" s="156"/>
      <c r="CP22" s="112"/>
      <c r="CQ22" s="300"/>
      <c r="CR22" s="112"/>
      <c r="CS22" s="112"/>
      <c r="CT22" s="112"/>
      <c r="CU22" s="112"/>
      <c r="CV22" s="112"/>
      <c r="CW22" s="301"/>
      <c r="CY22" s="156"/>
      <c r="CZ22" s="302"/>
      <c r="DA22" s="302"/>
      <c r="DB22" s="302"/>
      <c r="DC22" s="302"/>
      <c r="DD22" s="302"/>
      <c r="DE22" s="302"/>
      <c r="DF22" s="302"/>
      <c r="DG22" s="302"/>
      <c r="DH22" s="299"/>
      <c r="DI22" s="156"/>
      <c r="DJ22" s="296"/>
      <c r="DK22" s="74"/>
      <c r="DL22" s="317"/>
      <c r="DM22" s="303"/>
      <c r="DN22" s="74"/>
      <c r="DO22" s="318"/>
      <c r="DP22" s="319"/>
      <c r="DQ22" s="296"/>
      <c r="DR22" s="74"/>
      <c r="DS22" s="74"/>
      <c r="DT22" s="296"/>
      <c r="DU22" s="321"/>
      <c r="DV22" s="306"/>
      <c r="DW22" s="156"/>
      <c r="DX22" s="306"/>
      <c r="DY22" s="306"/>
      <c r="DZ22" s="306"/>
      <c r="EA22" s="306"/>
      <c r="EB22" s="306"/>
      <c r="EC22" s="319"/>
      <c r="ED22" s="156"/>
      <c r="EE22" s="112"/>
      <c r="EF22" s="307"/>
      <c r="EG22" s="307"/>
      <c r="EH22" s="308"/>
      <c r="EI22" s="308"/>
      <c r="EJ22" s="308"/>
      <c r="EK22" s="156"/>
      <c r="EL22" s="309"/>
      <c r="EM22" s="296"/>
      <c r="EN22" s="296"/>
      <c r="EO22" s="296"/>
      <c r="EP22" s="301"/>
      <c r="EQ22" s="301"/>
      <c r="ER22" s="296"/>
      <c r="ES22" s="296"/>
      <c r="ET22" s="310"/>
      <c r="EU22" s="156"/>
      <c r="EV22" s="296"/>
      <c r="EW22" s="74"/>
      <c r="EX22" s="319"/>
      <c r="EY22" s="296"/>
      <c r="EZ22" s="74"/>
      <c r="FA22" s="320"/>
      <c r="FB22" s="296"/>
      <c r="FC22" s="74"/>
      <c r="FE22" s="156"/>
      <c r="FF22" s="311"/>
      <c r="FG22" s="311"/>
      <c r="FH22" s="307"/>
      <c r="FI22" s="306"/>
      <c r="FJ22" s="306"/>
      <c r="FK22" s="226"/>
      <c r="FL22" s="296"/>
      <c r="FM22" s="312"/>
      <c r="FO22" s="156"/>
      <c r="FP22" s="309"/>
      <c r="FQ22" s="296"/>
      <c r="FR22" s="296"/>
      <c r="FS22" s="296"/>
      <c r="FT22" s="301"/>
      <c r="FU22" s="301"/>
      <c r="FV22" s="296"/>
      <c r="FW22" s="296"/>
      <c r="FX22" s="156"/>
      <c r="FY22" s="313"/>
      <c r="FZ22" s="313"/>
      <c r="GA22" s="313"/>
      <c r="GB22" s="313"/>
      <c r="GC22" s="313"/>
      <c r="GD22" s="313"/>
      <c r="GE22" s="313"/>
    </row>
    <row r="23" spans="1:246" s="13" customFormat="1" ht="12" customHeight="1">
      <c r="A23" s="69" t="s">
        <v>243</v>
      </c>
      <c r="B23" s="71">
        <v>523.109539</v>
      </c>
      <c r="C23" s="71">
        <v>504.48181900000003</v>
      </c>
      <c r="D23" s="72">
        <f t="shared" si="0"/>
        <v>-0.03560959724727941</v>
      </c>
      <c r="E23" s="886"/>
      <c r="F23" s="71">
        <v>393.970319</v>
      </c>
      <c r="G23" s="71">
        <v>359.347114</v>
      </c>
      <c r="H23" s="314">
        <f t="shared" si="1"/>
        <v>-0.08788277525038646</v>
      </c>
      <c r="I23" s="234"/>
      <c r="J23" s="293"/>
      <c r="K23" s="156"/>
      <c r="L23" s="271"/>
      <c r="M23" s="76"/>
      <c r="N23" s="77"/>
      <c r="O23" s="272"/>
      <c r="P23" s="271"/>
      <c r="Q23" s="76"/>
      <c r="R23" s="273"/>
      <c r="S23" s="68"/>
      <c r="T23" s="165"/>
      <c r="U23" s="165"/>
      <c r="V23" s="165"/>
      <c r="W23" s="165"/>
      <c r="X23" s="165"/>
      <c r="Y23" s="9"/>
      <c r="Z23" s="9"/>
      <c r="AA23" s="165"/>
      <c r="AB23" s="165"/>
      <c r="AC23" s="156"/>
      <c r="AD23" s="112"/>
      <c r="AE23" s="74"/>
      <c r="AF23" s="112"/>
      <c r="AG23" s="74"/>
      <c r="AH23" s="112"/>
      <c r="AI23" s="74"/>
      <c r="AJ23" s="294"/>
      <c r="AK23" s="112"/>
      <c r="AL23" s="74"/>
      <c r="AM23" s="315"/>
      <c r="AN23" s="156"/>
      <c r="AO23" s="273"/>
      <c r="AP23" s="273"/>
      <c r="AQ23" s="273"/>
      <c r="AR23" s="273"/>
      <c r="AS23" s="273"/>
      <c r="AT23" s="295"/>
      <c r="AU23" s="295"/>
      <c r="AV23" s="201"/>
      <c r="AW23" s="156"/>
      <c r="AX23" s="296"/>
      <c r="AY23" s="74"/>
      <c r="AZ23" s="294"/>
      <c r="BA23" s="296"/>
      <c r="BB23" s="74"/>
      <c r="BC23" s="201"/>
      <c r="BD23" s="296"/>
      <c r="BE23" s="74"/>
      <c r="BF23" s="201"/>
      <c r="BG23" s="296"/>
      <c r="BH23" s="74"/>
      <c r="BI23" s="295"/>
      <c r="BJ23" s="156"/>
      <c r="BK23" s="272"/>
      <c r="BL23" s="272"/>
      <c r="BM23" s="272"/>
      <c r="BN23" s="297"/>
      <c r="BO23" s="295"/>
      <c r="BP23" s="295"/>
      <c r="BQ23" s="295"/>
      <c r="BR23" s="295"/>
      <c r="BS23" s="295"/>
      <c r="BT23" s="201"/>
      <c r="BU23" s="156"/>
      <c r="BV23" s="296"/>
      <c r="BW23" s="296"/>
      <c r="BX23" s="298"/>
      <c r="BY23" s="296"/>
      <c r="BZ23" s="296"/>
      <c r="CA23" s="296"/>
      <c r="CB23" s="296"/>
      <c r="CC23" s="296"/>
      <c r="CD23" s="201"/>
      <c r="CE23" s="156"/>
      <c r="CF23" s="157"/>
      <c r="CG23" s="157"/>
      <c r="CH23" s="157"/>
      <c r="CI23" s="157"/>
      <c r="CJ23" s="157"/>
      <c r="CK23" s="157"/>
      <c r="CL23" s="157"/>
      <c r="CM23" s="157"/>
      <c r="CN23" s="299"/>
      <c r="CO23" s="156"/>
      <c r="CP23" s="112"/>
      <c r="CQ23" s="300"/>
      <c r="CR23" s="112"/>
      <c r="CS23" s="112"/>
      <c r="CT23" s="112"/>
      <c r="CU23" s="112"/>
      <c r="CV23" s="112"/>
      <c r="CW23" s="301"/>
      <c r="CX23" s="201"/>
      <c r="CY23" s="156"/>
      <c r="CZ23" s="302"/>
      <c r="DA23" s="302"/>
      <c r="DB23" s="302"/>
      <c r="DC23" s="302"/>
      <c r="DD23" s="302"/>
      <c r="DE23" s="302"/>
      <c r="DF23" s="302"/>
      <c r="DG23" s="302"/>
      <c r="DH23" s="299"/>
      <c r="DI23" s="156"/>
      <c r="DJ23" s="296"/>
      <c r="DK23" s="74"/>
      <c r="DL23" s="317"/>
      <c r="DM23" s="303"/>
      <c r="DN23" s="74"/>
      <c r="DO23" s="318"/>
      <c r="DP23" s="319"/>
      <c r="DQ23" s="296"/>
      <c r="DR23" s="74"/>
      <c r="DS23" s="74"/>
      <c r="DT23" s="296"/>
      <c r="DU23" s="305"/>
      <c r="DV23" s="306"/>
      <c r="DW23" s="156"/>
      <c r="DX23" s="306"/>
      <c r="DY23" s="306"/>
      <c r="DZ23" s="306"/>
      <c r="EA23" s="306"/>
      <c r="EB23" s="306"/>
      <c r="EC23" s="319"/>
      <c r="ED23" s="156"/>
      <c r="EE23" s="112"/>
      <c r="EF23" s="307"/>
      <c r="EG23" s="307"/>
      <c r="EH23" s="308"/>
      <c r="EI23" s="308"/>
      <c r="EJ23" s="308"/>
      <c r="EK23" s="156"/>
      <c r="EL23" s="309"/>
      <c r="EM23" s="296"/>
      <c r="EN23" s="296"/>
      <c r="EO23" s="296"/>
      <c r="EP23" s="301"/>
      <c r="EQ23" s="301"/>
      <c r="ER23" s="296"/>
      <c r="ES23" s="296"/>
      <c r="ET23" s="310"/>
      <c r="EU23" s="156"/>
      <c r="EV23" s="296"/>
      <c r="EW23" s="74"/>
      <c r="EX23" s="319"/>
      <c r="EY23" s="296"/>
      <c r="EZ23" s="74"/>
      <c r="FA23" s="320"/>
      <c r="FB23" s="296"/>
      <c r="FC23" s="74"/>
      <c r="FD23" s="201"/>
      <c r="FE23" s="156"/>
      <c r="FF23" s="311"/>
      <c r="FG23" s="311"/>
      <c r="FH23" s="307"/>
      <c r="FI23" s="306"/>
      <c r="FJ23" s="306"/>
      <c r="FK23" s="226"/>
      <c r="FL23" s="296"/>
      <c r="FM23" s="312"/>
      <c r="FN23" s="205"/>
      <c r="FO23" s="156"/>
      <c r="FP23" s="309"/>
      <c r="FQ23" s="296"/>
      <c r="FR23" s="296"/>
      <c r="FS23" s="296"/>
      <c r="FT23" s="301"/>
      <c r="FU23" s="301"/>
      <c r="FV23" s="296"/>
      <c r="FW23" s="296"/>
      <c r="FX23" s="156"/>
      <c r="FY23" s="313"/>
      <c r="FZ23" s="313"/>
      <c r="GA23" s="313"/>
      <c r="GB23" s="313"/>
      <c r="GC23" s="313"/>
      <c r="GD23" s="313"/>
      <c r="GE23" s="313"/>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row>
    <row r="24" spans="1:187" ht="12" customHeight="1">
      <c r="A24" s="57" t="s">
        <v>244</v>
      </c>
      <c r="B24" s="59">
        <v>766.2037929999999</v>
      </c>
      <c r="C24" s="59">
        <v>771.419</v>
      </c>
      <c r="D24" s="60">
        <f t="shared" si="0"/>
        <v>0.006806553357795897</v>
      </c>
      <c r="E24" s="887"/>
      <c r="F24" s="59">
        <v>629.315</v>
      </c>
      <c r="G24" s="59">
        <v>635.516</v>
      </c>
      <c r="H24" s="292">
        <f t="shared" si="1"/>
        <v>0.009853570946187329</v>
      </c>
      <c r="I24" s="234"/>
      <c r="J24" s="293"/>
      <c r="K24" s="156"/>
      <c r="L24" s="271"/>
      <c r="M24" s="76"/>
      <c r="N24" s="77"/>
      <c r="O24" s="272"/>
      <c r="P24" s="271"/>
      <c r="Q24" s="76"/>
      <c r="R24" s="273"/>
      <c r="S24" s="68"/>
      <c r="AC24" s="156"/>
      <c r="AD24" s="112"/>
      <c r="AE24" s="74"/>
      <c r="AF24" s="112"/>
      <c r="AG24" s="74"/>
      <c r="AH24" s="112"/>
      <c r="AI24" s="74"/>
      <c r="AJ24" s="294"/>
      <c r="AK24" s="112"/>
      <c r="AL24" s="74"/>
      <c r="AM24" s="315"/>
      <c r="AN24" s="156"/>
      <c r="AO24" s="273"/>
      <c r="AP24" s="273"/>
      <c r="AQ24" s="273"/>
      <c r="AR24" s="273"/>
      <c r="AS24" s="273"/>
      <c r="AT24" s="295"/>
      <c r="AU24" s="295"/>
      <c r="AW24" s="156"/>
      <c r="AX24" s="296"/>
      <c r="AY24" s="74"/>
      <c r="AZ24" s="294"/>
      <c r="BA24" s="296"/>
      <c r="BB24" s="74"/>
      <c r="BD24" s="296"/>
      <c r="BE24" s="74"/>
      <c r="BG24" s="296"/>
      <c r="BH24" s="74"/>
      <c r="BI24" s="295"/>
      <c r="BJ24" s="156"/>
      <c r="BK24" s="272"/>
      <c r="BL24" s="272"/>
      <c r="BM24" s="272"/>
      <c r="BN24" s="297"/>
      <c r="BO24" s="295"/>
      <c r="BP24" s="295"/>
      <c r="BQ24" s="295"/>
      <c r="BR24" s="295"/>
      <c r="BS24" s="295"/>
      <c r="BU24" s="156"/>
      <c r="BV24" s="296"/>
      <c r="BW24" s="296"/>
      <c r="BX24" s="298"/>
      <c r="BY24" s="296"/>
      <c r="BZ24" s="296"/>
      <c r="CA24" s="296"/>
      <c r="CB24" s="296"/>
      <c r="CC24" s="296"/>
      <c r="CE24" s="156"/>
      <c r="CF24" s="157"/>
      <c r="CG24" s="157"/>
      <c r="CH24" s="157"/>
      <c r="CI24" s="157"/>
      <c r="CJ24" s="157"/>
      <c r="CK24" s="157"/>
      <c r="CL24" s="157"/>
      <c r="CM24" s="157"/>
      <c r="CN24" s="299"/>
      <c r="CO24" s="156"/>
      <c r="CP24" s="112"/>
      <c r="CQ24" s="300"/>
      <c r="CR24" s="112"/>
      <c r="CS24" s="112"/>
      <c r="CT24" s="112"/>
      <c r="CU24" s="112"/>
      <c r="CV24" s="112"/>
      <c r="CW24" s="301"/>
      <c r="CY24" s="156"/>
      <c r="CZ24" s="302"/>
      <c r="DA24" s="302"/>
      <c r="DB24" s="302"/>
      <c r="DC24" s="302"/>
      <c r="DD24" s="302"/>
      <c r="DE24" s="302"/>
      <c r="DF24" s="302"/>
      <c r="DG24" s="302"/>
      <c r="DH24" s="299"/>
      <c r="DI24" s="156"/>
      <c r="DJ24" s="296"/>
      <c r="DK24" s="74"/>
      <c r="DL24" s="317"/>
      <c r="DM24" s="303"/>
      <c r="DN24" s="74"/>
      <c r="DO24" s="318"/>
      <c r="DP24" s="319"/>
      <c r="DQ24" s="296"/>
      <c r="DR24" s="74"/>
      <c r="DS24" s="74"/>
      <c r="DT24" s="296"/>
      <c r="DU24" s="305"/>
      <c r="DV24" s="306"/>
      <c r="DW24" s="156"/>
      <c r="DX24" s="306"/>
      <c r="DY24" s="306"/>
      <c r="DZ24" s="306"/>
      <c r="EA24" s="306"/>
      <c r="EB24" s="306"/>
      <c r="EC24" s="319"/>
      <c r="ED24" s="156"/>
      <c r="EE24" s="112"/>
      <c r="EF24" s="307"/>
      <c r="EG24" s="307"/>
      <c r="EH24" s="308"/>
      <c r="EI24" s="308"/>
      <c r="EJ24" s="308"/>
      <c r="EK24" s="156"/>
      <c r="EL24" s="309"/>
      <c r="EM24" s="296"/>
      <c r="EN24" s="296"/>
      <c r="EO24" s="296"/>
      <c r="EP24" s="301"/>
      <c r="EQ24" s="301"/>
      <c r="ER24" s="296"/>
      <c r="ES24" s="296"/>
      <c r="ET24" s="310"/>
      <c r="EU24" s="156"/>
      <c r="EV24" s="296"/>
      <c r="EW24" s="74"/>
      <c r="EX24" s="319"/>
      <c r="EY24" s="296"/>
      <c r="EZ24" s="74"/>
      <c r="FA24" s="320"/>
      <c r="FB24" s="296"/>
      <c r="FC24" s="74"/>
      <c r="FE24" s="156"/>
      <c r="FF24" s="311"/>
      <c r="FG24" s="311"/>
      <c r="FH24" s="307"/>
      <c r="FI24" s="306"/>
      <c r="FJ24" s="306"/>
      <c r="FK24" s="226"/>
      <c r="FL24" s="296"/>
      <c r="FM24" s="312"/>
      <c r="FO24" s="156"/>
      <c r="FP24" s="309"/>
      <c r="FQ24" s="296"/>
      <c r="FR24" s="296"/>
      <c r="FS24" s="296"/>
      <c r="FT24" s="301"/>
      <c r="FU24" s="301"/>
      <c r="FV24" s="296"/>
      <c r="FW24" s="296"/>
      <c r="FX24" s="156"/>
      <c r="FY24" s="313"/>
      <c r="FZ24" s="313"/>
      <c r="GA24" s="313"/>
      <c r="GB24" s="313"/>
      <c r="GC24" s="313"/>
      <c r="GD24" s="313"/>
      <c r="GE24" s="313"/>
    </row>
    <row r="25" spans="1:246" s="13" customFormat="1" ht="12" customHeight="1">
      <c r="A25" s="69" t="s">
        <v>245</v>
      </c>
      <c r="B25" s="71">
        <v>637.430303</v>
      </c>
      <c r="C25" s="71">
        <v>642.8934810000001</v>
      </c>
      <c r="D25" s="72">
        <f t="shared" si="0"/>
        <v>0.008570627995387436</v>
      </c>
      <c r="E25" s="886"/>
      <c r="F25" s="71">
        <v>355.754943</v>
      </c>
      <c r="G25" s="71">
        <v>333.838082</v>
      </c>
      <c r="H25" s="314">
        <f t="shared" si="1"/>
        <v>-0.061606623973177066</v>
      </c>
      <c r="I25" s="234"/>
      <c r="J25" s="293"/>
      <c r="K25" s="156"/>
      <c r="L25" s="271"/>
      <c r="M25" s="76"/>
      <c r="N25" s="77"/>
      <c r="O25" s="272"/>
      <c r="P25" s="271"/>
      <c r="Q25" s="76"/>
      <c r="R25" s="273"/>
      <c r="S25" s="68"/>
      <c r="T25" s="165"/>
      <c r="U25" s="165"/>
      <c r="V25" s="165"/>
      <c r="W25" s="165"/>
      <c r="X25" s="165"/>
      <c r="Y25" s="9"/>
      <c r="Z25" s="9"/>
      <c r="AA25" s="165"/>
      <c r="AB25" s="165"/>
      <c r="AC25" s="156"/>
      <c r="AD25" s="112"/>
      <c r="AE25" s="74"/>
      <c r="AF25" s="112"/>
      <c r="AG25" s="74"/>
      <c r="AH25" s="112"/>
      <c r="AI25" s="74"/>
      <c r="AJ25" s="294"/>
      <c r="AK25" s="112"/>
      <c r="AL25" s="74"/>
      <c r="AM25" s="315"/>
      <c r="AN25" s="156"/>
      <c r="AO25" s="273"/>
      <c r="AP25" s="273"/>
      <c r="AQ25" s="273"/>
      <c r="AR25" s="273"/>
      <c r="AS25" s="273"/>
      <c r="AT25" s="316"/>
      <c r="AU25" s="324"/>
      <c r="AV25" s="325"/>
      <c r="AW25" s="156"/>
      <c r="AX25" s="296"/>
      <c r="AY25" s="74"/>
      <c r="AZ25" s="294"/>
      <c r="BA25" s="296"/>
      <c r="BB25" s="74"/>
      <c r="BC25" s="201"/>
      <c r="BD25" s="296"/>
      <c r="BE25" s="74"/>
      <c r="BF25" s="201"/>
      <c r="BG25" s="296"/>
      <c r="BH25" s="74"/>
      <c r="BI25" s="295"/>
      <c r="BJ25" s="156"/>
      <c r="BK25" s="272"/>
      <c r="BL25" s="272"/>
      <c r="BM25" s="272"/>
      <c r="BN25" s="297"/>
      <c r="BO25" s="295"/>
      <c r="BP25" s="316"/>
      <c r="BQ25" s="316"/>
      <c r="BR25" s="259"/>
      <c r="BS25" s="295"/>
      <c r="BT25" s="201"/>
      <c r="BU25" s="156"/>
      <c r="BV25" s="296"/>
      <c r="BW25" s="296"/>
      <c r="BX25" s="298"/>
      <c r="BY25" s="296"/>
      <c r="BZ25" s="296"/>
      <c r="CA25" s="296"/>
      <c r="CB25" s="296"/>
      <c r="CC25" s="296"/>
      <c r="CD25" s="201"/>
      <c r="CE25" s="156"/>
      <c r="CF25" s="157"/>
      <c r="CG25" s="157"/>
      <c r="CH25" s="157"/>
      <c r="CI25" s="157"/>
      <c r="CJ25" s="157"/>
      <c r="CK25" s="157"/>
      <c r="CL25" s="157"/>
      <c r="CM25" s="157"/>
      <c r="CN25" s="299"/>
      <c r="CO25" s="156"/>
      <c r="CP25" s="112"/>
      <c r="CQ25" s="300"/>
      <c r="CR25" s="112"/>
      <c r="CS25" s="112"/>
      <c r="CT25" s="112"/>
      <c r="CU25" s="112"/>
      <c r="CV25" s="112"/>
      <c r="CW25" s="301"/>
      <c r="CX25" s="201"/>
      <c r="CY25" s="156"/>
      <c r="CZ25" s="302"/>
      <c r="DA25" s="302"/>
      <c r="DB25" s="302"/>
      <c r="DC25" s="302"/>
      <c r="DD25" s="302"/>
      <c r="DE25" s="302"/>
      <c r="DF25" s="302"/>
      <c r="DG25" s="302"/>
      <c r="DH25" s="299"/>
      <c r="DI25" s="156"/>
      <c r="DJ25" s="296"/>
      <c r="DK25" s="74"/>
      <c r="DL25" s="317"/>
      <c r="DM25" s="303"/>
      <c r="DN25" s="74"/>
      <c r="DO25" s="318"/>
      <c r="DP25" s="319"/>
      <c r="DQ25" s="296"/>
      <c r="DR25" s="74"/>
      <c r="DS25" s="74"/>
      <c r="DT25" s="296"/>
      <c r="DU25" s="305"/>
      <c r="DV25" s="306"/>
      <c r="DW25" s="156"/>
      <c r="DX25" s="306"/>
      <c r="DY25" s="306"/>
      <c r="DZ25" s="306"/>
      <c r="EA25" s="306"/>
      <c r="EB25" s="306"/>
      <c r="EC25" s="319"/>
      <c r="ED25" s="156"/>
      <c r="EE25" s="112"/>
      <c r="EF25" s="307"/>
      <c r="EG25" s="307"/>
      <c r="EH25" s="308"/>
      <c r="EI25" s="308"/>
      <c r="EJ25" s="308"/>
      <c r="EK25" s="156"/>
      <c r="EL25" s="309"/>
      <c r="EM25" s="296"/>
      <c r="EN25" s="296"/>
      <c r="EO25" s="296"/>
      <c r="EP25" s="301"/>
      <c r="EQ25" s="301"/>
      <c r="ER25" s="296"/>
      <c r="ES25" s="296"/>
      <c r="ET25" s="310"/>
      <c r="EU25" s="156"/>
      <c r="EV25" s="296"/>
      <c r="EW25" s="74"/>
      <c r="EX25" s="319"/>
      <c r="EY25" s="296"/>
      <c r="EZ25" s="74"/>
      <c r="FA25" s="320"/>
      <c r="FB25" s="296"/>
      <c r="FC25" s="74"/>
      <c r="FD25" s="201"/>
      <c r="FE25" s="156"/>
      <c r="FF25" s="311"/>
      <c r="FG25" s="311"/>
      <c r="FH25" s="307"/>
      <c r="FI25" s="306"/>
      <c r="FJ25" s="306"/>
      <c r="FK25" s="226"/>
      <c r="FL25" s="296"/>
      <c r="FM25" s="312"/>
      <c r="FN25" s="205"/>
      <c r="FO25" s="156"/>
      <c r="FP25" s="309"/>
      <c r="FQ25" s="296"/>
      <c r="FR25" s="296"/>
      <c r="FS25" s="296"/>
      <c r="FT25" s="301"/>
      <c r="FU25" s="301"/>
      <c r="FV25" s="296"/>
      <c r="FW25" s="296"/>
      <c r="FX25" s="156"/>
      <c r="FY25" s="313"/>
      <c r="FZ25" s="313"/>
      <c r="GA25" s="313"/>
      <c r="GB25" s="313"/>
      <c r="GC25" s="313"/>
      <c r="GD25" s="313"/>
      <c r="GE25" s="313"/>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row>
    <row r="26" spans="1:187" ht="12" customHeight="1">
      <c r="A26" s="57" t="s">
        <v>246</v>
      </c>
      <c r="B26" s="59">
        <v>441.53037</v>
      </c>
      <c r="C26" s="59">
        <v>437.1993</v>
      </c>
      <c r="D26" s="60">
        <f t="shared" si="0"/>
        <v>-0.009809223315714433</v>
      </c>
      <c r="E26" s="887"/>
      <c r="F26" s="59">
        <v>243.46963</v>
      </c>
      <c r="G26" s="59">
        <v>247.8007</v>
      </c>
      <c r="H26" s="292">
        <f t="shared" si="1"/>
        <v>0.017788953800931928</v>
      </c>
      <c r="I26" s="234"/>
      <c r="J26" s="293"/>
      <c r="K26" s="156"/>
      <c r="L26" s="271"/>
      <c r="M26" s="76"/>
      <c r="N26" s="77"/>
      <c r="O26" s="272"/>
      <c r="P26" s="271"/>
      <c r="Q26" s="76"/>
      <c r="R26" s="273"/>
      <c r="S26" s="68"/>
      <c r="AC26" s="156"/>
      <c r="AD26" s="112"/>
      <c r="AE26" s="74"/>
      <c r="AF26" s="112"/>
      <c r="AG26" s="74"/>
      <c r="AH26" s="112"/>
      <c r="AI26" s="74"/>
      <c r="AJ26" s="294"/>
      <c r="AK26" s="112"/>
      <c r="AL26" s="74"/>
      <c r="AM26" s="315"/>
      <c r="AN26" s="156"/>
      <c r="AO26" s="273"/>
      <c r="AP26" s="273"/>
      <c r="AQ26" s="273"/>
      <c r="AR26" s="273"/>
      <c r="AS26" s="273"/>
      <c r="AT26" s="295"/>
      <c r="AU26" s="295"/>
      <c r="AW26" s="156"/>
      <c r="AX26" s="296"/>
      <c r="AY26" s="74"/>
      <c r="AZ26" s="294"/>
      <c r="BA26" s="296"/>
      <c r="BB26" s="74"/>
      <c r="BD26" s="296"/>
      <c r="BE26" s="74"/>
      <c r="BG26" s="296"/>
      <c r="BH26" s="74"/>
      <c r="BI26" s="295"/>
      <c r="BJ26" s="156"/>
      <c r="BK26" s="272"/>
      <c r="BL26" s="272"/>
      <c r="BM26" s="272"/>
      <c r="BN26" s="297"/>
      <c r="BO26" s="295"/>
      <c r="BP26" s="295"/>
      <c r="BQ26" s="295"/>
      <c r="BR26" s="295"/>
      <c r="BS26" s="295"/>
      <c r="BU26" s="156"/>
      <c r="BV26" s="296"/>
      <c r="BW26" s="296"/>
      <c r="BX26" s="298"/>
      <c r="BY26" s="296"/>
      <c r="BZ26" s="296"/>
      <c r="CA26" s="296"/>
      <c r="CB26" s="296"/>
      <c r="CC26" s="296"/>
      <c r="CE26" s="156"/>
      <c r="CF26" s="157"/>
      <c r="CG26" s="157"/>
      <c r="CH26" s="157"/>
      <c r="CI26" s="157"/>
      <c r="CJ26" s="157"/>
      <c r="CK26" s="157"/>
      <c r="CL26" s="157"/>
      <c r="CM26" s="157"/>
      <c r="CN26" s="299"/>
      <c r="CO26" s="156"/>
      <c r="CP26" s="112"/>
      <c r="CQ26" s="300"/>
      <c r="CR26" s="112"/>
      <c r="CS26" s="112"/>
      <c r="CT26" s="112"/>
      <c r="CU26" s="112"/>
      <c r="CV26" s="112"/>
      <c r="CW26" s="301"/>
      <c r="CY26" s="156"/>
      <c r="CZ26" s="302"/>
      <c r="DA26" s="302"/>
      <c r="DB26" s="302"/>
      <c r="DC26" s="302"/>
      <c r="DD26" s="302"/>
      <c r="DE26" s="302"/>
      <c r="DF26" s="302"/>
      <c r="DG26" s="302"/>
      <c r="DH26" s="299"/>
      <c r="DI26" s="156"/>
      <c r="DJ26" s="296"/>
      <c r="DK26" s="74"/>
      <c r="DL26" s="317"/>
      <c r="DM26" s="303"/>
      <c r="DN26" s="74"/>
      <c r="DO26" s="318"/>
      <c r="DP26" s="319"/>
      <c r="DQ26" s="296"/>
      <c r="DR26" s="74"/>
      <c r="DS26" s="74"/>
      <c r="DT26" s="296"/>
      <c r="DU26" s="305"/>
      <c r="DV26" s="306"/>
      <c r="DW26" s="156"/>
      <c r="DX26" s="306"/>
      <c r="DY26" s="306"/>
      <c r="DZ26" s="306"/>
      <c r="EA26" s="306"/>
      <c r="EB26" s="306"/>
      <c r="EC26" s="319"/>
      <c r="ED26" s="156"/>
      <c r="EE26" s="112"/>
      <c r="EF26" s="307"/>
      <c r="EG26" s="307"/>
      <c r="EH26" s="308"/>
      <c r="EI26" s="308"/>
      <c r="EJ26" s="308"/>
      <c r="EK26" s="156"/>
      <c r="EL26" s="309"/>
      <c r="EM26" s="296"/>
      <c r="EN26" s="296"/>
      <c r="EO26" s="296"/>
      <c r="EP26" s="301"/>
      <c r="EQ26" s="301"/>
      <c r="ER26" s="296"/>
      <c r="ES26" s="296"/>
      <c r="ET26" s="310"/>
      <c r="EU26" s="156"/>
      <c r="EV26" s="296"/>
      <c r="EW26" s="74"/>
      <c r="EX26" s="319"/>
      <c r="EY26" s="296"/>
      <c r="EZ26" s="74"/>
      <c r="FA26" s="320"/>
      <c r="FB26" s="296"/>
      <c r="FC26" s="74"/>
      <c r="FE26" s="156"/>
      <c r="FF26" s="311"/>
      <c r="FG26" s="311"/>
      <c r="FH26" s="307"/>
      <c r="FI26" s="306"/>
      <c r="FJ26" s="306"/>
      <c r="FK26" s="226"/>
      <c r="FL26" s="296"/>
      <c r="FM26" s="312"/>
      <c r="FO26" s="156"/>
      <c r="FP26" s="309"/>
      <c r="FQ26" s="296"/>
      <c r="FR26" s="296"/>
      <c r="FS26" s="296"/>
      <c r="FT26" s="301"/>
      <c r="FU26" s="301"/>
      <c r="FV26" s="296"/>
      <c r="FW26" s="296"/>
      <c r="FX26" s="156"/>
      <c r="FY26" s="313"/>
      <c r="FZ26" s="313"/>
      <c r="GA26" s="313"/>
      <c r="GB26" s="313"/>
      <c r="GC26" s="313"/>
      <c r="GD26" s="313"/>
      <c r="GE26" s="313"/>
    </row>
    <row r="27" spans="1:246" s="13" customFormat="1" ht="12" customHeight="1">
      <c r="A27" s="69" t="s">
        <v>247</v>
      </c>
      <c r="B27" s="71">
        <v>1266.739476</v>
      </c>
      <c r="C27" s="71">
        <v>1297.042983</v>
      </c>
      <c r="D27" s="72">
        <f t="shared" si="0"/>
        <v>0.023922446228398897</v>
      </c>
      <c r="E27" s="886"/>
      <c r="F27" s="71">
        <v>685.7924639999999</v>
      </c>
      <c r="G27" s="71">
        <v>654.94131</v>
      </c>
      <c r="H27" s="314">
        <f t="shared" si="1"/>
        <v>-0.044986137380477076</v>
      </c>
      <c r="I27" s="234"/>
      <c r="J27" s="293"/>
      <c r="K27" s="156"/>
      <c r="L27" s="271"/>
      <c r="M27" s="76"/>
      <c r="N27" s="77"/>
      <c r="O27" s="272"/>
      <c r="P27" s="271"/>
      <c r="Q27" s="76"/>
      <c r="R27" s="273"/>
      <c r="S27" s="68"/>
      <c r="T27" s="165"/>
      <c r="U27" s="165"/>
      <c r="V27" s="165"/>
      <c r="W27" s="165"/>
      <c r="X27" s="165"/>
      <c r="Y27" s="9"/>
      <c r="Z27" s="9"/>
      <c r="AA27" s="165"/>
      <c r="AB27" s="165"/>
      <c r="AC27" s="156"/>
      <c r="AD27" s="112"/>
      <c r="AE27" s="74"/>
      <c r="AF27" s="112"/>
      <c r="AG27" s="74"/>
      <c r="AH27" s="112"/>
      <c r="AI27" s="74"/>
      <c r="AJ27" s="294"/>
      <c r="AK27" s="112"/>
      <c r="AL27" s="74"/>
      <c r="AM27" s="315"/>
      <c r="AN27" s="156"/>
      <c r="AO27" s="273"/>
      <c r="AP27" s="273"/>
      <c r="AQ27" s="273"/>
      <c r="AR27" s="273"/>
      <c r="AS27" s="273"/>
      <c r="AT27" s="295"/>
      <c r="AU27" s="295"/>
      <c r="AV27" s="201"/>
      <c r="AW27" s="156"/>
      <c r="AX27" s="296"/>
      <c r="AY27" s="74"/>
      <c r="AZ27" s="294"/>
      <c r="BA27" s="296"/>
      <c r="BB27" s="74"/>
      <c r="BC27" s="201"/>
      <c r="BD27" s="296"/>
      <c r="BE27" s="74"/>
      <c r="BF27" s="201"/>
      <c r="BG27" s="296"/>
      <c r="BH27" s="74"/>
      <c r="BI27" s="295"/>
      <c r="BJ27" s="156"/>
      <c r="BK27" s="272"/>
      <c r="BL27" s="272"/>
      <c r="BM27" s="272"/>
      <c r="BN27" s="297"/>
      <c r="BO27" s="295"/>
      <c r="BP27" s="295"/>
      <c r="BQ27" s="295"/>
      <c r="BR27" s="295"/>
      <c r="BS27" s="295"/>
      <c r="BT27" s="201"/>
      <c r="BU27" s="156"/>
      <c r="BV27" s="296"/>
      <c r="BW27" s="296"/>
      <c r="BX27" s="298"/>
      <c r="BY27" s="296"/>
      <c r="BZ27" s="296"/>
      <c r="CA27" s="296"/>
      <c r="CB27" s="296"/>
      <c r="CC27" s="296"/>
      <c r="CD27" s="201"/>
      <c r="CE27" s="156"/>
      <c r="CF27" s="157"/>
      <c r="CG27" s="157"/>
      <c r="CH27" s="157"/>
      <c r="CI27" s="157"/>
      <c r="CJ27" s="157"/>
      <c r="CK27" s="157"/>
      <c r="CL27" s="157"/>
      <c r="CM27" s="157"/>
      <c r="CN27" s="299"/>
      <c r="CO27" s="156"/>
      <c r="CP27" s="112"/>
      <c r="CQ27" s="300"/>
      <c r="CR27" s="112"/>
      <c r="CS27" s="112"/>
      <c r="CT27" s="112"/>
      <c r="CU27" s="112"/>
      <c r="CV27" s="112"/>
      <c r="CW27" s="301"/>
      <c r="CX27" s="201"/>
      <c r="CY27" s="156"/>
      <c r="CZ27" s="302"/>
      <c r="DA27" s="302"/>
      <c r="DB27" s="302"/>
      <c r="DC27" s="302"/>
      <c r="DD27" s="302"/>
      <c r="DE27" s="302"/>
      <c r="DF27" s="302"/>
      <c r="DG27" s="302"/>
      <c r="DH27" s="299"/>
      <c r="DI27" s="156"/>
      <c r="DJ27" s="296"/>
      <c r="DK27" s="74"/>
      <c r="DL27" s="317"/>
      <c r="DM27" s="303"/>
      <c r="DN27" s="74"/>
      <c r="DO27" s="318"/>
      <c r="DP27" s="319"/>
      <c r="DQ27" s="296"/>
      <c r="DR27" s="74"/>
      <c r="DS27" s="74"/>
      <c r="DT27" s="296"/>
      <c r="DU27" s="305"/>
      <c r="DV27" s="306"/>
      <c r="DW27" s="156"/>
      <c r="DX27" s="306"/>
      <c r="DY27" s="306"/>
      <c r="DZ27" s="306"/>
      <c r="EA27" s="306"/>
      <c r="EB27" s="306"/>
      <c r="EC27" s="319"/>
      <c r="ED27" s="156"/>
      <c r="EE27" s="112"/>
      <c r="EF27" s="307"/>
      <c r="EG27" s="307"/>
      <c r="EH27" s="308"/>
      <c r="EI27" s="308"/>
      <c r="EJ27" s="308"/>
      <c r="EK27" s="156"/>
      <c r="EL27" s="309"/>
      <c r="EM27" s="296"/>
      <c r="EN27" s="296"/>
      <c r="EO27" s="296"/>
      <c r="EP27" s="301"/>
      <c r="EQ27" s="301"/>
      <c r="ER27" s="296"/>
      <c r="ES27" s="296"/>
      <c r="ET27" s="310"/>
      <c r="EU27" s="156"/>
      <c r="EV27" s="296"/>
      <c r="EW27" s="74"/>
      <c r="EX27" s="319"/>
      <c r="EY27" s="296"/>
      <c r="EZ27" s="74"/>
      <c r="FA27" s="320"/>
      <c r="FB27" s="296"/>
      <c r="FC27" s="74"/>
      <c r="FD27" s="201"/>
      <c r="FE27" s="156"/>
      <c r="FF27" s="311"/>
      <c r="FG27" s="311"/>
      <c r="FH27" s="307"/>
      <c r="FI27" s="306"/>
      <c r="FJ27" s="306"/>
      <c r="FK27" s="226"/>
      <c r="FL27" s="296"/>
      <c r="FM27" s="312"/>
      <c r="FN27" s="205"/>
      <c r="FO27" s="156"/>
      <c r="FP27" s="309"/>
      <c r="FQ27" s="296"/>
      <c r="FR27" s="296"/>
      <c r="FS27" s="296"/>
      <c r="FT27" s="301"/>
      <c r="FU27" s="301"/>
      <c r="FV27" s="296"/>
      <c r="FW27" s="296"/>
      <c r="FX27" s="156"/>
      <c r="FY27" s="313"/>
      <c r="FZ27" s="313"/>
      <c r="GA27" s="313"/>
      <c r="GB27" s="313"/>
      <c r="GC27" s="313"/>
      <c r="GD27" s="313"/>
      <c r="GE27" s="313"/>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row>
    <row r="28" spans="1:187" ht="12" customHeight="1">
      <c r="A28" s="57" t="s">
        <v>248</v>
      </c>
      <c r="B28" s="59">
        <v>1642.878</v>
      </c>
      <c r="C28" s="59">
        <v>1642.63</v>
      </c>
      <c r="D28" s="60">
        <f t="shared" si="0"/>
        <v>-0.0001509546052718136</v>
      </c>
      <c r="E28" s="887"/>
      <c r="F28" s="59">
        <v>824.39</v>
      </c>
      <c r="G28" s="59">
        <v>776.88</v>
      </c>
      <c r="H28" s="292">
        <f t="shared" si="1"/>
        <v>-0.05763049042322199</v>
      </c>
      <c r="I28" s="234"/>
      <c r="J28" s="293"/>
      <c r="K28" s="174"/>
      <c r="L28" s="326"/>
      <c r="M28" s="88"/>
      <c r="N28" s="89"/>
      <c r="O28" s="327"/>
      <c r="P28" s="326"/>
      <c r="Q28" s="88"/>
      <c r="R28" s="328"/>
      <c r="S28" s="68"/>
      <c r="AC28" s="156"/>
      <c r="AD28" s="112"/>
      <c r="AE28" s="74"/>
      <c r="AF28" s="112"/>
      <c r="AG28" s="74"/>
      <c r="AH28" s="112"/>
      <c r="AI28" s="74"/>
      <c r="AJ28" s="294"/>
      <c r="AK28" s="112"/>
      <c r="AL28" s="74"/>
      <c r="AM28" s="315"/>
      <c r="AN28" s="156"/>
      <c r="AO28" s="273"/>
      <c r="AP28" s="273"/>
      <c r="AQ28" s="273"/>
      <c r="AR28" s="273"/>
      <c r="AS28" s="273"/>
      <c r="AT28" s="295"/>
      <c r="AU28" s="295"/>
      <c r="AW28" s="156"/>
      <c r="AX28" s="296"/>
      <c r="AY28" s="74"/>
      <c r="AZ28" s="294"/>
      <c r="BA28" s="296"/>
      <c r="BB28" s="74"/>
      <c r="BD28" s="296"/>
      <c r="BE28" s="74"/>
      <c r="BG28" s="296"/>
      <c r="BH28" s="74"/>
      <c r="BI28" s="295"/>
      <c r="BJ28" s="156"/>
      <c r="BK28" s="272"/>
      <c r="BL28" s="272"/>
      <c r="BM28" s="272"/>
      <c r="BN28" s="297"/>
      <c r="BO28" s="295"/>
      <c r="BP28" s="295"/>
      <c r="BQ28" s="295"/>
      <c r="BR28" s="295"/>
      <c r="BS28" s="295"/>
      <c r="BU28" s="156"/>
      <c r="BV28" s="296"/>
      <c r="BW28" s="296"/>
      <c r="BX28" s="298"/>
      <c r="BY28" s="296"/>
      <c r="BZ28" s="296"/>
      <c r="CA28" s="296"/>
      <c r="CB28" s="296"/>
      <c r="CC28" s="296"/>
      <c r="CE28" s="156"/>
      <c r="CF28" s="157"/>
      <c r="CG28" s="157"/>
      <c r="CH28" s="157"/>
      <c r="CI28" s="157"/>
      <c r="CJ28" s="157"/>
      <c r="CK28" s="157"/>
      <c r="CL28" s="157"/>
      <c r="CM28" s="157"/>
      <c r="CN28" s="299"/>
      <c r="CO28" s="156"/>
      <c r="CP28" s="112"/>
      <c r="CQ28" s="300"/>
      <c r="CR28" s="112"/>
      <c r="CS28" s="112"/>
      <c r="CT28" s="112"/>
      <c r="CU28" s="112"/>
      <c r="CV28" s="112"/>
      <c r="CW28" s="301"/>
      <c r="CY28" s="156"/>
      <c r="CZ28" s="302"/>
      <c r="DA28" s="302"/>
      <c r="DB28" s="302"/>
      <c r="DC28" s="302"/>
      <c r="DD28" s="302"/>
      <c r="DE28" s="302"/>
      <c r="DF28" s="302"/>
      <c r="DG28" s="302"/>
      <c r="DH28" s="299"/>
      <c r="DI28" s="156"/>
      <c r="DJ28" s="296"/>
      <c r="DK28" s="74"/>
      <c r="DL28" s="317"/>
      <c r="DM28" s="303"/>
      <c r="DN28" s="74"/>
      <c r="DO28" s="318"/>
      <c r="DP28" s="319"/>
      <c r="DQ28" s="296"/>
      <c r="DR28" s="74"/>
      <c r="DS28" s="74"/>
      <c r="DT28" s="296"/>
      <c r="DU28" s="305"/>
      <c r="DV28" s="306"/>
      <c r="DW28" s="156"/>
      <c r="DX28" s="306"/>
      <c r="DY28" s="306"/>
      <c r="DZ28" s="306"/>
      <c r="EA28" s="306"/>
      <c r="EB28" s="306"/>
      <c r="EC28" s="319"/>
      <c r="ED28" s="156"/>
      <c r="EE28" s="112"/>
      <c r="EF28" s="307"/>
      <c r="EG28" s="307"/>
      <c r="EH28" s="308"/>
      <c r="EI28" s="308"/>
      <c r="EJ28" s="308"/>
      <c r="EK28" s="156"/>
      <c r="EL28" s="309"/>
      <c r="EM28" s="296"/>
      <c r="EN28" s="296"/>
      <c r="EO28" s="296"/>
      <c r="EP28" s="301"/>
      <c r="EQ28" s="301"/>
      <c r="ER28" s="296"/>
      <c r="ES28" s="296"/>
      <c r="ET28" s="310"/>
      <c r="EU28" s="156"/>
      <c r="EV28" s="296"/>
      <c r="EW28" s="74"/>
      <c r="EX28" s="319"/>
      <c r="EY28" s="296"/>
      <c r="EZ28" s="74"/>
      <c r="FA28" s="320"/>
      <c r="FB28" s="296"/>
      <c r="FC28" s="74"/>
      <c r="FE28" s="156"/>
      <c r="FF28" s="311"/>
      <c r="FG28" s="311"/>
      <c r="FH28" s="307"/>
      <c r="FI28" s="306"/>
      <c r="FJ28" s="306"/>
      <c r="FK28" s="226"/>
      <c r="FL28" s="296"/>
      <c r="FM28" s="312"/>
      <c r="FO28" s="156"/>
      <c r="FP28" s="309"/>
      <c r="FQ28" s="296"/>
      <c r="FR28" s="296"/>
      <c r="FS28" s="296"/>
      <c r="FT28" s="301"/>
      <c r="FU28" s="301"/>
      <c r="FV28" s="296"/>
      <c r="FW28" s="296"/>
      <c r="FX28" s="156"/>
      <c r="FY28" s="313"/>
      <c r="FZ28" s="313"/>
      <c r="GA28" s="313"/>
      <c r="GB28" s="313"/>
      <c r="GC28" s="313"/>
      <c r="GD28" s="313"/>
      <c r="GE28" s="313"/>
    </row>
    <row r="29" spans="1:246" s="349" customFormat="1" ht="12" customHeight="1">
      <c r="A29" s="81" t="s">
        <v>249</v>
      </c>
      <c r="B29" s="83">
        <v>13869.009588999998</v>
      </c>
      <c r="C29" s="83">
        <v>13992.068710000001</v>
      </c>
      <c r="D29" s="84">
        <f t="shared" si="0"/>
        <v>0.008872956659977005</v>
      </c>
      <c r="E29" s="87"/>
      <c r="F29" s="83">
        <v>8431.732715</v>
      </c>
      <c r="G29" s="83">
        <v>8223.627208000002</v>
      </c>
      <c r="H29" s="329">
        <f t="shared" si="1"/>
        <v>-0.024681226745930873</v>
      </c>
      <c r="I29" s="330"/>
      <c r="J29" s="293"/>
      <c r="K29" s="156"/>
      <c r="L29" s="271"/>
      <c r="M29" s="76"/>
      <c r="N29" s="77"/>
      <c r="O29" s="272"/>
      <c r="P29" s="271"/>
      <c r="Q29" s="76"/>
      <c r="R29" s="273"/>
      <c r="S29" s="92"/>
      <c r="T29" s="93"/>
      <c r="U29" s="93"/>
      <c r="V29" s="93"/>
      <c r="W29" s="93"/>
      <c r="X29" s="93"/>
      <c r="Y29" s="93"/>
      <c r="Z29" s="93"/>
      <c r="AA29" s="93"/>
      <c r="AB29" s="93"/>
      <c r="AC29" s="174"/>
      <c r="AD29" s="175"/>
      <c r="AE29" s="86"/>
      <c r="AF29" s="175"/>
      <c r="AG29" s="86"/>
      <c r="AH29" s="175"/>
      <c r="AI29" s="86"/>
      <c r="AJ29" s="331"/>
      <c r="AK29" s="175"/>
      <c r="AL29" s="86"/>
      <c r="AM29" s="225"/>
      <c r="AN29" s="174"/>
      <c r="AO29" s="328"/>
      <c r="AP29" s="328"/>
      <c r="AQ29" s="328"/>
      <c r="AR29" s="328"/>
      <c r="AS29" s="328"/>
      <c r="AT29" s="332"/>
      <c r="AU29" s="332"/>
      <c r="AV29" s="93"/>
      <c r="AW29" s="174"/>
      <c r="AX29" s="333"/>
      <c r="AY29" s="86"/>
      <c r="AZ29" s="331"/>
      <c r="BA29" s="333"/>
      <c r="BB29" s="86"/>
      <c r="BC29" s="93"/>
      <c r="BD29" s="333"/>
      <c r="BE29" s="86"/>
      <c r="BF29" s="173"/>
      <c r="BG29" s="333"/>
      <c r="BH29" s="86"/>
      <c r="BI29" s="332"/>
      <c r="BJ29" s="174"/>
      <c r="BK29" s="327"/>
      <c r="BL29" s="327"/>
      <c r="BM29" s="327"/>
      <c r="BN29" s="325"/>
      <c r="BO29" s="332"/>
      <c r="BP29" s="332"/>
      <c r="BQ29" s="332"/>
      <c r="BR29" s="332"/>
      <c r="BS29" s="332"/>
      <c r="BT29" s="93"/>
      <c r="BU29" s="174"/>
      <c r="BV29" s="333"/>
      <c r="BW29" s="333"/>
      <c r="BX29" s="334"/>
      <c r="BY29" s="333"/>
      <c r="BZ29" s="333"/>
      <c r="CA29" s="333"/>
      <c r="CB29" s="333"/>
      <c r="CC29" s="333"/>
      <c r="CD29" s="93"/>
      <c r="CE29" s="174"/>
      <c r="CF29" s="176"/>
      <c r="CG29" s="176"/>
      <c r="CH29" s="176"/>
      <c r="CI29" s="176"/>
      <c r="CJ29" s="176"/>
      <c r="CK29" s="176"/>
      <c r="CL29" s="176"/>
      <c r="CM29" s="176"/>
      <c r="CN29" s="335"/>
      <c r="CO29" s="174"/>
      <c r="CP29" s="175"/>
      <c r="CQ29" s="336"/>
      <c r="CR29" s="175"/>
      <c r="CS29" s="175"/>
      <c r="CT29" s="175"/>
      <c r="CU29" s="175"/>
      <c r="CV29" s="175"/>
      <c r="CW29" s="337"/>
      <c r="CX29" s="93"/>
      <c r="CY29" s="174"/>
      <c r="CZ29" s="338"/>
      <c r="DA29" s="338"/>
      <c r="DB29" s="338"/>
      <c r="DC29" s="338"/>
      <c r="DD29" s="338"/>
      <c r="DE29" s="338"/>
      <c r="DF29" s="338"/>
      <c r="DG29" s="338"/>
      <c r="DH29" s="335"/>
      <c r="DI29" s="174"/>
      <c r="DJ29" s="333"/>
      <c r="DK29" s="86"/>
      <c r="DL29" s="331"/>
      <c r="DM29" s="339"/>
      <c r="DN29" s="86"/>
      <c r="DO29" s="333"/>
      <c r="DP29" s="340"/>
      <c r="DQ29" s="333"/>
      <c r="DR29" s="86"/>
      <c r="DS29" s="86"/>
      <c r="DT29" s="333"/>
      <c r="DU29" s="341"/>
      <c r="DV29" s="342"/>
      <c r="DW29" s="174"/>
      <c r="DX29" s="342"/>
      <c r="DY29" s="342"/>
      <c r="DZ29" s="342"/>
      <c r="EA29" s="342"/>
      <c r="EB29" s="342"/>
      <c r="EC29" s="340"/>
      <c r="ED29" s="174"/>
      <c r="EE29" s="175"/>
      <c r="EF29" s="343"/>
      <c r="EG29" s="343"/>
      <c r="EH29" s="344"/>
      <c r="EI29" s="344"/>
      <c r="EJ29" s="344"/>
      <c r="EK29" s="174"/>
      <c r="EL29" s="345"/>
      <c r="EM29" s="333"/>
      <c r="EN29" s="333"/>
      <c r="EO29" s="333"/>
      <c r="EP29" s="337"/>
      <c r="EQ29" s="337"/>
      <c r="ER29" s="333"/>
      <c r="ES29" s="333"/>
      <c r="ET29" s="310"/>
      <c r="EU29" s="174"/>
      <c r="EV29" s="333"/>
      <c r="EW29" s="86"/>
      <c r="EX29" s="340"/>
      <c r="EY29" s="333"/>
      <c r="EZ29" s="86"/>
      <c r="FA29" s="86"/>
      <c r="FB29" s="333"/>
      <c r="FC29" s="86"/>
      <c r="FD29" s="93"/>
      <c r="FE29" s="174"/>
      <c r="FF29" s="346"/>
      <c r="FG29" s="346"/>
      <c r="FH29" s="343"/>
      <c r="FI29" s="342"/>
      <c r="FJ29" s="342"/>
      <c r="FK29" s="225"/>
      <c r="FL29" s="333"/>
      <c r="FM29" s="347"/>
      <c r="FN29" s="205"/>
      <c r="FO29" s="174"/>
      <c r="FP29" s="345"/>
      <c r="FQ29" s="333"/>
      <c r="FR29" s="333"/>
      <c r="FS29" s="333"/>
      <c r="FT29" s="337"/>
      <c r="FU29" s="337"/>
      <c r="FV29" s="333"/>
      <c r="FW29" s="333"/>
      <c r="FX29" s="174"/>
      <c r="FY29" s="348"/>
      <c r="FZ29" s="348"/>
      <c r="GA29" s="348"/>
      <c r="GB29" s="348"/>
      <c r="GC29" s="348"/>
      <c r="GD29" s="348"/>
      <c r="GE29" s="348"/>
      <c r="GF29" s="9"/>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row>
    <row r="30" spans="1:187" ht="12" customHeight="1">
      <c r="A30" s="57" t="s">
        <v>250</v>
      </c>
      <c r="B30" s="59">
        <v>2689.092</v>
      </c>
      <c r="C30" s="59">
        <v>3381.444</v>
      </c>
      <c r="D30" s="60">
        <f t="shared" si="0"/>
        <v>0.25746683267065595</v>
      </c>
      <c r="E30" s="887"/>
      <c r="F30" s="59">
        <v>2021.027</v>
      </c>
      <c r="G30" s="59">
        <v>1996.231</v>
      </c>
      <c r="H30" s="292">
        <f t="shared" si="1"/>
        <v>-0.01226900976582701</v>
      </c>
      <c r="I30" s="234"/>
      <c r="J30" s="293"/>
      <c r="K30" s="1072"/>
      <c r="L30" s="326"/>
      <c r="M30" s="88"/>
      <c r="N30" s="89"/>
      <c r="O30" s="327"/>
      <c r="P30" s="326"/>
      <c r="Q30" s="88"/>
      <c r="R30" s="328"/>
      <c r="S30" s="68"/>
      <c r="AC30" s="156"/>
      <c r="AD30" s="112"/>
      <c r="AE30" s="74"/>
      <c r="AF30" s="112"/>
      <c r="AG30" s="74"/>
      <c r="AH30" s="112"/>
      <c r="AI30" s="74"/>
      <c r="AJ30" s="294"/>
      <c r="AK30" s="112"/>
      <c r="AL30" s="74"/>
      <c r="AM30" s="315"/>
      <c r="AN30" s="156"/>
      <c r="AO30" s="273"/>
      <c r="AP30" s="273"/>
      <c r="AQ30" s="273"/>
      <c r="AR30" s="273"/>
      <c r="AS30" s="273"/>
      <c r="AT30" s="295"/>
      <c r="AU30" s="295"/>
      <c r="AW30" s="156"/>
      <c r="AX30" s="296"/>
      <c r="AY30" s="74"/>
      <c r="AZ30" s="294"/>
      <c r="BA30" s="296"/>
      <c r="BB30" s="74"/>
      <c r="BD30" s="296"/>
      <c r="BE30" s="74"/>
      <c r="BG30" s="296"/>
      <c r="BH30" s="74"/>
      <c r="BI30" s="295"/>
      <c r="BJ30" s="156"/>
      <c r="BK30" s="272"/>
      <c r="BL30" s="272"/>
      <c r="BM30" s="272"/>
      <c r="BN30" s="297"/>
      <c r="BO30" s="295"/>
      <c r="BP30" s="295"/>
      <c r="BQ30" s="295"/>
      <c r="BR30" s="295"/>
      <c r="BS30" s="295"/>
      <c r="BU30" s="156"/>
      <c r="BV30" s="296"/>
      <c r="BW30" s="296"/>
      <c r="BX30" s="298"/>
      <c r="BY30" s="296"/>
      <c r="BZ30" s="296"/>
      <c r="CA30" s="296"/>
      <c r="CB30" s="296"/>
      <c r="CC30" s="296"/>
      <c r="CE30" s="156"/>
      <c r="CF30" s="157"/>
      <c r="CG30" s="157"/>
      <c r="CH30" s="157"/>
      <c r="CI30" s="157"/>
      <c r="CJ30" s="157"/>
      <c r="CK30" s="157"/>
      <c r="CL30" s="157"/>
      <c r="CM30" s="157"/>
      <c r="CN30" s="299"/>
      <c r="CO30" s="156"/>
      <c r="CP30" s="112"/>
      <c r="CQ30" s="300"/>
      <c r="CR30" s="112"/>
      <c r="CS30" s="112"/>
      <c r="CT30" s="112"/>
      <c r="CU30" s="112"/>
      <c r="CV30" s="112"/>
      <c r="CW30" s="301"/>
      <c r="CY30" s="156"/>
      <c r="CZ30" s="302"/>
      <c r="DA30" s="302"/>
      <c r="DB30" s="302"/>
      <c r="DC30" s="302"/>
      <c r="DD30" s="302"/>
      <c r="DE30" s="302"/>
      <c r="DF30" s="302"/>
      <c r="DG30" s="302"/>
      <c r="DH30" s="299"/>
      <c r="DI30" s="156"/>
      <c r="DJ30" s="296"/>
      <c r="DK30" s="74"/>
      <c r="DL30" s="317"/>
      <c r="DM30" s="303"/>
      <c r="DN30" s="74"/>
      <c r="DO30" s="318"/>
      <c r="DP30" s="319"/>
      <c r="DQ30" s="296"/>
      <c r="DR30" s="74"/>
      <c r="DS30" s="74"/>
      <c r="DT30" s="296"/>
      <c r="DU30" s="305"/>
      <c r="DV30" s="306"/>
      <c r="DW30" s="156"/>
      <c r="DX30" s="306"/>
      <c r="DY30" s="306"/>
      <c r="DZ30" s="350"/>
      <c r="EA30" s="306"/>
      <c r="EB30" s="306"/>
      <c r="EC30" s="319"/>
      <c r="ED30" s="156"/>
      <c r="EE30" s="112"/>
      <c r="EF30" s="307"/>
      <c r="EG30" s="307"/>
      <c r="EH30" s="308"/>
      <c r="EI30" s="308"/>
      <c r="EJ30" s="308"/>
      <c r="EK30" s="156"/>
      <c r="EL30" s="309"/>
      <c r="EM30" s="296"/>
      <c r="EN30" s="296"/>
      <c r="EO30" s="296"/>
      <c r="EP30" s="301"/>
      <c r="EQ30" s="301"/>
      <c r="ER30" s="296"/>
      <c r="ES30" s="296"/>
      <c r="ET30" s="310"/>
      <c r="EU30" s="156"/>
      <c r="EV30" s="296"/>
      <c r="EW30" s="74"/>
      <c r="EX30" s="319"/>
      <c r="EY30" s="296"/>
      <c r="EZ30" s="74"/>
      <c r="FA30" s="320"/>
      <c r="FB30" s="296"/>
      <c r="FC30" s="74"/>
      <c r="FE30" s="156"/>
      <c r="FF30" s="311"/>
      <c r="FG30" s="311"/>
      <c r="FH30" s="307"/>
      <c r="FI30" s="306"/>
      <c r="FJ30" s="306"/>
      <c r="FK30" s="226"/>
      <c r="FL30" s="296"/>
      <c r="FM30" s="312"/>
      <c r="FO30" s="156"/>
      <c r="FP30" s="309"/>
      <c r="FQ30" s="296"/>
      <c r="FR30" s="296"/>
      <c r="FS30" s="296"/>
      <c r="FT30" s="301"/>
      <c r="FU30" s="301"/>
      <c r="FV30" s="296"/>
      <c r="FW30" s="296"/>
      <c r="FX30" s="156"/>
      <c r="FY30" s="313"/>
      <c r="FZ30" s="313"/>
      <c r="GA30" s="313"/>
      <c r="GB30" s="313"/>
      <c r="GC30" s="313"/>
      <c r="GD30" s="313"/>
      <c r="GE30" s="313"/>
    </row>
    <row r="31" spans="1:246" s="363" customFormat="1" ht="12" customHeight="1">
      <c r="A31" s="94" t="s">
        <v>136</v>
      </c>
      <c r="B31" s="96">
        <v>16558.101588999998</v>
      </c>
      <c r="C31" s="96">
        <v>16886.873659</v>
      </c>
      <c r="D31" s="97">
        <f t="shared" si="0"/>
        <v>0.019855662089814485</v>
      </c>
      <c r="E31" s="99"/>
      <c r="F31" s="96">
        <v>10452.759715</v>
      </c>
      <c r="G31" s="96">
        <v>10219.858208000001</v>
      </c>
      <c r="H31" s="351">
        <f t="shared" si="1"/>
        <v>-0.022281341325179227</v>
      </c>
      <c r="I31" s="234"/>
      <c r="J31" s="293"/>
      <c r="K31" s="156"/>
      <c r="L31" s="271"/>
      <c r="M31" s="76"/>
      <c r="N31" s="77"/>
      <c r="O31" s="272"/>
      <c r="P31" s="271"/>
      <c r="Q31" s="76"/>
      <c r="R31" s="273"/>
      <c r="S31" s="92"/>
      <c r="T31" s="103"/>
      <c r="U31" s="103"/>
      <c r="V31" s="103"/>
      <c r="W31" s="103"/>
      <c r="X31" s="103"/>
      <c r="Y31" s="103"/>
      <c r="Z31" s="103"/>
      <c r="AA31" s="103"/>
      <c r="AB31" s="103"/>
      <c r="AC31" s="174"/>
      <c r="AD31" s="175"/>
      <c r="AE31" s="86"/>
      <c r="AF31" s="175"/>
      <c r="AG31" s="86"/>
      <c r="AH31" s="175"/>
      <c r="AI31" s="86"/>
      <c r="AJ31" s="331"/>
      <c r="AK31" s="175"/>
      <c r="AL31" s="352"/>
      <c r="AM31" s="257"/>
      <c r="AN31" s="174"/>
      <c r="AO31" s="328"/>
      <c r="AP31" s="328"/>
      <c r="AQ31" s="328"/>
      <c r="AR31" s="328"/>
      <c r="AS31" s="328"/>
      <c r="AT31" s="332"/>
      <c r="AU31" s="332"/>
      <c r="AV31" s="103"/>
      <c r="AW31" s="174"/>
      <c r="AX31" s="333"/>
      <c r="AY31" s="86"/>
      <c r="AZ31" s="331"/>
      <c r="BA31" s="333"/>
      <c r="BB31" s="86"/>
      <c r="BC31" s="103"/>
      <c r="BD31" s="333"/>
      <c r="BE31" s="86"/>
      <c r="BF31" s="201"/>
      <c r="BG31" s="333"/>
      <c r="BH31" s="352"/>
      <c r="BI31" s="353"/>
      <c r="BJ31" s="174"/>
      <c r="BK31" s="327"/>
      <c r="BL31" s="327"/>
      <c r="BM31" s="327"/>
      <c r="BN31" s="325"/>
      <c r="BO31" s="332"/>
      <c r="BP31" s="332"/>
      <c r="BQ31" s="332"/>
      <c r="BR31" s="332"/>
      <c r="BS31" s="332"/>
      <c r="BT31" s="103"/>
      <c r="BU31" s="174"/>
      <c r="BV31" s="333"/>
      <c r="BW31" s="333"/>
      <c r="BX31" s="334"/>
      <c r="BY31" s="333"/>
      <c r="BZ31" s="333"/>
      <c r="CA31" s="333"/>
      <c r="CB31" s="333"/>
      <c r="CC31" s="333"/>
      <c r="CD31" s="103"/>
      <c r="CE31" s="174"/>
      <c r="CF31" s="176"/>
      <c r="CG31" s="354"/>
      <c r="CH31" s="354"/>
      <c r="CI31" s="354"/>
      <c r="CJ31" s="176"/>
      <c r="CK31" s="176"/>
      <c r="CL31" s="354"/>
      <c r="CM31" s="176"/>
      <c r="CN31" s="355"/>
      <c r="CO31" s="174"/>
      <c r="CP31" s="175"/>
      <c r="CQ31" s="336"/>
      <c r="CR31" s="175"/>
      <c r="CS31" s="175"/>
      <c r="CT31" s="175"/>
      <c r="CU31" s="175"/>
      <c r="CV31" s="175"/>
      <c r="CW31" s="337"/>
      <c r="CX31" s="103"/>
      <c r="CY31" s="174"/>
      <c r="CZ31" s="338"/>
      <c r="DA31" s="356"/>
      <c r="DB31" s="356"/>
      <c r="DC31" s="356"/>
      <c r="DD31" s="338"/>
      <c r="DE31" s="338"/>
      <c r="DF31" s="338"/>
      <c r="DG31" s="356"/>
      <c r="DH31" s="355"/>
      <c r="DI31" s="174"/>
      <c r="DJ31" s="357"/>
      <c r="DK31" s="352"/>
      <c r="DL31" s="358"/>
      <c r="DM31" s="339"/>
      <c r="DN31" s="352"/>
      <c r="DO31" s="357"/>
      <c r="DP31" s="359"/>
      <c r="DQ31" s="333"/>
      <c r="DR31" s="352"/>
      <c r="DS31" s="352"/>
      <c r="DT31" s="333"/>
      <c r="DU31" s="341"/>
      <c r="DV31" s="360"/>
      <c r="DW31" s="174"/>
      <c r="DX31" s="342"/>
      <c r="DY31" s="342"/>
      <c r="DZ31" s="342"/>
      <c r="EA31" s="342"/>
      <c r="EB31" s="342"/>
      <c r="EC31" s="359"/>
      <c r="ED31" s="174"/>
      <c r="EE31" s="175"/>
      <c r="EF31" s="343"/>
      <c r="EG31" s="343"/>
      <c r="EH31" s="344"/>
      <c r="EI31" s="344"/>
      <c r="EJ31" s="361"/>
      <c r="EK31" s="174"/>
      <c r="EL31" s="345"/>
      <c r="EM31" s="333"/>
      <c r="EN31" s="333"/>
      <c r="EO31" s="333"/>
      <c r="EP31" s="337"/>
      <c r="EQ31" s="337"/>
      <c r="ER31" s="333"/>
      <c r="ES31" s="333"/>
      <c r="ET31" s="310"/>
      <c r="EU31" s="174"/>
      <c r="EV31" s="357"/>
      <c r="EW31" s="352"/>
      <c r="EX31" s="359"/>
      <c r="EY31" s="333"/>
      <c r="EZ31" s="352"/>
      <c r="FA31" s="352"/>
      <c r="FB31" s="333"/>
      <c r="FC31" s="352"/>
      <c r="FD31" s="103"/>
      <c r="FE31" s="174"/>
      <c r="FF31" s="346"/>
      <c r="FG31" s="346"/>
      <c r="FH31" s="343"/>
      <c r="FI31" s="342"/>
      <c r="FJ31" s="342"/>
      <c r="FK31" s="225"/>
      <c r="FL31" s="333"/>
      <c r="FM31" s="347"/>
      <c r="FN31" s="362"/>
      <c r="FO31" s="174"/>
      <c r="FP31" s="345"/>
      <c r="FQ31" s="333"/>
      <c r="FR31" s="333"/>
      <c r="FS31" s="333"/>
      <c r="FT31" s="337"/>
      <c r="FU31" s="337"/>
      <c r="FV31" s="333"/>
      <c r="FW31" s="333"/>
      <c r="FX31" s="174"/>
      <c r="FY31" s="348"/>
      <c r="FZ31" s="348"/>
      <c r="GA31" s="348"/>
      <c r="GB31" s="348"/>
      <c r="GC31" s="348"/>
      <c r="GD31" s="348"/>
      <c r="GE31" s="348"/>
      <c r="GF31" s="9"/>
      <c r="GG31" s="103"/>
      <c r="GH31" s="103"/>
      <c r="GI31" s="103"/>
      <c r="GJ31" s="103"/>
      <c r="GK31" s="103"/>
      <c r="GL31" s="103"/>
      <c r="GM31" s="103"/>
      <c r="GN31" s="103"/>
      <c r="GO31" s="103"/>
      <c r="GP31" s="103"/>
      <c r="GQ31" s="103"/>
      <c r="GR31" s="103"/>
      <c r="GS31" s="103"/>
      <c r="GT31" s="103"/>
      <c r="GU31" s="103"/>
      <c r="GV31" s="103"/>
      <c r="GW31" s="103"/>
      <c r="GX31" s="103"/>
      <c r="GY31" s="103"/>
      <c r="GZ31" s="103"/>
      <c r="HA31" s="103"/>
      <c r="HB31" s="103"/>
      <c r="HC31" s="103"/>
      <c r="HD31" s="103"/>
      <c r="HE31" s="103"/>
      <c r="HF31" s="103"/>
      <c r="HG31" s="103"/>
      <c r="HH31" s="103"/>
      <c r="HI31" s="103"/>
      <c r="HJ31" s="103"/>
      <c r="HK31" s="103"/>
      <c r="HL31" s="103"/>
      <c r="HM31" s="103"/>
      <c r="HN31" s="103"/>
      <c r="HO31" s="103"/>
      <c r="HP31" s="103"/>
      <c r="HQ31" s="103"/>
      <c r="HR31" s="103"/>
      <c r="HS31" s="103"/>
      <c r="HT31" s="103"/>
      <c r="HU31" s="103"/>
      <c r="HV31" s="103"/>
      <c r="HW31" s="103"/>
      <c r="HX31" s="103"/>
      <c r="HY31" s="103"/>
      <c r="HZ31" s="103"/>
      <c r="IA31" s="103"/>
      <c r="IB31" s="103"/>
      <c r="IC31" s="103"/>
      <c r="ID31" s="103"/>
      <c r="IE31" s="103"/>
      <c r="IF31" s="103"/>
      <c r="IG31" s="103"/>
      <c r="IH31" s="103"/>
      <c r="II31" s="103"/>
      <c r="IJ31" s="103"/>
      <c r="IK31" s="103"/>
      <c r="IL31" s="103"/>
    </row>
    <row r="32" spans="1:187" ht="12" customHeight="1">
      <c r="A32" s="57" t="s">
        <v>252</v>
      </c>
      <c r="B32" s="59">
        <v>193.500923</v>
      </c>
      <c r="C32" s="59">
        <v>233.517137</v>
      </c>
      <c r="D32" s="60">
        <f t="shared" si="0"/>
        <v>0.2068011530880398</v>
      </c>
      <c r="E32" s="887"/>
      <c r="F32" s="59">
        <v>201.080223</v>
      </c>
      <c r="G32" s="59">
        <v>234.78456</v>
      </c>
      <c r="H32" s="292">
        <f t="shared" si="1"/>
        <v>0.16761636971130667</v>
      </c>
      <c r="I32" s="234"/>
      <c r="J32" s="293"/>
      <c r="K32" s="156"/>
      <c r="L32" s="271"/>
      <c r="M32" s="76"/>
      <c r="N32" s="77"/>
      <c r="O32" s="272"/>
      <c r="P32" s="271"/>
      <c r="Q32" s="76"/>
      <c r="R32" s="273"/>
      <c r="S32" s="68"/>
      <c r="AC32" s="156"/>
      <c r="AD32" s="112"/>
      <c r="AE32" s="74"/>
      <c r="AF32" s="112"/>
      <c r="AG32" s="74"/>
      <c r="AH32" s="112"/>
      <c r="AI32" s="74"/>
      <c r="AJ32" s="294"/>
      <c r="AK32" s="112"/>
      <c r="AL32" s="74"/>
      <c r="AM32" s="315"/>
      <c r="AN32" s="156"/>
      <c r="AO32" s="273"/>
      <c r="AP32" s="273"/>
      <c r="AQ32" s="273"/>
      <c r="AR32" s="273"/>
      <c r="AS32" s="273"/>
      <c r="AT32" s="295"/>
      <c r="AU32" s="295"/>
      <c r="AW32" s="156"/>
      <c r="AX32" s="296"/>
      <c r="AY32" s="74"/>
      <c r="AZ32" s="294"/>
      <c r="BA32" s="296"/>
      <c r="BB32" s="74"/>
      <c r="BD32" s="296"/>
      <c r="BE32" s="74"/>
      <c r="BG32" s="296"/>
      <c r="BH32" s="74"/>
      <c r="BI32" s="295"/>
      <c r="BJ32" s="156"/>
      <c r="BK32" s="272"/>
      <c r="BL32" s="272"/>
      <c r="BM32" s="272"/>
      <c r="BN32" s="297"/>
      <c r="BO32" s="295"/>
      <c r="BP32" s="295"/>
      <c r="BQ32" s="295"/>
      <c r="BR32" s="295"/>
      <c r="BS32" s="295"/>
      <c r="BU32" s="156"/>
      <c r="BV32" s="296"/>
      <c r="BW32" s="296"/>
      <c r="BX32" s="298"/>
      <c r="BY32" s="296"/>
      <c r="BZ32" s="296"/>
      <c r="CA32" s="296"/>
      <c r="CB32" s="296"/>
      <c r="CC32" s="296"/>
      <c r="CE32" s="156"/>
      <c r="CF32" s="157"/>
      <c r="CG32" s="157"/>
      <c r="CH32" s="157"/>
      <c r="CI32" s="157"/>
      <c r="CJ32" s="157"/>
      <c r="CK32" s="157"/>
      <c r="CL32" s="157"/>
      <c r="CM32" s="157"/>
      <c r="CN32" s="299"/>
      <c r="CO32" s="156"/>
      <c r="CP32" s="112"/>
      <c r="CQ32" s="300"/>
      <c r="CR32" s="112"/>
      <c r="CS32" s="112"/>
      <c r="CT32" s="112"/>
      <c r="CU32" s="112"/>
      <c r="CV32" s="112"/>
      <c r="CW32" s="301"/>
      <c r="CY32" s="156"/>
      <c r="CZ32" s="302"/>
      <c r="DA32" s="302"/>
      <c r="DB32" s="302"/>
      <c r="DC32" s="302"/>
      <c r="DD32" s="302"/>
      <c r="DE32" s="302"/>
      <c r="DF32" s="302"/>
      <c r="DG32" s="302"/>
      <c r="DH32" s="299"/>
      <c r="DI32" s="156"/>
      <c r="DJ32" s="296"/>
      <c r="DK32" s="74"/>
      <c r="DL32" s="317"/>
      <c r="DM32" s="303"/>
      <c r="DN32" s="74"/>
      <c r="DO32" s="318"/>
      <c r="DP32" s="319"/>
      <c r="DQ32" s="296"/>
      <c r="DR32" s="74"/>
      <c r="DS32" s="74"/>
      <c r="DT32" s="296"/>
      <c r="DU32" s="305"/>
      <c r="DV32" s="306"/>
      <c r="DW32" s="156"/>
      <c r="DX32" s="306"/>
      <c r="DY32" s="306"/>
      <c r="DZ32" s="306"/>
      <c r="EA32" s="306"/>
      <c r="EB32" s="306"/>
      <c r="EC32" s="319"/>
      <c r="ED32" s="156"/>
      <c r="EE32" s="112"/>
      <c r="EF32" s="307"/>
      <c r="EG32" s="307"/>
      <c r="EH32" s="308"/>
      <c r="EI32" s="308"/>
      <c r="EJ32" s="308"/>
      <c r="EK32" s="156"/>
      <c r="EL32" s="309"/>
      <c r="EM32" s="296"/>
      <c r="EN32" s="296"/>
      <c r="EO32" s="296"/>
      <c r="EP32" s="301"/>
      <c r="EQ32" s="301"/>
      <c r="ER32" s="296"/>
      <c r="ES32" s="296"/>
      <c r="ET32" s="310"/>
      <c r="EU32" s="156"/>
      <c r="EV32" s="296"/>
      <c r="EW32" s="74"/>
      <c r="EX32" s="319"/>
      <c r="EY32" s="296"/>
      <c r="EZ32" s="74"/>
      <c r="FA32" s="320"/>
      <c r="FB32" s="296"/>
      <c r="FC32" s="74"/>
      <c r="FE32" s="156"/>
      <c r="FF32" s="311"/>
      <c r="FG32" s="311"/>
      <c r="FH32" s="307"/>
      <c r="FI32" s="306"/>
      <c r="FJ32" s="306"/>
      <c r="FK32" s="226"/>
      <c r="FL32" s="296"/>
      <c r="FM32" s="312"/>
      <c r="FO32" s="156"/>
      <c r="FP32" s="309"/>
      <c r="FQ32" s="296"/>
      <c r="FR32" s="296"/>
      <c r="FS32" s="296"/>
      <c r="FT32" s="301"/>
      <c r="FU32" s="301"/>
      <c r="FV32" s="296"/>
      <c r="FW32" s="296"/>
      <c r="FX32" s="156"/>
      <c r="FY32" s="313"/>
      <c r="FZ32" s="313"/>
      <c r="GA32" s="313"/>
      <c r="GB32" s="313"/>
      <c r="GC32" s="313"/>
      <c r="GD32" s="313"/>
      <c r="GE32" s="313"/>
    </row>
    <row r="33" spans="1:246" s="13" customFormat="1" ht="12" customHeight="1">
      <c r="A33" s="69" t="s">
        <v>253</v>
      </c>
      <c r="B33" s="71">
        <v>75.758652</v>
      </c>
      <c r="C33" s="71">
        <v>90.527276</v>
      </c>
      <c r="D33" s="72">
        <f t="shared" si="0"/>
        <v>0.1949430673608079</v>
      </c>
      <c r="E33" s="886"/>
      <c r="F33" s="71">
        <v>63.1475</v>
      </c>
      <c r="G33" s="71">
        <v>64.316416</v>
      </c>
      <c r="H33" s="314">
        <f t="shared" si="1"/>
        <v>0.01851088324953487</v>
      </c>
      <c r="I33" s="234"/>
      <c r="J33" s="293"/>
      <c r="K33" s="156"/>
      <c r="L33" s="271"/>
      <c r="M33" s="76"/>
      <c r="N33" s="77"/>
      <c r="O33" s="272"/>
      <c r="P33" s="271"/>
      <c r="Q33" s="76"/>
      <c r="R33" s="273"/>
      <c r="S33" s="68"/>
      <c r="T33" s="165"/>
      <c r="U33" s="165"/>
      <c r="V33" s="165"/>
      <c r="W33" s="165"/>
      <c r="X33" s="165"/>
      <c r="Y33" s="9"/>
      <c r="Z33" s="9"/>
      <c r="AA33" s="165"/>
      <c r="AB33" s="165"/>
      <c r="AC33" s="156"/>
      <c r="AD33" s="112"/>
      <c r="AE33" s="74"/>
      <c r="AF33" s="112"/>
      <c r="AG33" s="74"/>
      <c r="AH33" s="112"/>
      <c r="AI33" s="74"/>
      <c r="AJ33" s="294"/>
      <c r="AK33" s="112"/>
      <c r="AL33" s="74"/>
      <c r="AM33" s="315"/>
      <c r="AN33" s="156"/>
      <c r="AO33" s="273"/>
      <c r="AP33" s="273"/>
      <c r="AQ33" s="273"/>
      <c r="AR33" s="273"/>
      <c r="AS33" s="273"/>
      <c r="AT33" s="295"/>
      <c r="AU33" s="295"/>
      <c r="AV33" s="201"/>
      <c r="AW33" s="156"/>
      <c r="AX33" s="296"/>
      <c r="AY33" s="74"/>
      <c r="AZ33" s="294"/>
      <c r="BA33" s="296"/>
      <c r="BB33" s="74"/>
      <c r="BC33" s="201"/>
      <c r="BD33" s="296"/>
      <c r="BE33" s="74"/>
      <c r="BF33" s="201"/>
      <c r="BG33" s="296"/>
      <c r="BH33" s="74"/>
      <c r="BI33" s="295"/>
      <c r="BJ33" s="156"/>
      <c r="BK33" s="272"/>
      <c r="BL33" s="272"/>
      <c r="BM33" s="272"/>
      <c r="BN33" s="297"/>
      <c r="BO33" s="295"/>
      <c r="BP33" s="295"/>
      <c r="BQ33" s="295"/>
      <c r="BR33" s="295"/>
      <c r="BS33" s="295"/>
      <c r="BT33" s="201"/>
      <c r="BU33" s="156"/>
      <c r="BV33" s="296"/>
      <c r="BW33" s="296"/>
      <c r="BX33" s="298"/>
      <c r="BY33" s="296"/>
      <c r="BZ33" s="296"/>
      <c r="CA33" s="296"/>
      <c r="CB33" s="296"/>
      <c r="CC33" s="296"/>
      <c r="CD33" s="201"/>
      <c r="CE33" s="156"/>
      <c r="CF33" s="157"/>
      <c r="CG33" s="157"/>
      <c r="CH33" s="157"/>
      <c r="CI33" s="157"/>
      <c r="CJ33" s="157"/>
      <c r="CK33" s="157"/>
      <c r="CL33" s="157"/>
      <c r="CM33" s="157"/>
      <c r="CN33" s="299"/>
      <c r="CO33" s="156"/>
      <c r="CP33" s="112"/>
      <c r="CQ33" s="300"/>
      <c r="CR33" s="112"/>
      <c r="CS33" s="112"/>
      <c r="CT33" s="112"/>
      <c r="CU33" s="112"/>
      <c r="CV33" s="112"/>
      <c r="CW33" s="301"/>
      <c r="CX33" s="201"/>
      <c r="CY33" s="156"/>
      <c r="CZ33" s="302"/>
      <c r="DA33" s="302"/>
      <c r="DB33" s="302"/>
      <c r="DC33" s="302"/>
      <c r="DD33" s="302"/>
      <c r="DE33" s="302"/>
      <c r="DF33" s="302"/>
      <c r="DG33" s="302"/>
      <c r="DH33" s="299"/>
      <c r="DI33" s="156"/>
      <c r="DJ33" s="296"/>
      <c r="DK33" s="74"/>
      <c r="DL33" s="317"/>
      <c r="DM33" s="303"/>
      <c r="DN33" s="74"/>
      <c r="DO33" s="318"/>
      <c r="DP33" s="319"/>
      <c r="DQ33" s="296"/>
      <c r="DR33" s="74"/>
      <c r="DS33" s="74"/>
      <c r="DT33" s="296"/>
      <c r="DU33" s="305"/>
      <c r="DV33" s="306"/>
      <c r="DW33" s="156"/>
      <c r="DX33" s="306"/>
      <c r="DY33" s="306"/>
      <c r="DZ33" s="306"/>
      <c r="EA33" s="306"/>
      <c r="EB33" s="306"/>
      <c r="EC33" s="319"/>
      <c r="ED33" s="156"/>
      <c r="EE33" s="112"/>
      <c r="EF33" s="307"/>
      <c r="EG33" s="307"/>
      <c r="EH33" s="308"/>
      <c r="EI33" s="308"/>
      <c r="EJ33" s="308"/>
      <c r="EK33" s="156"/>
      <c r="EL33" s="309"/>
      <c r="EM33" s="296"/>
      <c r="EN33" s="296"/>
      <c r="EO33" s="296"/>
      <c r="EP33" s="301"/>
      <c r="EQ33" s="301"/>
      <c r="ER33" s="296"/>
      <c r="ES33" s="296"/>
      <c r="ET33" s="310"/>
      <c r="EU33" s="156"/>
      <c r="EV33" s="296"/>
      <c r="EW33" s="74"/>
      <c r="EX33" s="319"/>
      <c r="EY33" s="296"/>
      <c r="EZ33" s="74"/>
      <c r="FA33" s="320"/>
      <c r="FB33" s="296"/>
      <c r="FC33" s="74"/>
      <c r="FD33" s="201"/>
      <c r="FE33" s="156"/>
      <c r="FF33" s="311"/>
      <c r="FG33" s="311"/>
      <c r="FH33" s="307"/>
      <c r="FI33" s="306"/>
      <c r="FJ33" s="306"/>
      <c r="FK33" s="226"/>
      <c r="FL33" s="296"/>
      <c r="FM33" s="312"/>
      <c r="FN33" s="205"/>
      <c r="FO33" s="156"/>
      <c r="FP33" s="309"/>
      <c r="FQ33" s="296"/>
      <c r="FR33" s="296"/>
      <c r="FS33" s="296"/>
      <c r="FT33" s="301"/>
      <c r="FU33" s="301"/>
      <c r="FV33" s="296"/>
      <c r="FW33" s="296"/>
      <c r="FX33" s="156"/>
      <c r="FY33" s="313"/>
      <c r="FZ33" s="313"/>
      <c r="GA33" s="313"/>
      <c r="GB33" s="313"/>
      <c r="GC33" s="313"/>
      <c r="GD33" s="313"/>
      <c r="GE33" s="313"/>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row>
    <row r="34" spans="1:187" ht="12" customHeight="1">
      <c r="A34" s="57" t="s">
        <v>254</v>
      </c>
      <c r="B34" s="59">
        <v>162.57866</v>
      </c>
      <c r="C34" s="59">
        <v>165.587109</v>
      </c>
      <c r="D34" s="60">
        <f t="shared" si="0"/>
        <v>0.01850457495467106</v>
      </c>
      <c r="E34" s="887"/>
      <c r="F34" s="59">
        <v>175.42134</v>
      </c>
      <c r="G34" s="59">
        <v>179.412891</v>
      </c>
      <c r="H34" s="292">
        <f t="shared" si="1"/>
        <v>0.022754078836702663</v>
      </c>
      <c r="I34" s="234"/>
      <c r="J34" s="293"/>
      <c r="K34" s="156"/>
      <c r="L34" s="271"/>
      <c r="M34" s="76"/>
      <c r="N34" s="77"/>
      <c r="O34" s="272"/>
      <c r="P34" s="271"/>
      <c r="Q34" s="76"/>
      <c r="R34" s="273"/>
      <c r="S34" s="68"/>
      <c r="AC34" s="156"/>
      <c r="AD34" s="112"/>
      <c r="AE34" s="74"/>
      <c r="AF34" s="112"/>
      <c r="AG34" s="74"/>
      <c r="AH34" s="112"/>
      <c r="AI34" s="74"/>
      <c r="AJ34" s="294"/>
      <c r="AK34" s="112"/>
      <c r="AL34" s="74"/>
      <c r="AM34" s="315"/>
      <c r="AN34" s="156"/>
      <c r="AO34" s="273"/>
      <c r="AP34" s="273"/>
      <c r="AQ34" s="273"/>
      <c r="AR34" s="273"/>
      <c r="AS34" s="273"/>
      <c r="AT34" s="295"/>
      <c r="AU34" s="295"/>
      <c r="AW34" s="156"/>
      <c r="AX34" s="296"/>
      <c r="AY34" s="74"/>
      <c r="AZ34" s="294"/>
      <c r="BA34" s="296"/>
      <c r="BB34" s="74"/>
      <c r="BD34" s="296"/>
      <c r="BE34" s="74"/>
      <c r="BG34" s="296"/>
      <c r="BH34" s="74"/>
      <c r="BI34" s="295"/>
      <c r="BJ34" s="156"/>
      <c r="BK34" s="272"/>
      <c r="BL34" s="272"/>
      <c r="BM34" s="272"/>
      <c r="BN34" s="297"/>
      <c r="BO34" s="295"/>
      <c r="BP34" s="295"/>
      <c r="BQ34" s="295"/>
      <c r="BR34" s="295"/>
      <c r="BS34" s="295"/>
      <c r="BU34" s="156"/>
      <c r="BV34" s="296"/>
      <c r="BW34" s="296"/>
      <c r="BX34" s="298"/>
      <c r="BY34" s="296"/>
      <c r="BZ34" s="296"/>
      <c r="CA34" s="296"/>
      <c r="CB34" s="296"/>
      <c r="CC34" s="296"/>
      <c r="CE34" s="156"/>
      <c r="CF34" s="157"/>
      <c r="CG34" s="157"/>
      <c r="CH34" s="157"/>
      <c r="CI34" s="157"/>
      <c r="CJ34" s="157"/>
      <c r="CK34" s="157"/>
      <c r="CL34" s="157"/>
      <c r="CM34" s="157"/>
      <c r="CN34" s="299"/>
      <c r="CO34" s="156"/>
      <c r="CP34" s="112"/>
      <c r="CQ34" s="300"/>
      <c r="CR34" s="112"/>
      <c r="CS34" s="112"/>
      <c r="CT34" s="112"/>
      <c r="CU34" s="112"/>
      <c r="CV34" s="112"/>
      <c r="CW34" s="301"/>
      <c r="CY34" s="156"/>
      <c r="CZ34" s="302"/>
      <c r="DA34" s="302"/>
      <c r="DB34" s="302"/>
      <c r="DC34" s="302"/>
      <c r="DD34" s="302"/>
      <c r="DE34" s="302"/>
      <c r="DF34" s="302"/>
      <c r="DG34" s="302"/>
      <c r="DH34" s="299"/>
      <c r="DI34" s="156"/>
      <c r="DJ34" s="296"/>
      <c r="DK34" s="74"/>
      <c r="DL34" s="317"/>
      <c r="DM34" s="303"/>
      <c r="DN34" s="74"/>
      <c r="DO34" s="318"/>
      <c r="DP34" s="319"/>
      <c r="DQ34" s="296"/>
      <c r="DR34" s="74"/>
      <c r="DS34" s="74"/>
      <c r="DT34" s="296"/>
      <c r="DU34" s="305"/>
      <c r="DV34" s="306"/>
      <c r="DW34" s="156"/>
      <c r="DX34" s="306"/>
      <c r="DY34" s="306"/>
      <c r="DZ34" s="306"/>
      <c r="EA34" s="306"/>
      <c r="EB34" s="306"/>
      <c r="EC34" s="319"/>
      <c r="ED34" s="156"/>
      <c r="EE34" s="112"/>
      <c r="EF34" s="307"/>
      <c r="EG34" s="307"/>
      <c r="EH34" s="308"/>
      <c r="EI34" s="308"/>
      <c r="EJ34" s="308"/>
      <c r="EK34" s="156"/>
      <c r="EL34" s="309"/>
      <c r="EM34" s="296"/>
      <c r="EN34" s="296"/>
      <c r="EO34" s="296"/>
      <c r="EP34" s="301"/>
      <c r="EQ34" s="301"/>
      <c r="ER34" s="296"/>
      <c r="ES34" s="296"/>
      <c r="ET34" s="310"/>
      <c r="EU34" s="156"/>
      <c r="EV34" s="296"/>
      <c r="EW34" s="74"/>
      <c r="EX34" s="319"/>
      <c r="EY34" s="296"/>
      <c r="EZ34" s="74"/>
      <c r="FA34" s="320"/>
      <c r="FB34" s="296"/>
      <c r="FC34" s="74"/>
      <c r="FE34" s="156"/>
      <c r="FF34" s="311"/>
      <c r="FG34" s="311"/>
      <c r="FH34" s="307"/>
      <c r="FI34" s="306"/>
      <c r="FJ34" s="306"/>
      <c r="FK34" s="226"/>
      <c r="FL34" s="296"/>
      <c r="FM34" s="312"/>
      <c r="FO34" s="156"/>
      <c r="FP34" s="309"/>
      <c r="FQ34" s="296"/>
      <c r="FR34" s="296"/>
      <c r="FS34" s="296"/>
      <c r="FT34" s="301"/>
      <c r="FU34" s="301"/>
      <c r="FV34" s="296"/>
      <c r="FW34" s="296"/>
      <c r="FX34" s="156"/>
      <c r="FY34" s="313"/>
      <c r="FZ34" s="313"/>
      <c r="GA34" s="313"/>
      <c r="GB34" s="313"/>
      <c r="GC34" s="313"/>
      <c r="GD34" s="313"/>
      <c r="GE34" s="313"/>
    </row>
    <row r="35" spans="1:246" s="13" customFormat="1" ht="12" customHeight="1">
      <c r="A35" s="69" t="s">
        <v>255</v>
      </c>
      <c r="B35" s="71">
        <v>272.59241</v>
      </c>
      <c r="C35" s="71">
        <v>281.003</v>
      </c>
      <c r="D35" s="72">
        <f t="shared" si="0"/>
        <v>0.03085408724329497</v>
      </c>
      <c r="E35" s="886"/>
      <c r="F35" s="71">
        <v>348.646</v>
      </c>
      <c r="G35" s="71">
        <v>421.723</v>
      </c>
      <c r="H35" s="314">
        <f t="shared" si="1"/>
        <v>0.209602290001893</v>
      </c>
      <c r="I35" s="234"/>
      <c r="J35" s="293"/>
      <c r="K35" s="93"/>
      <c r="L35" s="326"/>
      <c r="M35" s="88"/>
      <c r="N35" s="89"/>
      <c r="O35" s="327"/>
      <c r="P35" s="326"/>
      <c r="Q35" s="88"/>
      <c r="R35" s="328"/>
      <c r="S35" s="68"/>
      <c r="T35" s="165"/>
      <c r="U35" s="165"/>
      <c r="V35" s="165"/>
      <c r="W35" s="165"/>
      <c r="X35" s="165"/>
      <c r="Y35" s="9"/>
      <c r="Z35" s="9"/>
      <c r="AA35" s="165"/>
      <c r="AB35" s="165"/>
      <c r="AC35" s="156"/>
      <c r="AD35" s="112"/>
      <c r="AE35" s="74"/>
      <c r="AF35" s="112"/>
      <c r="AG35" s="74"/>
      <c r="AH35" s="112"/>
      <c r="AI35" s="74"/>
      <c r="AJ35" s="294"/>
      <c r="AK35" s="112"/>
      <c r="AL35" s="74"/>
      <c r="AM35" s="315"/>
      <c r="AN35" s="156"/>
      <c r="AO35" s="273"/>
      <c r="AP35" s="273"/>
      <c r="AQ35" s="273"/>
      <c r="AR35" s="273"/>
      <c r="AS35" s="273"/>
      <c r="AT35" s="295"/>
      <c r="AU35" s="295"/>
      <c r="AV35" s="201"/>
      <c r="AW35" s="156"/>
      <c r="AX35" s="296"/>
      <c r="AY35" s="74"/>
      <c r="AZ35" s="294"/>
      <c r="BA35" s="296"/>
      <c r="BB35" s="74"/>
      <c r="BC35" s="201"/>
      <c r="BD35" s="296"/>
      <c r="BE35" s="74"/>
      <c r="BF35" s="201"/>
      <c r="BG35" s="296"/>
      <c r="BH35" s="74"/>
      <c r="BI35" s="295"/>
      <c r="BJ35" s="156"/>
      <c r="BK35" s="272"/>
      <c r="BL35" s="272"/>
      <c r="BM35" s="272"/>
      <c r="BN35" s="297"/>
      <c r="BO35" s="295"/>
      <c r="BP35" s="295"/>
      <c r="BQ35" s="295"/>
      <c r="BR35" s="295"/>
      <c r="BS35" s="295"/>
      <c r="BT35" s="201"/>
      <c r="BU35" s="156"/>
      <c r="BV35" s="296"/>
      <c r="BW35" s="296"/>
      <c r="BX35" s="298"/>
      <c r="BY35" s="296"/>
      <c r="BZ35" s="296"/>
      <c r="CA35" s="296"/>
      <c r="CB35" s="296"/>
      <c r="CC35" s="296"/>
      <c r="CD35" s="201"/>
      <c r="CE35" s="156"/>
      <c r="CF35" s="157"/>
      <c r="CG35" s="157"/>
      <c r="CH35" s="157"/>
      <c r="CI35" s="157"/>
      <c r="CJ35" s="157"/>
      <c r="CK35" s="157"/>
      <c r="CL35" s="157"/>
      <c r="CM35" s="157"/>
      <c r="CN35" s="299"/>
      <c r="CO35" s="156"/>
      <c r="CP35" s="112"/>
      <c r="CQ35" s="300"/>
      <c r="CR35" s="112"/>
      <c r="CS35" s="112"/>
      <c r="CT35" s="112"/>
      <c r="CU35" s="112"/>
      <c r="CV35" s="112"/>
      <c r="CW35" s="301"/>
      <c r="CX35" s="201"/>
      <c r="CY35" s="156"/>
      <c r="CZ35" s="302"/>
      <c r="DA35" s="302"/>
      <c r="DB35" s="302"/>
      <c r="DC35" s="302"/>
      <c r="DD35" s="302"/>
      <c r="DE35" s="302"/>
      <c r="DF35" s="302"/>
      <c r="DG35" s="302"/>
      <c r="DH35" s="299"/>
      <c r="DI35" s="156"/>
      <c r="DJ35" s="296"/>
      <c r="DK35" s="74"/>
      <c r="DL35" s="317"/>
      <c r="DM35" s="303"/>
      <c r="DN35" s="74"/>
      <c r="DO35" s="318"/>
      <c r="DP35" s="319"/>
      <c r="DQ35" s="296"/>
      <c r="DR35" s="74"/>
      <c r="DS35" s="74"/>
      <c r="DT35" s="296"/>
      <c r="DU35" s="305"/>
      <c r="DV35" s="306"/>
      <c r="DW35" s="156"/>
      <c r="DX35" s="306"/>
      <c r="DY35" s="306"/>
      <c r="DZ35" s="306"/>
      <c r="EA35" s="306"/>
      <c r="EB35" s="306"/>
      <c r="EC35" s="319"/>
      <c r="ED35" s="156"/>
      <c r="EE35" s="112"/>
      <c r="EF35" s="307"/>
      <c r="EG35" s="307"/>
      <c r="EH35" s="308"/>
      <c r="EI35" s="308"/>
      <c r="EJ35" s="308"/>
      <c r="EK35" s="156"/>
      <c r="EL35" s="309"/>
      <c r="EM35" s="296"/>
      <c r="EN35" s="296"/>
      <c r="EO35" s="296"/>
      <c r="EP35" s="301"/>
      <c r="EQ35" s="301"/>
      <c r="ER35" s="296"/>
      <c r="ES35" s="296"/>
      <c r="ET35" s="310"/>
      <c r="EU35" s="156"/>
      <c r="EV35" s="296"/>
      <c r="EW35" s="74"/>
      <c r="EX35" s="319"/>
      <c r="EY35" s="296"/>
      <c r="EZ35" s="74"/>
      <c r="FA35" s="320"/>
      <c r="FB35" s="296"/>
      <c r="FC35" s="74"/>
      <c r="FD35" s="201"/>
      <c r="FE35" s="156"/>
      <c r="FF35" s="311"/>
      <c r="FG35" s="311"/>
      <c r="FH35" s="307"/>
      <c r="FI35" s="306"/>
      <c r="FJ35" s="306"/>
      <c r="FK35" s="226"/>
      <c r="FL35" s="296"/>
      <c r="FM35" s="312"/>
      <c r="FN35" s="205"/>
      <c r="FO35" s="156"/>
      <c r="FP35" s="309"/>
      <c r="FQ35" s="296"/>
      <c r="FR35" s="296"/>
      <c r="FS35" s="296"/>
      <c r="FT35" s="301"/>
      <c r="FU35" s="301"/>
      <c r="FV35" s="296"/>
      <c r="FW35" s="296"/>
      <c r="FX35" s="156"/>
      <c r="FY35" s="313"/>
      <c r="FZ35" s="313"/>
      <c r="GA35" s="313"/>
      <c r="GB35" s="313"/>
      <c r="GC35" s="313"/>
      <c r="GD35" s="313"/>
      <c r="GE35" s="313"/>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row>
    <row r="36" spans="1:187" ht="12" customHeight="1">
      <c r="A36" s="104" t="s">
        <v>355</v>
      </c>
      <c r="B36" s="59">
        <v>704.430645</v>
      </c>
      <c r="C36" s="59">
        <v>770.634522</v>
      </c>
      <c r="D36" s="105">
        <f t="shared" si="0"/>
        <v>0.09398210806118446</v>
      </c>
      <c r="E36" s="107"/>
      <c r="F36" s="59">
        <v>788.2950629999999</v>
      </c>
      <c r="G36" s="59">
        <v>900.2368670000001</v>
      </c>
      <c r="H36" s="364">
        <f t="shared" si="1"/>
        <v>0.14200495379735778</v>
      </c>
      <c r="I36" s="234"/>
      <c r="J36" s="293"/>
      <c r="K36" s="174"/>
      <c r="L36" s="326"/>
      <c r="M36" s="88"/>
      <c r="N36" s="89"/>
      <c r="O36" s="327"/>
      <c r="P36" s="326"/>
      <c r="Q36" s="88"/>
      <c r="R36" s="328"/>
      <c r="S36" s="68"/>
      <c r="AC36" s="93"/>
      <c r="AD36" s="175"/>
      <c r="AE36" s="86"/>
      <c r="AF36" s="175"/>
      <c r="AG36" s="86"/>
      <c r="AH36" s="175"/>
      <c r="AI36" s="86"/>
      <c r="AJ36" s="331"/>
      <c r="AK36" s="175"/>
      <c r="AL36" s="86"/>
      <c r="AM36" s="226"/>
      <c r="AN36" s="93"/>
      <c r="AO36" s="328"/>
      <c r="AP36" s="328"/>
      <c r="AQ36" s="328"/>
      <c r="AR36" s="328"/>
      <c r="AS36" s="328"/>
      <c r="AT36" s="295"/>
      <c r="AU36" s="295"/>
      <c r="AV36" s="9"/>
      <c r="AW36" s="93"/>
      <c r="AX36" s="333"/>
      <c r="AY36" s="86"/>
      <c r="AZ36" s="331"/>
      <c r="BA36" s="333"/>
      <c r="BB36" s="86"/>
      <c r="BD36" s="333"/>
      <c r="BE36" s="86"/>
      <c r="BF36" s="173"/>
      <c r="BG36" s="333"/>
      <c r="BH36" s="86"/>
      <c r="BI36" s="295"/>
      <c r="BJ36" s="93"/>
      <c r="BK36" s="327"/>
      <c r="BL36" s="327"/>
      <c r="BM36" s="327"/>
      <c r="BN36" s="325"/>
      <c r="BO36" s="295"/>
      <c r="BP36" s="295"/>
      <c r="BQ36" s="295"/>
      <c r="BR36" s="295"/>
      <c r="BS36" s="295"/>
      <c r="BT36" s="9"/>
      <c r="BU36" s="93"/>
      <c r="BV36" s="333"/>
      <c r="BW36" s="333"/>
      <c r="BX36" s="334"/>
      <c r="BY36" s="333"/>
      <c r="BZ36" s="333"/>
      <c r="CA36" s="333"/>
      <c r="CB36" s="333"/>
      <c r="CC36" s="333"/>
      <c r="CD36" s="9"/>
      <c r="CE36" s="93"/>
      <c r="CF36" s="176"/>
      <c r="CG36" s="176"/>
      <c r="CH36" s="176"/>
      <c r="CI36" s="176"/>
      <c r="CJ36" s="176"/>
      <c r="CK36" s="176"/>
      <c r="CL36" s="176"/>
      <c r="CM36" s="176"/>
      <c r="CN36" s="299"/>
      <c r="CO36" s="93"/>
      <c r="CP36" s="175"/>
      <c r="CQ36" s="336"/>
      <c r="CR36" s="175"/>
      <c r="CS36" s="175"/>
      <c r="CT36" s="175"/>
      <c r="CU36" s="175"/>
      <c r="CV36" s="175"/>
      <c r="CW36" s="337"/>
      <c r="CX36" s="9"/>
      <c r="CY36" s="93"/>
      <c r="CZ36" s="338"/>
      <c r="DA36" s="338"/>
      <c r="DB36" s="338"/>
      <c r="DC36" s="338"/>
      <c r="DD36" s="338"/>
      <c r="DE36" s="338"/>
      <c r="DF36" s="338"/>
      <c r="DG36" s="338"/>
      <c r="DH36" s="299"/>
      <c r="DI36" s="93"/>
      <c r="DJ36" s="333"/>
      <c r="DK36" s="86"/>
      <c r="DL36" s="331"/>
      <c r="DM36" s="339"/>
      <c r="DN36" s="86"/>
      <c r="DO36" s="333"/>
      <c r="DP36" s="340"/>
      <c r="DQ36" s="333"/>
      <c r="DR36" s="86"/>
      <c r="DS36" s="86"/>
      <c r="DT36" s="333"/>
      <c r="DU36" s="341"/>
      <c r="DV36" s="306"/>
      <c r="DW36" s="93"/>
      <c r="DX36" s="342"/>
      <c r="DY36" s="342"/>
      <c r="DZ36" s="342"/>
      <c r="EA36" s="342"/>
      <c r="EB36" s="342"/>
      <c r="EC36" s="340"/>
      <c r="ED36" s="93"/>
      <c r="EE36" s="175"/>
      <c r="EF36" s="343"/>
      <c r="EG36" s="343"/>
      <c r="EH36" s="344"/>
      <c r="EI36" s="344"/>
      <c r="EJ36" s="344"/>
      <c r="EK36" s="93"/>
      <c r="EL36" s="345"/>
      <c r="EM36" s="333"/>
      <c r="EN36" s="333"/>
      <c r="EO36" s="333"/>
      <c r="EP36" s="337"/>
      <c r="EQ36" s="337"/>
      <c r="ER36" s="333"/>
      <c r="ES36" s="333"/>
      <c r="ET36" s="310"/>
      <c r="EU36" s="93"/>
      <c r="EV36" s="333"/>
      <c r="EW36" s="86"/>
      <c r="EX36" s="340"/>
      <c r="EY36" s="333"/>
      <c r="EZ36" s="86"/>
      <c r="FA36" s="86"/>
      <c r="FB36" s="333"/>
      <c r="FC36" s="86"/>
      <c r="FD36" s="9"/>
      <c r="FE36" s="93"/>
      <c r="FF36" s="346"/>
      <c r="FG36" s="346"/>
      <c r="FH36" s="343"/>
      <c r="FI36" s="342"/>
      <c r="FJ36" s="342"/>
      <c r="FK36" s="225"/>
      <c r="FL36" s="333"/>
      <c r="FM36" s="347"/>
      <c r="FO36" s="93"/>
      <c r="FP36" s="345"/>
      <c r="FQ36" s="333"/>
      <c r="FR36" s="333"/>
      <c r="FS36" s="333"/>
      <c r="FT36" s="337"/>
      <c r="FU36" s="337"/>
      <c r="FV36" s="333"/>
      <c r="FW36" s="333"/>
      <c r="FX36" s="93"/>
      <c r="FY36" s="348"/>
      <c r="FZ36" s="348"/>
      <c r="GA36" s="348"/>
      <c r="GB36" s="348"/>
      <c r="GC36" s="348"/>
      <c r="GD36" s="348"/>
      <c r="GE36" s="348"/>
    </row>
    <row r="37" spans="1:246" s="366" customFormat="1" ht="12" customHeight="1">
      <c r="A37" s="94" t="s">
        <v>372</v>
      </c>
      <c r="B37" s="96">
        <v>17262.532234</v>
      </c>
      <c r="C37" s="96">
        <v>17647.631883000002</v>
      </c>
      <c r="D37" s="109">
        <f t="shared" si="0"/>
        <v>0.02230841013240914</v>
      </c>
      <c r="E37" s="110"/>
      <c r="F37" s="96">
        <v>11241.054778000002</v>
      </c>
      <c r="G37" s="96">
        <v>11120.095075</v>
      </c>
      <c r="H37" s="365">
        <f t="shared" si="1"/>
        <v>-0.010760529629010751</v>
      </c>
      <c r="I37" s="234"/>
      <c r="J37" s="293"/>
      <c r="K37" s="219"/>
      <c r="L37" s="9"/>
      <c r="M37" s="9"/>
      <c r="N37" s="219"/>
      <c r="O37" s="219"/>
      <c r="P37" s="219"/>
      <c r="Q37" s="299"/>
      <c r="R37" s="9"/>
      <c r="S37" s="92"/>
      <c r="T37" s="93"/>
      <c r="U37" s="93"/>
      <c r="V37" s="93"/>
      <c r="W37" s="93"/>
      <c r="X37" s="93"/>
      <c r="Y37" s="93"/>
      <c r="Z37" s="93"/>
      <c r="AA37" s="93"/>
      <c r="AB37" s="93"/>
      <c r="AC37" s="174"/>
      <c r="AD37" s="175"/>
      <c r="AE37" s="86"/>
      <c r="AF37" s="175"/>
      <c r="AG37" s="86"/>
      <c r="AH37" s="175"/>
      <c r="AI37" s="86"/>
      <c r="AJ37" s="331"/>
      <c r="AK37" s="175"/>
      <c r="AL37" s="86"/>
      <c r="AM37" s="225"/>
      <c r="AN37" s="174"/>
      <c r="AO37" s="328"/>
      <c r="AP37" s="328"/>
      <c r="AQ37" s="328"/>
      <c r="AR37" s="328"/>
      <c r="AS37" s="328"/>
      <c r="AT37" s="332"/>
      <c r="AU37" s="332"/>
      <c r="AV37" s="93"/>
      <c r="AW37" s="174"/>
      <c r="AX37" s="333"/>
      <c r="AY37" s="86"/>
      <c r="AZ37" s="331"/>
      <c r="BA37" s="333"/>
      <c r="BB37" s="86"/>
      <c r="BC37" s="93"/>
      <c r="BD37" s="333"/>
      <c r="BE37" s="86"/>
      <c r="BF37" s="201"/>
      <c r="BG37" s="333"/>
      <c r="BH37" s="86"/>
      <c r="BI37" s="332"/>
      <c r="BJ37" s="174"/>
      <c r="BK37" s="327"/>
      <c r="BL37" s="327"/>
      <c r="BM37" s="327"/>
      <c r="BN37" s="325"/>
      <c r="BO37" s="332"/>
      <c r="BP37" s="332"/>
      <c r="BQ37" s="332"/>
      <c r="BR37" s="332"/>
      <c r="BS37" s="332"/>
      <c r="BT37" s="93"/>
      <c r="BU37" s="174"/>
      <c r="BV37" s="333"/>
      <c r="BW37" s="333"/>
      <c r="BX37" s="334"/>
      <c r="BY37" s="333"/>
      <c r="BZ37" s="333"/>
      <c r="CA37" s="333"/>
      <c r="CB37" s="333"/>
      <c r="CC37" s="333"/>
      <c r="CD37" s="93"/>
      <c r="CE37" s="174"/>
      <c r="CF37" s="176"/>
      <c r="CG37" s="176"/>
      <c r="CH37" s="176"/>
      <c r="CI37" s="176"/>
      <c r="CJ37" s="176"/>
      <c r="CK37" s="176"/>
      <c r="CL37" s="176"/>
      <c r="CM37" s="176"/>
      <c r="CN37" s="335"/>
      <c r="CO37" s="174"/>
      <c r="CP37" s="175"/>
      <c r="CQ37" s="336"/>
      <c r="CR37" s="175"/>
      <c r="CS37" s="175"/>
      <c r="CT37" s="175"/>
      <c r="CU37" s="175"/>
      <c r="CV37" s="175"/>
      <c r="CW37" s="337"/>
      <c r="CX37" s="93"/>
      <c r="CY37" s="174"/>
      <c r="CZ37" s="338"/>
      <c r="DA37" s="338"/>
      <c r="DB37" s="338"/>
      <c r="DC37" s="338"/>
      <c r="DD37" s="338"/>
      <c r="DE37" s="338"/>
      <c r="DF37" s="338"/>
      <c r="DG37" s="338"/>
      <c r="DH37" s="335"/>
      <c r="DI37" s="174"/>
      <c r="DJ37" s="333"/>
      <c r="DK37" s="86"/>
      <c r="DL37" s="331"/>
      <c r="DM37" s="339"/>
      <c r="DN37" s="86"/>
      <c r="DO37" s="333"/>
      <c r="DP37" s="340"/>
      <c r="DQ37" s="333"/>
      <c r="DR37" s="86"/>
      <c r="DS37" s="86"/>
      <c r="DT37" s="333"/>
      <c r="DU37" s="341"/>
      <c r="DV37" s="342"/>
      <c r="DW37" s="174"/>
      <c r="DX37" s="342"/>
      <c r="DY37" s="342"/>
      <c r="DZ37" s="342"/>
      <c r="EA37" s="342"/>
      <c r="EB37" s="342"/>
      <c r="EC37" s="340"/>
      <c r="ED37" s="174"/>
      <c r="EE37" s="175"/>
      <c r="EF37" s="343"/>
      <c r="EG37" s="343"/>
      <c r="EH37" s="344"/>
      <c r="EI37" s="344"/>
      <c r="EJ37" s="344"/>
      <c r="EK37" s="174"/>
      <c r="EL37" s="345"/>
      <c r="EM37" s="333"/>
      <c r="EN37" s="333"/>
      <c r="EO37" s="333"/>
      <c r="EP37" s="337"/>
      <c r="EQ37" s="337"/>
      <c r="ER37" s="333"/>
      <c r="ES37" s="333"/>
      <c r="ET37" s="310"/>
      <c r="EU37" s="174"/>
      <c r="EV37" s="333"/>
      <c r="EW37" s="86"/>
      <c r="EX37" s="340"/>
      <c r="EY37" s="333"/>
      <c r="EZ37" s="86"/>
      <c r="FA37" s="86"/>
      <c r="FB37" s="333"/>
      <c r="FC37" s="86"/>
      <c r="FD37" s="93"/>
      <c r="FE37" s="174"/>
      <c r="FF37" s="346"/>
      <c r="FG37" s="346"/>
      <c r="FH37" s="343"/>
      <c r="FI37" s="342"/>
      <c r="FJ37" s="342"/>
      <c r="FK37" s="225"/>
      <c r="FL37" s="333"/>
      <c r="FM37" s="347"/>
      <c r="FN37" s="205"/>
      <c r="FO37" s="174"/>
      <c r="FP37" s="345"/>
      <c r="FQ37" s="333"/>
      <c r="FR37" s="333"/>
      <c r="FS37" s="333"/>
      <c r="FT37" s="337"/>
      <c r="FU37" s="337"/>
      <c r="FV37" s="333"/>
      <c r="FW37" s="333"/>
      <c r="FX37" s="174"/>
      <c r="FY37" s="348"/>
      <c r="FZ37" s="348"/>
      <c r="GA37" s="348"/>
      <c r="GB37" s="348"/>
      <c r="GC37" s="348"/>
      <c r="GD37" s="348"/>
      <c r="GE37" s="348"/>
      <c r="GF37" s="9"/>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row>
    <row r="38" spans="1:187" ht="12" customHeight="1">
      <c r="A38" s="111" t="s">
        <v>383</v>
      </c>
      <c r="B38" s="197"/>
      <c r="C38" s="368"/>
      <c r="D38" s="197"/>
      <c r="E38" s="197"/>
      <c r="F38" s="369"/>
      <c r="G38" s="369"/>
      <c r="H38" s="197"/>
      <c r="I38" s="165"/>
      <c r="AC38" s="219"/>
      <c r="AE38" s="315"/>
      <c r="AN38" s="219"/>
      <c r="AW38" s="370"/>
      <c r="AX38" s="9"/>
      <c r="AY38" s="370"/>
      <c r="AZ38" s="9"/>
      <c r="BB38" s="9"/>
      <c r="BD38" s="9"/>
      <c r="BF38" s="9"/>
      <c r="BJ38" s="219"/>
      <c r="BU38" s="370"/>
      <c r="BW38" s="370"/>
      <c r="CE38" s="370"/>
      <c r="CF38" s="9"/>
      <c r="CG38" s="370"/>
      <c r="CJ38" s="9"/>
      <c r="CK38" s="9"/>
      <c r="CL38" s="9"/>
      <c r="CO38" s="370"/>
      <c r="CP38" s="9"/>
      <c r="CQ38" s="370"/>
      <c r="CR38" s="9"/>
      <c r="CT38" s="9"/>
      <c r="CU38" s="9"/>
      <c r="CV38" s="9"/>
      <c r="CW38" s="9"/>
      <c r="CY38" s="370"/>
      <c r="DA38" s="370"/>
      <c r="DI38" s="370"/>
      <c r="DK38" s="219"/>
      <c r="DW38" s="370"/>
      <c r="EA38" s="9"/>
      <c r="ED38" s="370"/>
      <c r="EE38" s="371"/>
      <c r="EF38" s="370"/>
      <c r="EG38" s="219"/>
      <c r="EH38" s="219"/>
      <c r="EI38" s="219"/>
      <c r="EJ38" s="219"/>
      <c r="EK38" s="370"/>
      <c r="EL38" s="371"/>
      <c r="EM38" s="370"/>
      <c r="EN38" s="219"/>
      <c r="EO38" s="219"/>
      <c r="EP38" s="219"/>
      <c r="EU38" s="370"/>
      <c r="EW38" s="370"/>
      <c r="FE38" s="370"/>
      <c r="FI38" s="9"/>
      <c r="FO38" s="370"/>
      <c r="FP38" s="371"/>
      <c r="FQ38" s="370"/>
      <c r="FR38" s="219"/>
      <c r="FS38" s="219"/>
      <c r="FT38" s="219"/>
      <c r="FU38" s="201"/>
      <c r="FV38" s="9"/>
      <c r="FW38" s="201"/>
      <c r="GE38" s="205"/>
    </row>
    <row r="39" spans="1:179" ht="12" customHeight="1">
      <c r="A39" s="1379" t="s">
        <v>438</v>
      </c>
      <c r="B39" s="1379"/>
      <c r="C39" s="1379"/>
      <c r="D39" s="1379"/>
      <c r="E39" s="1379"/>
      <c r="F39" s="1379"/>
      <c r="G39" s="1379"/>
      <c r="H39" s="1379"/>
      <c r="I39" s="165"/>
      <c r="AC39" s="373"/>
      <c r="AD39" s="374"/>
      <c r="AE39" s="374"/>
      <c r="AF39" s="374"/>
      <c r="AG39" s="374"/>
      <c r="AH39" s="375"/>
      <c r="AI39" s="374"/>
      <c r="AJ39" s="374"/>
      <c r="AK39" s="374"/>
      <c r="AN39" s="370"/>
      <c r="AW39" s="370"/>
      <c r="AX39" s="9"/>
      <c r="AZ39" s="9"/>
      <c r="BB39" s="9"/>
      <c r="BD39" s="9"/>
      <c r="BF39" s="9"/>
      <c r="BJ39" s="370"/>
      <c r="BU39" s="370"/>
      <c r="CE39" s="370"/>
      <c r="CH39" s="9"/>
      <c r="CI39" s="9"/>
      <c r="CL39" s="9"/>
      <c r="CM39" s="9"/>
      <c r="CN39" s="9"/>
      <c r="CO39" s="370"/>
      <c r="CP39" s="9"/>
      <c r="CQ39" s="9"/>
      <c r="CR39" s="9"/>
      <c r="CT39" s="9"/>
      <c r="CU39" s="9"/>
      <c r="CV39" s="9"/>
      <c r="CW39" s="9"/>
      <c r="DI39" s="376"/>
      <c r="DK39" s="370"/>
      <c r="DW39" s="219"/>
      <c r="EA39" s="9"/>
      <c r="ED39" s="219"/>
      <c r="EE39" s="370"/>
      <c r="EG39" s="9"/>
      <c r="EH39" s="9"/>
      <c r="EI39" s="9"/>
      <c r="EJ39" s="9"/>
      <c r="EK39" s="219"/>
      <c r="EL39" s="370"/>
      <c r="EN39" s="9"/>
      <c r="EO39" s="9"/>
      <c r="EP39" s="9"/>
      <c r="EQ39" s="9"/>
      <c r="ES39" s="9"/>
      <c r="FO39" s="219"/>
      <c r="FP39" s="370"/>
      <c r="FQ39" s="201"/>
      <c r="FR39" s="9"/>
      <c r="FS39" s="9"/>
      <c r="FT39" s="9"/>
      <c r="FU39" s="9"/>
      <c r="FV39" s="9"/>
      <c r="FW39" s="9"/>
    </row>
    <row r="40" spans="1:246" s="230" customFormat="1" ht="12.75" customHeight="1">
      <c r="A40" s="127"/>
      <c r="B40" s="127"/>
      <c r="C40" s="127"/>
      <c r="D40" s="127"/>
      <c r="E40" s="127"/>
      <c r="H40" s="127"/>
      <c r="I40" s="130"/>
      <c r="J40" s="377"/>
      <c r="K40" s="378"/>
      <c r="L40" s="129"/>
      <c r="M40" s="131"/>
      <c r="N40" s="379"/>
      <c r="O40" s="131"/>
      <c r="P40" s="380"/>
      <c r="Q40" s="131"/>
      <c r="R40" s="380"/>
      <c r="S40" s="381"/>
      <c r="T40" s="124"/>
      <c r="U40" s="124"/>
      <c r="V40" s="124"/>
      <c r="W40" s="124"/>
      <c r="X40" s="124"/>
      <c r="Y40" s="124"/>
      <c r="Z40" s="124"/>
      <c r="AA40" s="124"/>
      <c r="AB40" s="124"/>
      <c r="AC40" s="124"/>
      <c r="AD40" s="124"/>
      <c r="AE40" s="131"/>
      <c r="AF40" s="124"/>
      <c r="AG40" s="131"/>
      <c r="AH40" s="124"/>
      <c r="AI40" s="131"/>
      <c r="AJ40" s="382"/>
      <c r="AK40" s="124"/>
      <c r="AL40" s="131"/>
      <c r="AM40" s="124"/>
      <c r="AN40" s="124"/>
      <c r="AO40" s="383"/>
      <c r="AP40" s="384"/>
      <c r="AQ40" s="384"/>
      <c r="AR40" s="131"/>
      <c r="AS40" s="131"/>
      <c r="AT40" s="131"/>
      <c r="AU40" s="131"/>
      <c r="AV40" s="131"/>
      <c r="AW40" s="131"/>
      <c r="AX40" s="131"/>
      <c r="AY40" s="131"/>
      <c r="AZ40" s="131"/>
      <c r="BA40" s="131"/>
      <c r="BB40" s="131"/>
      <c r="BC40" s="131"/>
      <c r="BD40" s="131"/>
      <c r="BE40" s="131"/>
      <c r="BF40" s="131"/>
      <c r="BG40" s="378"/>
      <c r="BH40" s="131"/>
      <c r="BI40" s="131"/>
      <c r="BJ40" s="208"/>
      <c r="BK40" s="131"/>
      <c r="BL40" s="131"/>
      <c r="BM40" s="131"/>
      <c r="BN40" s="131"/>
      <c r="BO40" s="131"/>
      <c r="BP40" s="131"/>
      <c r="BQ40" s="131"/>
      <c r="BR40" s="131"/>
      <c r="BS40" s="131"/>
      <c r="BT40" s="131"/>
      <c r="BU40" s="131"/>
      <c r="BV40" s="124"/>
      <c r="BW40" s="124"/>
      <c r="BX40" s="131"/>
      <c r="BY40" s="131"/>
      <c r="BZ40" s="124"/>
      <c r="CA40" s="124"/>
      <c r="CB40" s="124"/>
      <c r="CC40" s="131"/>
      <c r="CD40" s="131"/>
      <c r="CE40" s="131"/>
      <c r="CF40" s="131"/>
      <c r="CG40" s="131"/>
      <c r="CH40" s="131"/>
      <c r="CI40" s="131"/>
      <c r="CJ40" s="131"/>
      <c r="CK40" s="131"/>
      <c r="CL40" s="131"/>
      <c r="CM40" s="131"/>
      <c r="CN40" s="131"/>
      <c r="CO40" s="131"/>
      <c r="CP40" s="131"/>
      <c r="CQ40" s="131"/>
      <c r="CR40" s="131"/>
      <c r="CS40" s="131"/>
      <c r="CT40" s="131"/>
      <c r="CU40" s="131"/>
      <c r="CV40" s="131"/>
      <c r="CW40" s="131"/>
      <c r="CX40" s="131"/>
      <c r="CY40" s="131"/>
      <c r="CZ40" s="131"/>
      <c r="DA40" s="131"/>
      <c r="DB40" s="131"/>
      <c r="DC40" s="131"/>
      <c r="DD40" s="131"/>
      <c r="DE40" s="131"/>
      <c r="DF40" s="131"/>
      <c r="DG40" s="131"/>
      <c r="DH40" s="131"/>
      <c r="DI40" s="131"/>
      <c r="DJ40" s="131"/>
      <c r="DK40" s="370"/>
      <c r="DL40" s="131"/>
      <c r="DM40" s="385"/>
      <c r="DN40" s="131"/>
      <c r="DO40" s="131"/>
      <c r="DP40" s="124"/>
      <c r="DQ40" s="386"/>
      <c r="DR40" s="387"/>
      <c r="DS40" s="124"/>
      <c r="DT40" s="131"/>
      <c r="DU40" s="131"/>
      <c r="DV40" s="131"/>
      <c r="DW40" s="370"/>
      <c r="DX40" s="124"/>
      <c r="DY40" s="124"/>
      <c r="DZ40" s="124"/>
      <c r="EA40" s="124"/>
      <c r="EB40" s="124"/>
      <c r="EC40" s="124"/>
      <c r="ED40" s="124"/>
      <c r="EE40" s="131"/>
      <c r="EF40" s="131"/>
      <c r="EG40" s="131"/>
      <c r="EH40" s="131"/>
      <c r="EI40" s="131"/>
      <c r="EJ40" s="131"/>
      <c r="EK40" s="131"/>
      <c r="EL40" s="131"/>
      <c r="EM40" s="131"/>
      <c r="EN40" s="131"/>
      <c r="EO40" s="388"/>
      <c r="EP40" s="131"/>
      <c r="EQ40" s="131"/>
      <c r="ER40" s="124"/>
      <c r="ES40" s="131"/>
      <c r="ET40" s="131"/>
      <c r="EU40" s="124"/>
      <c r="EV40" s="131"/>
      <c r="EW40" s="131"/>
      <c r="EX40" s="131"/>
      <c r="EY40" s="124"/>
      <c r="EZ40" s="131"/>
      <c r="FA40" s="131"/>
      <c r="FB40" s="124"/>
      <c r="FC40" s="131"/>
      <c r="FD40" s="131"/>
      <c r="FE40" s="131"/>
      <c r="FF40" s="131"/>
      <c r="FG40" s="131"/>
      <c r="FH40" s="131"/>
      <c r="FI40" s="131"/>
      <c r="FJ40" s="131"/>
      <c r="FK40" s="131"/>
      <c r="FL40" s="131"/>
      <c r="FM40" s="131"/>
      <c r="FN40" s="389"/>
      <c r="FO40" s="131"/>
      <c r="FP40" s="131"/>
      <c r="FQ40" s="131"/>
      <c r="FR40" s="131"/>
      <c r="FS40" s="131"/>
      <c r="FT40" s="131"/>
      <c r="FU40" s="131"/>
      <c r="FV40" s="124"/>
      <c r="FW40" s="131"/>
      <c r="FX40" s="389"/>
      <c r="FY40" s="389"/>
      <c r="FZ40" s="389"/>
      <c r="GA40" s="389"/>
      <c r="GB40" s="389"/>
      <c r="GC40" s="389"/>
      <c r="GD40" s="389"/>
      <c r="GE40" s="124"/>
      <c r="GF40" s="124"/>
      <c r="GG40" s="124"/>
      <c r="GH40" s="124"/>
      <c r="GI40" s="124"/>
      <c r="GJ40" s="124"/>
      <c r="GK40" s="124"/>
      <c r="GL40" s="124"/>
      <c r="GM40" s="124"/>
      <c r="GN40" s="124"/>
      <c r="GO40" s="124"/>
      <c r="GP40" s="124"/>
      <c r="GQ40" s="124"/>
      <c r="GR40" s="124"/>
      <c r="GS40" s="124"/>
      <c r="GT40" s="124"/>
      <c r="GU40" s="124"/>
      <c r="GV40" s="124"/>
      <c r="GW40" s="124"/>
      <c r="GX40" s="124"/>
      <c r="GY40" s="124"/>
      <c r="GZ40" s="124"/>
      <c r="HA40" s="124"/>
      <c r="HB40" s="124"/>
      <c r="HC40" s="124"/>
      <c r="HD40" s="124"/>
      <c r="HE40" s="124"/>
      <c r="HF40" s="124"/>
      <c r="HG40" s="124"/>
      <c r="HH40" s="124"/>
      <c r="HI40" s="124"/>
      <c r="HJ40" s="124"/>
      <c r="HK40" s="124"/>
      <c r="HL40" s="124"/>
      <c r="HM40" s="124"/>
      <c r="HN40" s="124"/>
      <c r="HO40" s="124"/>
      <c r="HP40" s="124"/>
      <c r="HQ40" s="124"/>
      <c r="HR40" s="124"/>
      <c r="HS40" s="124"/>
      <c r="HT40" s="124"/>
      <c r="HU40" s="124"/>
      <c r="HV40" s="124"/>
      <c r="HW40" s="124"/>
      <c r="HX40" s="124"/>
      <c r="HY40" s="124"/>
      <c r="HZ40" s="124"/>
      <c r="IA40" s="124"/>
      <c r="IB40" s="124"/>
      <c r="IC40" s="124"/>
      <c r="ID40" s="124"/>
      <c r="IE40" s="124"/>
      <c r="IF40" s="124"/>
      <c r="IG40" s="124"/>
      <c r="IH40" s="124"/>
      <c r="II40" s="124"/>
      <c r="IJ40" s="124"/>
      <c r="IK40" s="124"/>
      <c r="IL40" s="124"/>
    </row>
    <row r="41" spans="1:188" ht="15.75" customHeight="1">
      <c r="A41" s="795" t="s">
        <v>220</v>
      </c>
      <c r="B41" s="5"/>
      <c r="C41" s="5"/>
      <c r="D41" s="5"/>
      <c r="E41" s="5"/>
      <c r="F41" s="920"/>
      <c r="G41" s="920"/>
      <c r="H41" s="5"/>
      <c r="I41" s="124"/>
      <c r="J41" s="377"/>
      <c r="K41" s="210"/>
      <c r="L41" s="9"/>
      <c r="M41" s="136"/>
      <c r="N41" s="390"/>
      <c r="O41" s="227"/>
      <c r="P41" s="227"/>
      <c r="Q41" s="391"/>
      <c r="R41" s="227"/>
      <c r="S41" s="381"/>
      <c r="AG41" s="9"/>
      <c r="AI41" s="9"/>
      <c r="AJ41" s="9"/>
      <c r="AL41" s="9"/>
      <c r="AM41" s="9"/>
      <c r="AN41" s="392"/>
      <c r="AO41" s="9"/>
      <c r="AP41" s="9"/>
      <c r="AQ41" s="9"/>
      <c r="AR41" s="9"/>
      <c r="AS41" s="9"/>
      <c r="AT41" s="9"/>
      <c r="AU41" s="9"/>
      <c r="AZ41" s="124"/>
      <c r="BA41" s="124"/>
      <c r="BB41" s="124"/>
      <c r="BC41" s="124"/>
      <c r="BD41" s="124"/>
      <c r="BE41" s="124"/>
      <c r="BF41" s="124"/>
      <c r="BG41" s="124"/>
      <c r="BH41" s="124"/>
      <c r="BI41" s="124"/>
      <c r="BJ41" s="124"/>
      <c r="BK41" s="267"/>
      <c r="BL41" s="393"/>
      <c r="BM41" s="393"/>
      <c r="BN41" s="124"/>
      <c r="BO41" s="124"/>
      <c r="BP41" s="124"/>
      <c r="BQ41" s="124"/>
      <c r="BR41" s="124"/>
      <c r="BS41" s="24"/>
      <c r="BT41" s="124"/>
      <c r="CE41" s="394"/>
      <c r="CF41" s="395"/>
      <c r="CG41" s="395"/>
      <c r="CH41" s="395"/>
      <c r="CI41" s="395"/>
      <c r="CJ41" s="395"/>
      <c r="CK41" s="395"/>
      <c r="CL41" s="395"/>
      <c r="CM41" s="395"/>
      <c r="DI41" s="208"/>
      <c r="DM41" s="396"/>
      <c r="DS41" s="201"/>
      <c r="DV41" s="9"/>
      <c r="DW41" s="397"/>
      <c r="DX41" s="398"/>
      <c r="EX41" s="399"/>
      <c r="GF41" s="93"/>
    </row>
    <row r="42" spans="1:166" ht="12" customHeight="1">
      <c r="A42" s="1311" t="s">
        <v>366</v>
      </c>
      <c r="B42" s="400"/>
      <c r="C42" s="401"/>
      <c r="D42" s="5"/>
      <c r="E42" s="5"/>
      <c r="F42" s="6"/>
      <c r="G42" s="6"/>
      <c r="H42" s="6"/>
      <c r="I42" s="402"/>
      <c r="J42" s="232"/>
      <c r="K42" s="208"/>
      <c r="L42" s="139"/>
      <c r="M42" s="140"/>
      <c r="N42" s="141"/>
      <c r="O42" s="141"/>
      <c r="P42" s="140"/>
      <c r="Q42" s="140"/>
      <c r="R42" s="141"/>
      <c r="S42" s="147"/>
      <c r="AC42" s="144"/>
      <c r="AD42" s="221"/>
      <c r="AE42" s="222"/>
      <c r="AG42" s="9"/>
      <c r="AI42" s="9"/>
      <c r="AJ42" s="9"/>
      <c r="AK42" s="403"/>
      <c r="AL42" s="9"/>
      <c r="AM42" s="9"/>
      <c r="AN42" s="9"/>
      <c r="AO42" s="267"/>
      <c r="AP42" s="393"/>
      <c r="AQ42" s="393"/>
      <c r="AS42" s="9"/>
      <c r="AU42" s="24"/>
      <c r="AV42" s="9"/>
      <c r="AW42" s="144"/>
      <c r="AX42" s="221"/>
      <c r="AY42" s="222"/>
      <c r="AZ42" s="9"/>
      <c r="BA42" s="226"/>
      <c r="BB42" s="9"/>
      <c r="BC42" s="9"/>
      <c r="BD42" s="9"/>
      <c r="BE42" s="9"/>
      <c r="BF42" s="9"/>
      <c r="BG42" s="403"/>
      <c r="BH42" s="404"/>
      <c r="BI42" s="405"/>
      <c r="BJ42" s="9"/>
      <c r="BK42" s="9"/>
      <c r="BL42" s="9"/>
      <c r="BM42" s="9"/>
      <c r="BN42" s="9"/>
      <c r="BO42" s="9"/>
      <c r="BP42" s="9"/>
      <c r="BQ42" s="9"/>
      <c r="BR42" s="9"/>
      <c r="BS42" s="9"/>
      <c r="BT42" s="9"/>
      <c r="BU42" s="144"/>
      <c r="BV42" s="221"/>
      <c r="BW42" s="222"/>
      <c r="CG42" s="267"/>
      <c r="CH42" s="393"/>
      <c r="CI42" s="393"/>
      <c r="CO42" s="144"/>
      <c r="CP42" s="221"/>
      <c r="CQ42" s="222"/>
      <c r="DI42" s="144"/>
      <c r="DJ42" s="221"/>
      <c r="DK42" s="222"/>
      <c r="DM42" s="396"/>
      <c r="DS42" s="201"/>
      <c r="DX42" s="226"/>
      <c r="DY42" s="222"/>
      <c r="DZ42" s="222"/>
      <c r="EA42" s="222"/>
      <c r="ED42" s="144"/>
      <c r="EE42" s="221"/>
      <c r="EF42" s="222"/>
      <c r="EM42" s="315"/>
      <c r="EN42" s="315"/>
      <c r="EO42" s="406"/>
      <c r="EP42" s="315"/>
      <c r="EQ42" s="315"/>
      <c r="ER42" s="226"/>
      <c r="ES42" s="315"/>
      <c r="EX42" s="407"/>
      <c r="FC42" s="399"/>
      <c r="FE42" s="144"/>
      <c r="FF42" s="221"/>
      <c r="FG42" s="222"/>
      <c r="FH42" s="393"/>
      <c r="FI42" s="393"/>
      <c r="FJ42" s="393"/>
    </row>
    <row r="43" spans="1:188" ht="12" customHeight="1">
      <c r="A43" s="27"/>
      <c r="B43" s="909" t="s">
        <v>262</v>
      </c>
      <c r="C43" s="908" t="s">
        <v>262</v>
      </c>
      <c r="D43" s="165"/>
      <c r="E43" s="165"/>
      <c r="F43" s="6"/>
      <c r="G43" s="1210"/>
      <c r="H43" s="5"/>
      <c r="I43" s="151"/>
      <c r="J43" s="143"/>
      <c r="K43" s="144"/>
      <c r="L43" s="145"/>
      <c r="M43" s="124"/>
      <c r="N43" s="146"/>
      <c r="O43" s="146"/>
      <c r="P43" s="124"/>
      <c r="Q43" s="124"/>
      <c r="R43" s="24"/>
      <c r="S43" s="147"/>
      <c r="AC43" s="246"/>
      <c r="AD43" s="227"/>
      <c r="AE43" s="246"/>
      <c r="AF43" s="151"/>
      <c r="AH43" s="246"/>
      <c r="AI43" s="246"/>
      <c r="AJ43" s="247"/>
      <c r="AK43" s="247"/>
      <c r="AL43" s="247"/>
      <c r="AM43" s="247"/>
      <c r="AN43" s="247"/>
      <c r="AO43" s="247"/>
      <c r="AP43" s="247"/>
      <c r="AQ43" s="247"/>
      <c r="AR43" s="247"/>
      <c r="AS43" s="227"/>
      <c r="AT43" s="247"/>
      <c r="AV43" s="247"/>
      <c r="AW43" s="9"/>
      <c r="AX43" s="227"/>
      <c r="AY43" s="205"/>
      <c r="BA43" s="227"/>
      <c r="BB43" s="227"/>
      <c r="BC43" s="205"/>
      <c r="BD43" s="205"/>
      <c r="BE43" s="227"/>
      <c r="BF43" s="247"/>
      <c r="BG43" s="247"/>
      <c r="BH43" s="247"/>
      <c r="BI43" s="227"/>
      <c r="BJ43" s="247"/>
      <c r="BK43" s="247"/>
      <c r="BL43" s="247"/>
      <c r="BM43" s="247"/>
      <c r="BN43" s="247"/>
      <c r="BO43" s="247"/>
      <c r="BP43" s="247"/>
      <c r="BQ43" s="247"/>
      <c r="BR43" s="247"/>
      <c r="BS43" s="247"/>
      <c r="BT43" s="250"/>
      <c r="BU43" s="148"/>
      <c r="BV43" s="246"/>
      <c r="BW43" s="246"/>
      <c r="BX43" s="246"/>
      <c r="BY43" s="246"/>
      <c r="BZ43" s="246"/>
      <c r="CA43" s="246"/>
      <c r="CB43" s="246"/>
      <c r="CC43" s="246"/>
      <c r="CO43" s="148"/>
      <c r="CP43" s="246"/>
      <c r="CQ43" s="246"/>
      <c r="CR43" s="246"/>
      <c r="CS43" s="246"/>
      <c r="CT43" s="246"/>
      <c r="CU43" s="246"/>
      <c r="CV43" s="246"/>
      <c r="CW43" s="246"/>
      <c r="DA43" s="408"/>
      <c r="DB43" s="408"/>
      <c r="DC43" s="378"/>
      <c r="DD43" s="378"/>
      <c r="DI43" s="147"/>
      <c r="DJ43" s="225"/>
      <c r="DK43" s="225"/>
      <c r="DL43" s="225"/>
      <c r="DM43" s="409"/>
      <c r="DN43" s="266"/>
      <c r="DO43" s="225"/>
      <c r="DT43" s="148"/>
      <c r="DV43" s="226"/>
      <c r="DX43" s="315"/>
      <c r="EC43" s="410"/>
      <c r="EE43" s="264"/>
      <c r="EF43" s="247"/>
      <c r="EG43" s="247"/>
      <c r="EH43" s="247"/>
      <c r="EJ43" s="411"/>
      <c r="EN43" s="199"/>
      <c r="EO43" s="199"/>
      <c r="EP43" s="199"/>
      <c r="EX43" s="315"/>
      <c r="FA43" s="412"/>
      <c r="FC43" s="407"/>
      <c r="FE43" s="147"/>
      <c r="GF43" s="93"/>
    </row>
    <row r="44" spans="1:163" ht="12" customHeight="1">
      <c r="A44" s="34" t="s">
        <v>222</v>
      </c>
      <c r="B44" s="910" t="s">
        <v>263</v>
      </c>
      <c r="C44" s="44" t="s">
        <v>227</v>
      </c>
      <c r="D44" s="414"/>
      <c r="E44" s="414"/>
      <c r="F44" s="415"/>
      <c r="G44" s="6"/>
      <c r="H44" s="5"/>
      <c r="I44" s="246"/>
      <c r="K44" s="9"/>
      <c r="L44" s="136"/>
      <c r="M44" s="148"/>
      <c r="N44" s="149"/>
      <c r="O44" s="9"/>
      <c r="P44" s="136"/>
      <c r="Q44" s="148"/>
      <c r="R44" s="150"/>
      <c r="AC44" s="256"/>
      <c r="AD44" s="227"/>
      <c r="AE44" s="246"/>
      <c r="AF44" s="227"/>
      <c r="AG44" s="416"/>
      <c r="AH44" s="227"/>
      <c r="AI44" s="246"/>
      <c r="AJ44" s="247"/>
      <c r="AK44" s="247"/>
      <c r="AL44" s="247"/>
      <c r="AM44" s="247"/>
      <c r="AN44" s="247"/>
      <c r="AO44" s="247"/>
      <c r="AP44" s="247"/>
      <c r="AQ44" s="247"/>
      <c r="AR44" s="247"/>
      <c r="AS44" s="227"/>
      <c r="AT44" s="247"/>
      <c r="AU44" s="247"/>
      <c r="AV44" s="247"/>
      <c r="AW44" s="151"/>
      <c r="AX44" s="227"/>
      <c r="AY44" s="205"/>
      <c r="BA44" s="227"/>
      <c r="BB44" s="227"/>
      <c r="BC44" s="205"/>
      <c r="BD44" s="205"/>
      <c r="BE44" s="227"/>
      <c r="BF44" s="246"/>
      <c r="BG44" s="246"/>
      <c r="BH44" s="246"/>
      <c r="BI44" s="246"/>
      <c r="BJ44" s="9"/>
      <c r="BK44" s="9"/>
      <c r="BL44" s="9"/>
      <c r="BM44" s="9"/>
      <c r="BN44" s="9"/>
      <c r="BO44" s="9"/>
      <c r="BP44" s="9"/>
      <c r="BQ44" s="9"/>
      <c r="BR44" s="246"/>
      <c r="BS44" s="246"/>
      <c r="BT44" s="261"/>
      <c r="BU44" s="151"/>
      <c r="BV44" s="246"/>
      <c r="BW44" s="246"/>
      <c r="BX44" s="246"/>
      <c r="BY44" s="246"/>
      <c r="BZ44" s="246"/>
      <c r="CA44" s="246"/>
      <c r="CB44" s="246"/>
      <c r="CC44" s="246"/>
      <c r="CO44" s="151"/>
      <c r="CP44" s="246"/>
      <c r="CQ44" s="246"/>
      <c r="CR44" s="246"/>
      <c r="CS44" s="246"/>
      <c r="CT44" s="246"/>
      <c r="CU44" s="246"/>
      <c r="CV44" s="246"/>
      <c r="CW44" s="246"/>
      <c r="DI44" s="151"/>
      <c r="DJ44" s="417"/>
      <c r="DK44" s="257"/>
      <c r="DL44" s="253"/>
      <c r="DM44" s="418"/>
      <c r="DN44" s="266"/>
      <c r="DO44" s="315"/>
      <c r="DS44" s="419"/>
      <c r="DV44" s="226"/>
      <c r="ED44" s="151"/>
      <c r="EE44" s="253"/>
      <c r="EF44" s="227"/>
      <c r="EG44" s="247"/>
      <c r="EH44" s="247"/>
      <c r="EI44" s="247"/>
      <c r="EJ44" s="247"/>
      <c r="FA44" s="412"/>
      <c r="FC44" s="315"/>
      <c r="FE44" s="151"/>
      <c r="FF44" s="253"/>
      <c r="FG44" s="253"/>
    </row>
    <row r="45" spans="1:161" ht="12" customHeight="1">
      <c r="A45" s="45"/>
      <c r="B45" s="761">
        <v>2011</v>
      </c>
      <c r="C45" s="673">
        <v>2011</v>
      </c>
      <c r="D45" s="150"/>
      <c r="E45" s="150"/>
      <c r="F45" s="6"/>
      <c r="G45" s="420"/>
      <c r="H45" s="5"/>
      <c r="I45" s="199"/>
      <c r="K45" s="151"/>
      <c r="L45" s="136"/>
      <c r="M45" s="148"/>
      <c r="N45" s="150"/>
      <c r="O45" s="9"/>
      <c r="P45" s="136"/>
      <c r="Q45" s="148"/>
      <c r="R45" s="150"/>
      <c r="AD45" s="253"/>
      <c r="AE45" s="257"/>
      <c r="AF45" s="257"/>
      <c r="AG45" s="280"/>
      <c r="AH45" s="257"/>
      <c r="AI45" s="257"/>
      <c r="AJ45" s="253"/>
      <c r="AK45" s="253"/>
      <c r="AL45" s="253"/>
      <c r="AM45" s="253"/>
      <c r="AN45" s="253"/>
      <c r="AO45" s="253"/>
      <c r="AP45" s="253"/>
      <c r="AQ45" s="253"/>
      <c r="AR45" s="253"/>
      <c r="AS45" s="253"/>
      <c r="AT45" s="253"/>
      <c r="AU45" s="253"/>
      <c r="AV45" s="253"/>
      <c r="AW45" s="9"/>
      <c r="AX45" s="253"/>
      <c r="AY45" s="416"/>
      <c r="BA45" s="253"/>
      <c r="BB45" s="256"/>
      <c r="BD45" s="414"/>
      <c r="BE45" s="253"/>
      <c r="BF45" s="257"/>
      <c r="BG45" s="257"/>
      <c r="BH45" s="257"/>
      <c r="BI45" s="256"/>
      <c r="BJ45" s="257"/>
      <c r="BK45" s="257"/>
      <c r="BL45" s="257"/>
      <c r="BM45" s="257"/>
      <c r="BN45" s="257"/>
      <c r="BO45" s="257"/>
      <c r="BP45" s="257"/>
      <c r="BQ45" s="257"/>
      <c r="BR45" s="257"/>
      <c r="BS45" s="257"/>
      <c r="BT45" s="232"/>
      <c r="BU45" s="152"/>
      <c r="BV45" s="246"/>
      <c r="BW45" s="246"/>
      <c r="BX45" s="246"/>
      <c r="BY45" s="246"/>
      <c r="BZ45" s="246"/>
      <c r="CA45" s="246"/>
      <c r="CB45" s="246"/>
      <c r="CC45" s="227"/>
      <c r="CO45" s="152"/>
      <c r="CP45" s="246"/>
      <c r="CQ45" s="246"/>
      <c r="CR45" s="246"/>
      <c r="CS45" s="246"/>
      <c r="CT45" s="246"/>
      <c r="CU45" s="246"/>
      <c r="CV45" s="246"/>
      <c r="CW45" s="227"/>
      <c r="DI45" s="152"/>
      <c r="DJ45" s="421"/>
      <c r="DK45" s="422"/>
      <c r="DL45" s="422"/>
      <c r="DM45" s="423"/>
      <c r="DO45" s="422"/>
      <c r="DS45" s="201"/>
      <c r="DV45" s="232"/>
      <c r="ED45" s="152"/>
      <c r="EE45" s="253"/>
      <c r="EF45" s="153"/>
      <c r="EG45" s="153"/>
      <c r="EH45" s="153"/>
      <c r="EI45" s="153"/>
      <c r="EJ45" s="153"/>
      <c r="FA45" s="9"/>
      <c r="FE45" s="152"/>
    </row>
    <row r="46" spans="1:163" ht="12" customHeight="1">
      <c r="A46" s="424" t="s">
        <v>228</v>
      </c>
      <c r="B46" s="984">
        <v>269.41597816034965</v>
      </c>
      <c r="C46" s="985">
        <v>137.41918200796204</v>
      </c>
      <c r="D46" s="165"/>
      <c r="E46" s="165"/>
      <c r="F46" s="425"/>
      <c r="G46" s="6"/>
      <c r="H46" s="426"/>
      <c r="I46" s="402"/>
      <c r="K46" s="152"/>
      <c r="L46" s="153"/>
      <c r="M46" s="153"/>
      <c r="N46" s="154"/>
      <c r="O46" s="155"/>
      <c r="P46" s="153"/>
      <c r="Q46" s="153"/>
      <c r="R46" s="154"/>
      <c r="AC46" s="156"/>
      <c r="AD46" s="271"/>
      <c r="AE46" s="271"/>
      <c r="AF46" s="271"/>
      <c r="AG46" s="427"/>
      <c r="AH46" s="271"/>
      <c r="AI46" s="271"/>
      <c r="AJ46" s="77"/>
      <c r="AK46" s="77"/>
      <c r="AL46" s="77"/>
      <c r="AM46" s="77"/>
      <c r="AN46" s="77"/>
      <c r="AO46" s="77"/>
      <c r="AP46" s="77"/>
      <c r="AQ46" s="77"/>
      <c r="AR46" s="77"/>
      <c r="AS46" s="77"/>
      <c r="AT46" s="77"/>
      <c r="AU46" s="77"/>
      <c r="AV46" s="77"/>
      <c r="AW46" s="156"/>
      <c r="AX46" s="428"/>
      <c r="AY46" s="429"/>
      <c r="AZ46" s="429"/>
      <c r="BA46" s="430"/>
      <c r="BB46" s="430"/>
      <c r="BC46" s="431"/>
      <c r="BD46" s="431"/>
      <c r="BE46" s="428"/>
      <c r="BF46" s="272"/>
      <c r="BG46" s="272"/>
      <c r="BH46" s="272"/>
      <c r="BI46" s="272"/>
      <c r="BJ46" s="250"/>
      <c r="BK46" s="250"/>
      <c r="BL46" s="250"/>
      <c r="BM46" s="250"/>
      <c r="BN46" s="250"/>
      <c r="BO46" s="250"/>
      <c r="BP46" s="250"/>
      <c r="BQ46" s="250"/>
      <c r="BR46" s="272"/>
      <c r="BS46" s="272"/>
      <c r="BT46" s="295"/>
      <c r="BU46" s="156"/>
      <c r="BV46" s="307"/>
      <c r="BW46" s="307"/>
      <c r="BX46" s="307"/>
      <c r="BY46" s="307"/>
      <c r="BZ46" s="307"/>
      <c r="CA46" s="307"/>
      <c r="CB46" s="307"/>
      <c r="CC46" s="307"/>
      <c r="CD46" s="432"/>
      <c r="CE46" s="299"/>
      <c r="CF46" s="299"/>
      <c r="CG46" s="299"/>
      <c r="CH46" s="299"/>
      <c r="CI46" s="299"/>
      <c r="CJ46" s="299"/>
      <c r="CK46" s="299"/>
      <c r="CL46" s="299"/>
      <c r="CM46" s="299"/>
      <c r="CN46" s="299"/>
      <c r="CO46" s="156"/>
      <c r="CP46" s="311"/>
      <c r="CQ46" s="311"/>
      <c r="CR46" s="311"/>
      <c r="CS46" s="311"/>
      <c r="CT46" s="311"/>
      <c r="CU46" s="311"/>
      <c r="CV46" s="311"/>
      <c r="CW46" s="311"/>
      <c r="CY46" s="299"/>
      <c r="CZ46" s="299"/>
      <c r="DA46" s="299"/>
      <c r="DB46" s="299"/>
      <c r="DC46" s="299"/>
      <c r="DD46" s="299"/>
      <c r="DE46" s="299"/>
      <c r="DF46" s="299"/>
      <c r="DG46" s="299"/>
      <c r="DH46" s="299"/>
      <c r="DI46" s="156"/>
      <c r="DJ46" s="433"/>
      <c r="DK46" s="434"/>
      <c r="DL46" s="434"/>
      <c r="DM46" s="435"/>
      <c r="DN46" s="434"/>
      <c r="DO46" s="434"/>
      <c r="DS46" s="201"/>
      <c r="DV46" s="306"/>
      <c r="EC46" s="315"/>
      <c r="ED46" s="156"/>
      <c r="EE46" s="311"/>
      <c r="EF46" s="311"/>
      <c r="EG46" s="311"/>
      <c r="EH46" s="436"/>
      <c r="EI46" s="436"/>
      <c r="EJ46" s="436"/>
      <c r="FE46" s="156"/>
      <c r="FF46" s="437"/>
      <c r="FG46" s="437"/>
    </row>
    <row r="47" spans="1:188" ht="12" customHeight="1">
      <c r="A47" s="438" t="s">
        <v>229</v>
      </c>
      <c r="B47" s="986">
        <v>218.9470637067352</v>
      </c>
      <c r="C47" s="987">
        <v>185.01523944015761</v>
      </c>
      <c r="D47" s="439"/>
      <c r="E47" s="439"/>
      <c r="F47" s="6"/>
      <c r="G47" s="440"/>
      <c r="H47" s="441"/>
      <c r="I47" s="402"/>
      <c r="K47" s="156"/>
      <c r="L47" s="112"/>
      <c r="M47" s="112"/>
      <c r="N47" s="74"/>
      <c r="O47" s="157"/>
      <c r="P47" s="112"/>
      <c r="Q47" s="158"/>
      <c r="R47" s="74"/>
      <c r="AC47" s="156"/>
      <c r="AD47" s="271"/>
      <c r="AE47" s="271"/>
      <c r="AF47" s="271"/>
      <c r="AG47" s="427"/>
      <c r="AH47" s="271"/>
      <c r="AI47" s="271"/>
      <c r="AJ47" s="77"/>
      <c r="AK47" s="77"/>
      <c r="AL47" s="77"/>
      <c r="AM47" s="77"/>
      <c r="AN47" s="77"/>
      <c r="AO47" s="77"/>
      <c r="AP47" s="77"/>
      <c r="AQ47" s="77"/>
      <c r="AR47" s="77"/>
      <c r="AS47" s="77"/>
      <c r="AT47" s="77"/>
      <c r="AU47" s="77"/>
      <c r="AV47" s="77"/>
      <c r="AW47" s="156"/>
      <c r="AX47" s="428"/>
      <c r="AY47" s="429"/>
      <c r="AZ47" s="429"/>
      <c r="BA47" s="430"/>
      <c r="BB47" s="430"/>
      <c r="BC47" s="431"/>
      <c r="BD47" s="431"/>
      <c r="BE47" s="428"/>
      <c r="BF47" s="272"/>
      <c r="BG47" s="272"/>
      <c r="BH47" s="272"/>
      <c r="BI47" s="272"/>
      <c r="BJ47" s="250"/>
      <c r="BK47" s="250"/>
      <c r="BL47" s="250"/>
      <c r="BM47" s="250"/>
      <c r="BN47" s="250"/>
      <c r="BO47" s="250"/>
      <c r="BP47" s="250"/>
      <c r="BQ47" s="250"/>
      <c r="BR47" s="272"/>
      <c r="BS47" s="272"/>
      <c r="BT47" s="295"/>
      <c r="BU47" s="156"/>
      <c r="BV47" s="307"/>
      <c r="BW47" s="307"/>
      <c r="BX47" s="307"/>
      <c r="BY47" s="307"/>
      <c r="BZ47" s="307"/>
      <c r="CA47" s="307"/>
      <c r="CB47" s="307"/>
      <c r="CC47" s="307"/>
      <c r="CE47" s="299"/>
      <c r="CF47" s="299"/>
      <c r="CG47" s="299"/>
      <c r="CH47" s="299"/>
      <c r="CI47" s="299"/>
      <c r="CJ47" s="299"/>
      <c r="CK47" s="299"/>
      <c r="CL47" s="299"/>
      <c r="CM47" s="299"/>
      <c r="CN47" s="299"/>
      <c r="CO47" s="156"/>
      <c r="CP47" s="311"/>
      <c r="CQ47" s="311"/>
      <c r="CR47" s="311"/>
      <c r="CS47" s="311"/>
      <c r="CT47" s="311"/>
      <c r="CU47" s="311"/>
      <c r="CV47" s="311"/>
      <c r="CW47" s="311"/>
      <c r="CY47" s="299"/>
      <c r="CZ47" s="299"/>
      <c r="DA47" s="299"/>
      <c r="DB47" s="299"/>
      <c r="DC47" s="299"/>
      <c r="DD47" s="299"/>
      <c r="DE47" s="299"/>
      <c r="DF47" s="299"/>
      <c r="DG47" s="299"/>
      <c r="DH47" s="299"/>
      <c r="DI47" s="156"/>
      <c r="DJ47" s="434"/>
      <c r="DK47" s="434"/>
      <c r="DL47" s="434"/>
      <c r="DM47" s="435"/>
      <c r="DN47" s="435"/>
      <c r="DO47" s="434"/>
      <c r="DS47" s="201"/>
      <c r="DV47" s="306"/>
      <c r="EC47" s="306"/>
      <c r="ED47" s="156"/>
      <c r="EE47" s="311"/>
      <c r="EF47" s="311"/>
      <c r="EG47" s="311"/>
      <c r="EH47" s="436"/>
      <c r="EI47" s="436"/>
      <c r="EJ47" s="436"/>
      <c r="FE47" s="156"/>
      <c r="FF47" s="437"/>
      <c r="FG47" s="437"/>
      <c r="GF47" s="93"/>
    </row>
    <row r="48" spans="1:163" ht="12" customHeight="1">
      <c r="A48" s="424" t="s">
        <v>230</v>
      </c>
      <c r="B48" s="984">
        <v>287.215736348737</v>
      </c>
      <c r="C48" s="988">
        <v>179.22026509074828</v>
      </c>
      <c r="D48" s="439"/>
      <c r="E48" s="439"/>
      <c r="F48" s="6"/>
      <c r="G48" s="6"/>
      <c r="H48" s="5"/>
      <c r="I48" s="402"/>
      <c r="K48" s="156"/>
      <c r="L48" s="112"/>
      <c r="M48" s="112"/>
      <c r="N48" s="74"/>
      <c r="O48" s="157"/>
      <c r="P48" s="112"/>
      <c r="Q48" s="158"/>
      <c r="R48" s="74"/>
      <c r="AC48" s="156"/>
      <c r="AD48" s="271"/>
      <c r="AE48" s="271"/>
      <c r="AF48" s="271"/>
      <c r="AG48" s="427"/>
      <c r="AH48" s="271"/>
      <c r="AI48" s="271"/>
      <c r="AJ48" s="77"/>
      <c r="AK48" s="77"/>
      <c r="AL48" s="77"/>
      <c r="AM48" s="77"/>
      <c r="AN48" s="77"/>
      <c r="AO48" s="77"/>
      <c r="AP48" s="77"/>
      <c r="AQ48" s="77"/>
      <c r="AR48" s="77"/>
      <c r="AS48" s="77"/>
      <c r="AT48" s="77"/>
      <c r="AU48" s="77"/>
      <c r="AV48" s="77"/>
      <c r="AW48" s="156"/>
      <c r="AX48" s="428"/>
      <c r="AY48" s="429"/>
      <c r="AZ48" s="429"/>
      <c r="BA48" s="430"/>
      <c r="BB48" s="430"/>
      <c r="BC48" s="431"/>
      <c r="BD48" s="431"/>
      <c r="BE48" s="428"/>
      <c r="BF48" s="272"/>
      <c r="BG48" s="272"/>
      <c r="BH48" s="272"/>
      <c r="BI48" s="272"/>
      <c r="BJ48" s="250"/>
      <c r="BK48" s="250"/>
      <c r="BL48" s="250"/>
      <c r="BM48" s="250"/>
      <c r="BN48" s="250"/>
      <c r="BO48" s="250"/>
      <c r="BP48" s="250"/>
      <c r="BQ48" s="250"/>
      <c r="BR48" s="272"/>
      <c r="BS48" s="272"/>
      <c r="BT48" s="295"/>
      <c r="BU48" s="156"/>
      <c r="BV48" s="307"/>
      <c r="BW48" s="307"/>
      <c r="BX48" s="307"/>
      <c r="BY48" s="307"/>
      <c r="BZ48" s="307"/>
      <c r="CA48" s="307"/>
      <c r="CB48" s="307"/>
      <c r="CC48" s="307"/>
      <c r="CE48" s="299"/>
      <c r="CF48" s="299"/>
      <c r="CG48" s="299"/>
      <c r="CH48" s="299"/>
      <c r="CI48" s="299"/>
      <c r="CJ48" s="299"/>
      <c r="CK48" s="299"/>
      <c r="CL48" s="299"/>
      <c r="CM48" s="299"/>
      <c r="CN48" s="299"/>
      <c r="CO48" s="156"/>
      <c r="CP48" s="311"/>
      <c r="CQ48" s="311"/>
      <c r="CR48" s="311"/>
      <c r="CS48" s="311"/>
      <c r="CT48" s="311"/>
      <c r="CU48" s="311"/>
      <c r="CV48" s="311"/>
      <c r="CW48" s="311"/>
      <c r="CY48" s="299"/>
      <c r="CZ48" s="299"/>
      <c r="DA48" s="299"/>
      <c r="DB48" s="299"/>
      <c r="DC48" s="299"/>
      <c r="DD48" s="299"/>
      <c r="DE48" s="299"/>
      <c r="DF48" s="299"/>
      <c r="DG48" s="299"/>
      <c r="DH48" s="299"/>
      <c r="DI48" s="156"/>
      <c r="DJ48" s="434"/>
      <c r="DK48" s="434"/>
      <c r="DL48" s="434"/>
      <c r="DM48" s="435"/>
      <c r="DN48" s="435"/>
      <c r="DO48" s="434"/>
      <c r="DS48" s="201"/>
      <c r="DV48" s="306"/>
      <c r="EC48" s="306"/>
      <c r="ED48" s="156"/>
      <c r="EE48" s="311"/>
      <c r="EF48" s="311"/>
      <c r="EG48" s="311"/>
      <c r="EH48" s="436"/>
      <c r="EI48" s="436"/>
      <c r="EJ48" s="436"/>
      <c r="FE48" s="156"/>
      <c r="FF48" s="437"/>
      <c r="FG48" s="437"/>
    </row>
    <row r="49" spans="1:163" ht="12" customHeight="1">
      <c r="A49" s="438" t="s">
        <v>231</v>
      </c>
      <c r="B49" s="986">
        <v>314.4850750197732</v>
      </c>
      <c r="C49" s="987">
        <v>170.16547889549406</v>
      </c>
      <c r="D49" s="442"/>
      <c r="E49" s="443"/>
      <c r="F49" s="443"/>
      <c r="G49" s="443"/>
      <c r="H49" s="443"/>
      <c r="I49" s="402"/>
      <c r="K49" s="156"/>
      <c r="L49" s="112"/>
      <c r="M49" s="112"/>
      <c r="N49" s="74"/>
      <c r="O49" s="157"/>
      <c r="P49" s="112"/>
      <c r="Q49" s="158"/>
      <c r="R49" s="74"/>
      <c r="AC49" s="156"/>
      <c r="AD49" s="271"/>
      <c r="AE49" s="271"/>
      <c r="AF49" s="271"/>
      <c r="AG49" s="427"/>
      <c r="AH49" s="271"/>
      <c r="AI49" s="271"/>
      <c r="AJ49" s="77"/>
      <c r="AK49" s="77"/>
      <c r="AL49" s="77"/>
      <c r="AM49" s="77"/>
      <c r="AN49" s="77"/>
      <c r="AO49" s="77"/>
      <c r="AP49" s="77"/>
      <c r="AQ49" s="77"/>
      <c r="AR49" s="77"/>
      <c r="AS49" s="77"/>
      <c r="AT49" s="77"/>
      <c r="AU49" s="77"/>
      <c r="AV49" s="77"/>
      <c r="AW49" s="156"/>
      <c r="AX49" s="428"/>
      <c r="AY49" s="429"/>
      <c r="AZ49" s="429"/>
      <c r="BA49" s="430"/>
      <c r="BB49" s="430"/>
      <c r="BC49" s="431"/>
      <c r="BD49" s="431"/>
      <c r="BE49" s="428"/>
      <c r="BF49" s="272"/>
      <c r="BG49" s="272"/>
      <c r="BH49" s="272"/>
      <c r="BI49" s="272"/>
      <c r="BJ49" s="250"/>
      <c r="BK49" s="250"/>
      <c r="BL49" s="250"/>
      <c r="BM49" s="250"/>
      <c r="BN49" s="250"/>
      <c r="BO49" s="250"/>
      <c r="BP49" s="250"/>
      <c r="BQ49" s="250"/>
      <c r="BR49" s="272"/>
      <c r="BS49" s="272"/>
      <c r="BT49" s="295"/>
      <c r="BU49" s="156"/>
      <c r="BV49" s="307"/>
      <c r="BW49" s="307"/>
      <c r="BX49" s="307"/>
      <c r="BY49" s="307"/>
      <c r="BZ49" s="307"/>
      <c r="CA49" s="307"/>
      <c r="CB49" s="307"/>
      <c r="CC49" s="307"/>
      <c r="CE49" s="299"/>
      <c r="CF49" s="299"/>
      <c r="CG49" s="299"/>
      <c r="CH49" s="299"/>
      <c r="CI49" s="299"/>
      <c r="CJ49" s="299"/>
      <c r="CK49" s="299"/>
      <c r="CL49" s="299"/>
      <c r="CM49" s="299"/>
      <c r="CN49" s="299"/>
      <c r="CO49" s="156"/>
      <c r="CP49" s="311"/>
      <c r="CQ49" s="311"/>
      <c r="CR49" s="311"/>
      <c r="CS49" s="311"/>
      <c r="CT49" s="311"/>
      <c r="CU49" s="311"/>
      <c r="CV49" s="311"/>
      <c r="CW49" s="311"/>
      <c r="CY49" s="299"/>
      <c r="CZ49" s="299"/>
      <c r="DA49" s="299"/>
      <c r="DB49" s="299"/>
      <c r="DC49" s="299"/>
      <c r="DD49" s="299"/>
      <c r="DE49" s="299"/>
      <c r="DF49" s="299"/>
      <c r="DG49" s="299"/>
      <c r="DH49" s="299"/>
      <c r="DI49" s="156"/>
      <c r="DJ49" s="434"/>
      <c r="DK49" s="434"/>
      <c r="DL49" s="434"/>
      <c r="DM49" s="435"/>
      <c r="DN49" s="435"/>
      <c r="DO49" s="434"/>
      <c r="DS49" s="201"/>
      <c r="DV49" s="306"/>
      <c r="EC49" s="306"/>
      <c r="ED49" s="156"/>
      <c r="EE49" s="311"/>
      <c r="EF49" s="311"/>
      <c r="EG49" s="311"/>
      <c r="EH49" s="436"/>
      <c r="EI49" s="436"/>
      <c r="EJ49" s="436"/>
      <c r="FE49" s="156"/>
      <c r="FF49" s="437"/>
      <c r="FG49" s="437"/>
    </row>
    <row r="50" spans="1:163" ht="12" customHeight="1">
      <c r="A50" s="424" t="s">
        <v>232</v>
      </c>
      <c r="B50" s="984">
        <v>221.01922999402728</v>
      </c>
      <c r="C50" s="988">
        <v>140.8528672978709</v>
      </c>
      <c r="D50" s="5"/>
      <c r="E50" s="5"/>
      <c r="F50" s="6"/>
      <c r="G50" s="6"/>
      <c r="H50" s="5"/>
      <c r="I50" s="402"/>
      <c r="K50" s="156"/>
      <c r="L50" s="112"/>
      <c r="M50" s="112"/>
      <c r="N50" s="74"/>
      <c r="O50" s="157"/>
      <c r="P50" s="112"/>
      <c r="Q50" s="158"/>
      <c r="R50" s="74"/>
      <c r="AC50" s="156"/>
      <c r="AD50" s="271"/>
      <c r="AE50" s="271"/>
      <c r="AF50" s="271"/>
      <c r="AG50" s="427"/>
      <c r="AH50" s="271"/>
      <c r="AI50" s="271"/>
      <c r="AJ50" s="77"/>
      <c r="AK50" s="77"/>
      <c r="AL50" s="77"/>
      <c r="AM50" s="77"/>
      <c r="AN50" s="77"/>
      <c r="AO50" s="77"/>
      <c r="AP50" s="77"/>
      <c r="AQ50" s="77"/>
      <c r="AR50" s="77"/>
      <c r="AS50" s="77"/>
      <c r="AT50" s="77"/>
      <c r="AU50" s="77"/>
      <c r="AV50" s="77"/>
      <c r="AW50" s="156"/>
      <c r="AX50" s="428"/>
      <c r="AY50" s="429"/>
      <c r="AZ50" s="429"/>
      <c r="BA50" s="430"/>
      <c r="BB50" s="430"/>
      <c r="BC50" s="431"/>
      <c r="BD50" s="431"/>
      <c r="BE50" s="428"/>
      <c r="BF50" s="272"/>
      <c r="BG50" s="272"/>
      <c r="BH50" s="272"/>
      <c r="BI50" s="272"/>
      <c r="BJ50" s="250"/>
      <c r="BK50" s="250"/>
      <c r="BL50" s="250"/>
      <c r="BM50" s="250"/>
      <c r="BN50" s="250"/>
      <c r="BO50" s="250"/>
      <c r="BP50" s="250"/>
      <c r="BQ50" s="250"/>
      <c r="BR50" s="272"/>
      <c r="BS50" s="272"/>
      <c r="BT50" s="295"/>
      <c r="BU50" s="156"/>
      <c r="BV50" s="307"/>
      <c r="BW50" s="307"/>
      <c r="BX50" s="307"/>
      <c r="BY50" s="307"/>
      <c r="BZ50" s="307"/>
      <c r="CA50" s="307"/>
      <c r="CB50" s="307"/>
      <c r="CC50" s="307"/>
      <c r="CE50" s="299"/>
      <c r="CF50" s="299"/>
      <c r="CG50" s="299"/>
      <c r="CH50" s="299"/>
      <c r="CI50" s="299"/>
      <c r="CJ50" s="299"/>
      <c r="CK50" s="299"/>
      <c r="CL50" s="299"/>
      <c r="CM50" s="299"/>
      <c r="CN50" s="299"/>
      <c r="CO50" s="156"/>
      <c r="CP50" s="311"/>
      <c r="CQ50" s="311"/>
      <c r="CR50" s="311"/>
      <c r="CS50" s="311"/>
      <c r="CT50" s="311"/>
      <c r="CU50" s="311"/>
      <c r="CV50" s="311"/>
      <c r="CW50" s="311"/>
      <c r="CY50" s="299"/>
      <c r="CZ50" s="299"/>
      <c r="DA50" s="299"/>
      <c r="DB50" s="299"/>
      <c r="DC50" s="299"/>
      <c r="DD50" s="299"/>
      <c r="DE50" s="299"/>
      <c r="DF50" s="299"/>
      <c r="DG50" s="299"/>
      <c r="DH50" s="299"/>
      <c r="DI50" s="156"/>
      <c r="DJ50" s="434"/>
      <c r="DK50" s="434"/>
      <c r="DL50" s="434"/>
      <c r="DM50" s="435"/>
      <c r="DN50" s="435"/>
      <c r="DO50" s="434"/>
      <c r="DS50" s="201"/>
      <c r="DV50" s="306"/>
      <c r="EC50" s="306"/>
      <c r="ED50" s="156"/>
      <c r="EE50" s="311"/>
      <c r="EF50" s="311"/>
      <c r="EG50" s="311"/>
      <c r="EH50" s="436"/>
      <c r="EI50" s="436"/>
      <c r="EJ50" s="436"/>
      <c r="FE50" s="156"/>
      <c r="FF50" s="437"/>
      <c r="FG50" s="437"/>
    </row>
    <row r="51" spans="1:163" ht="12" customHeight="1">
      <c r="A51" s="438" t="s">
        <v>233</v>
      </c>
      <c r="B51" s="986">
        <v>251.8548035068736</v>
      </c>
      <c r="C51" s="987">
        <v>141.88147855544355</v>
      </c>
      <c r="D51" s="439"/>
      <c r="E51" s="439"/>
      <c r="F51" s="6"/>
      <c r="G51" s="6"/>
      <c r="H51" s="5"/>
      <c r="I51" s="402"/>
      <c r="K51" s="156"/>
      <c r="L51" s="112"/>
      <c r="M51" s="112"/>
      <c r="N51" s="74"/>
      <c r="O51" s="157"/>
      <c r="P51" s="112"/>
      <c r="Q51" s="158"/>
      <c r="R51" s="74"/>
      <c r="AC51" s="156"/>
      <c r="AD51" s="271"/>
      <c r="AE51" s="271"/>
      <c r="AF51" s="271"/>
      <c r="AG51" s="427"/>
      <c r="AH51" s="271"/>
      <c r="AI51" s="271"/>
      <c r="AJ51" s="77"/>
      <c r="AK51" s="77"/>
      <c r="AL51" s="77"/>
      <c r="AM51" s="77"/>
      <c r="AN51" s="77"/>
      <c r="AO51" s="77"/>
      <c r="AP51" s="77"/>
      <c r="AQ51" s="77"/>
      <c r="AR51" s="77"/>
      <c r="AS51" s="77"/>
      <c r="AT51" s="77"/>
      <c r="AU51" s="77"/>
      <c r="AV51" s="77"/>
      <c r="AW51" s="156"/>
      <c r="AX51" s="428"/>
      <c r="AY51" s="429"/>
      <c r="AZ51" s="429"/>
      <c r="BA51" s="430"/>
      <c r="BB51" s="430"/>
      <c r="BC51" s="431"/>
      <c r="BD51" s="431"/>
      <c r="BE51" s="428"/>
      <c r="BF51" s="272"/>
      <c r="BG51" s="272"/>
      <c r="BH51" s="272"/>
      <c r="BI51" s="272"/>
      <c r="BJ51" s="250"/>
      <c r="BK51" s="250"/>
      <c r="BL51" s="250"/>
      <c r="BM51" s="250"/>
      <c r="BN51" s="250"/>
      <c r="BO51" s="250"/>
      <c r="BP51" s="250"/>
      <c r="BQ51" s="250"/>
      <c r="BR51" s="272"/>
      <c r="BS51" s="272"/>
      <c r="BT51" s="295"/>
      <c r="BU51" s="156"/>
      <c r="BV51" s="307"/>
      <c r="BW51" s="307"/>
      <c r="BX51" s="307"/>
      <c r="BY51" s="307"/>
      <c r="BZ51" s="307"/>
      <c r="CA51" s="307"/>
      <c r="CB51" s="307"/>
      <c r="CC51" s="307"/>
      <c r="CE51" s="299"/>
      <c r="CF51" s="299"/>
      <c r="CG51" s="299"/>
      <c r="CH51" s="299"/>
      <c r="CI51" s="299"/>
      <c r="CJ51" s="299"/>
      <c r="CK51" s="299"/>
      <c r="CL51" s="299"/>
      <c r="CM51" s="299"/>
      <c r="CN51" s="299"/>
      <c r="CO51" s="156"/>
      <c r="CP51" s="311"/>
      <c r="CQ51" s="311"/>
      <c r="CR51" s="311"/>
      <c r="CS51" s="311"/>
      <c r="CT51" s="311"/>
      <c r="CU51" s="311"/>
      <c r="CV51" s="311"/>
      <c r="CW51" s="311"/>
      <c r="CY51" s="299"/>
      <c r="CZ51" s="299"/>
      <c r="DA51" s="299"/>
      <c r="DB51" s="299"/>
      <c r="DC51" s="299"/>
      <c r="DD51" s="299"/>
      <c r="DE51" s="299"/>
      <c r="DF51" s="299"/>
      <c r="DG51" s="299"/>
      <c r="DH51" s="299"/>
      <c r="DI51" s="156"/>
      <c r="DJ51" s="434"/>
      <c r="DK51" s="434"/>
      <c r="DL51" s="434"/>
      <c r="DM51" s="435"/>
      <c r="DN51" s="435"/>
      <c r="DO51" s="434"/>
      <c r="DS51" s="201"/>
      <c r="DV51" s="306"/>
      <c r="EC51" s="306"/>
      <c r="ED51" s="156"/>
      <c r="EE51" s="311"/>
      <c r="EF51" s="311"/>
      <c r="EG51" s="311"/>
      <c r="EH51" s="436"/>
      <c r="EI51" s="436"/>
      <c r="EJ51" s="436"/>
      <c r="EL51" s="315"/>
      <c r="FE51" s="156"/>
      <c r="FF51" s="437"/>
      <c r="FG51" s="437"/>
    </row>
    <row r="52" spans="1:163" ht="12" customHeight="1">
      <c r="A52" s="424" t="s">
        <v>234</v>
      </c>
      <c r="B52" s="984">
        <v>313.73411483768194</v>
      </c>
      <c r="C52" s="988">
        <v>133.46497328612622</v>
      </c>
      <c r="D52" s="439"/>
      <c r="E52" s="439"/>
      <c r="F52" s="6"/>
      <c r="G52" s="6"/>
      <c r="H52" s="5"/>
      <c r="I52" s="402"/>
      <c r="K52" s="156"/>
      <c r="L52" s="112"/>
      <c r="M52" s="112"/>
      <c r="N52" s="74"/>
      <c r="O52" s="157"/>
      <c r="P52" s="112"/>
      <c r="Q52" s="158"/>
      <c r="R52" s="74"/>
      <c r="AC52" s="156"/>
      <c r="AD52" s="271"/>
      <c r="AE52" s="271"/>
      <c r="AF52" s="271"/>
      <c r="AG52" s="427"/>
      <c r="AH52" s="271"/>
      <c r="AI52" s="271"/>
      <c r="AJ52" s="77"/>
      <c r="AK52" s="77"/>
      <c r="AL52" s="444"/>
      <c r="AM52" s="77"/>
      <c r="AN52" s="77"/>
      <c r="AO52" s="77"/>
      <c r="AP52" s="77"/>
      <c r="AQ52" s="77"/>
      <c r="AR52" s="77"/>
      <c r="AS52" s="77"/>
      <c r="AT52" s="77"/>
      <c r="AU52" s="77"/>
      <c r="AV52" s="77"/>
      <c r="AW52" s="156"/>
      <c r="AX52" s="428"/>
      <c r="AY52" s="429"/>
      <c r="AZ52" s="429"/>
      <c r="BA52" s="430"/>
      <c r="BB52" s="430"/>
      <c r="BC52" s="431"/>
      <c r="BD52" s="431"/>
      <c r="BE52" s="428"/>
      <c r="BF52" s="272"/>
      <c r="BG52" s="272"/>
      <c r="BH52" s="272"/>
      <c r="BI52" s="272"/>
      <c r="BJ52" s="250"/>
      <c r="BK52" s="250"/>
      <c r="BL52" s="250"/>
      <c r="BM52" s="250"/>
      <c r="BN52" s="250"/>
      <c r="BO52" s="250"/>
      <c r="BP52" s="250"/>
      <c r="BQ52" s="250"/>
      <c r="BR52" s="272"/>
      <c r="BS52" s="272"/>
      <c r="BT52" s="295"/>
      <c r="BU52" s="156"/>
      <c r="BV52" s="307"/>
      <c r="BW52" s="307"/>
      <c r="BX52" s="307"/>
      <c r="BY52" s="307"/>
      <c r="BZ52" s="307"/>
      <c r="CA52" s="307"/>
      <c r="CB52" s="307"/>
      <c r="CC52" s="307"/>
      <c r="CE52" s="299"/>
      <c r="CF52" s="299"/>
      <c r="CG52" s="299"/>
      <c r="CH52" s="299"/>
      <c r="CI52" s="299"/>
      <c r="CJ52" s="299"/>
      <c r="CK52" s="299"/>
      <c r="CL52" s="299"/>
      <c r="CM52" s="299"/>
      <c r="CN52" s="299"/>
      <c r="CO52" s="156"/>
      <c r="CP52" s="311"/>
      <c r="CQ52" s="311"/>
      <c r="CR52" s="311"/>
      <c r="CS52" s="311"/>
      <c r="CT52" s="311"/>
      <c r="CU52" s="311"/>
      <c r="CV52" s="311"/>
      <c r="CW52" s="311"/>
      <c r="CY52" s="299"/>
      <c r="CZ52" s="299"/>
      <c r="DA52" s="299"/>
      <c r="DB52" s="299"/>
      <c r="DC52" s="299"/>
      <c r="DD52" s="299"/>
      <c r="DE52" s="299"/>
      <c r="DF52" s="299"/>
      <c r="DG52" s="299"/>
      <c r="DH52" s="299"/>
      <c r="DI52" s="156"/>
      <c r="DJ52" s="434"/>
      <c r="DK52" s="434"/>
      <c r="DL52" s="434"/>
      <c r="DM52" s="435"/>
      <c r="DN52" s="435"/>
      <c r="DO52" s="434"/>
      <c r="DS52" s="201"/>
      <c r="DV52" s="306"/>
      <c r="EC52" s="306"/>
      <c r="ED52" s="156"/>
      <c r="EE52" s="311"/>
      <c r="EF52" s="311"/>
      <c r="EG52" s="311"/>
      <c r="EH52" s="436"/>
      <c r="EI52" s="436"/>
      <c r="EJ52" s="436"/>
      <c r="EL52" s="315"/>
      <c r="FE52" s="156"/>
      <c r="FF52" s="437"/>
      <c r="FG52" s="437"/>
    </row>
    <row r="53" spans="1:163" ht="12" customHeight="1">
      <c r="A53" s="438" t="s">
        <v>235</v>
      </c>
      <c r="B53" s="986">
        <v>1305.7967330061795</v>
      </c>
      <c r="C53" s="987">
        <v>743.1318157033805</v>
      </c>
      <c r="D53" s="439"/>
      <c r="E53" s="439"/>
      <c r="F53" s="445"/>
      <c r="G53" s="445"/>
      <c r="H53" s="445"/>
      <c r="I53" s="402"/>
      <c r="K53" s="156"/>
      <c r="L53" s="112"/>
      <c r="M53" s="112"/>
      <c r="N53" s="74"/>
      <c r="O53" s="157"/>
      <c r="P53" s="112"/>
      <c r="Q53" s="158"/>
      <c r="R53" s="74"/>
      <c r="AC53" s="156"/>
      <c r="AD53" s="271"/>
      <c r="AE53" s="271"/>
      <c r="AF53" s="271"/>
      <c r="AG53" s="427"/>
      <c r="AH53" s="271"/>
      <c r="AI53" s="271"/>
      <c r="AJ53" s="77"/>
      <c r="AK53" s="77"/>
      <c r="AL53" s="77"/>
      <c r="AM53" s="77"/>
      <c r="AN53" s="77"/>
      <c r="AO53" s="77"/>
      <c r="AP53" s="77"/>
      <c r="AQ53" s="77"/>
      <c r="AR53" s="77"/>
      <c r="AS53" s="77"/>
      <c r="AT53" s="77"/>
      <c r="AU53" s="77"/>
      <c r="AV53" s="77"/>
      <c r="AW53" s="156"/>
      <c r="AX53" s="428"/>
      <c r="AY53" s="429"/>
      <c r="AZ53" s="429"/>
      <c r="BA53" s="430"/>
      <c r="BB53" s="430"/>
      <c r="BC53" s="431"/>
      <c r="BD53" s="431"/>
      <c r="BE53" s="428"/>
      <c r="BF53" s="272"/>
      <c r="BG53" s="272"/>
      <c r="BH53" s="272"/>
      <c r="BI53" s="272"/>
      <c r="BJ53" s="250"/>
      <c r="BK53" s="250"/>
      <c r="BL53" s="250"/>
      <c r="BM53" s="250"/>
      <c r="BN53" s="250"/>
      <c r="BO53" s="250"/>
      <c r="BP53" s="250"/>
      <c r="BQ53" s="250"/>
      <c r="BR53" s="272"/>
      <c r="BS53" s="272"/>
      <c r="BT53" s="295"/>
      <c r="BU53" s="156"/>
      <c r="BV53" s="307"/>
      <c r="BW53" s="307"/>
      <c r="BX53" s="307"/>
      <c r="BY53" s="307"/>
      <c r="BZ53" s="307"/>
      <c r="CA53" s="307"/>
      <c r="CB53" s="307"/>
      <c r="CC53" s="307"/>
      <c r="CE53" s="299"/>
      <c r="CF53" s="299"/>
      <c r="CG53" s="299"/>
      <c r="CH53" s="299"/>
      <c r="CI53" s="299"/>
      <c r="CJ53" s="299"/>
      <c r="CK53" s="299"/>
      <c r="CL53" s="299"/>
      <c r="CM53" s="299"/>
      <c r="CN53" s="299"/>
      <c r="CO53" s="156"/>
      <c r="CP53" s="311"/>
      <c r="CQ53" s="311"/>
      <c r="CR53" s="311"/>
      <c r="CS53" s="311"/>
      <c r="CT53" s="311"/>
      <c r="CU53" s="311"/>
      <c r="CV53" s="311"/>
      <c r="CW53" s="311"/>
      <c r="CY53" s="299"/>
      <c r="CZ53" s="299"/>
      <c r="DA53" s="299"/>
      <c r="DB53" s="299"/>
      <c r="DC53" s="299"/>
      <c r="DD53" s="299"/>
      <c r="DE53" s="299"/>
      <c r="DF53" s="299"/>
      <c r="DG53" s="299"/>
      <c r="DH53" s="299"/>
      <c r="DI53" s="156"/>
      <c r="DJ53" s="434"/>
      <c r="DK53" s="434"/>
      <c r="DL53" s="434"/>
      <c r="DM53" s="435"/>
      <c r="DN53" s="435"/>
      <c r="DO53" s="434"/>
      <c r="DS53" s="201"/>
      <c r="DV53" s="306"/>
      <c r="EC53" s="306"/>
      <c r="ED53" s="156"/>
      <c r="EE53" s="311"/>
      <c r="EF53" s="311"/>
      <c r="EG53" s="311"/>
      <c r="EH53" s="436"/>
      <c r="EI53" s="436"/>
      <c r="EJ53" s="436"/>
      <c r="EL53" s="315"/>
      <c r="FE53" s="156"/>
      <c r="FF53" s="437"/>
      <c r="FG53" s="437"/>
    </row>
    <row r="54" spans="1:163" ht="12" customHeight="1">
      <c r="A54" s="424" t="s">
        <v>236</v>
      </c>
      <c r="B54" s="984">
        <v>271.9610462321363</v>
      </c>
      <c r="C54" s="988">
        <v>138.63745627021945</v>
      </c>
      <c r="D54" s="439"/>
      <c r="E54" s="439"/>
      <c r="F54" s="445"/>
      <c r="G54" s="445"/>
      <c r="H54" s="445"/>
      <c r="I54" s="402"/>
      <c r="K54" s="156"/>
      <c r="L54" s="112"/>
      <c r="M54" s="112"/>
      <c r="N54" s="74"/>
      <c r="O54" s="157"/>
      <c r="P54" s="112"/>
      <c r="Q54" s="158"/>
      <c r="R54" s="74"/>
      <c r="AC54" s="156"/>
      <c r="AD54" s="271"/>
      <c r="AE54" s="271"/>
      <c r="AF54" s="271"/>
      <c r="AG54" s="427"/>
      <c r="AH54" s="271"/>
      <c r="AI54" s="271"/>
      <c r="AJ54" s="77"/>
      <c r="AK54" s="77"/>
      <c r="AL54" s="77"/>
      <c r="AM54" s="77"/>
      <c r="AN54" s="77"/>
      <c r="AO54" s="77"/>
      <c r="AP54" s="77"/>
      <c r="AQ54" s="77"/>
      <c r="AR54" s="77"/>
      <c r="AS54" s="77"/>
      <c r="AT54" s="77"/>
      <c r="AU54" s="77"/>
      <c r="AV54" s="77"/>
      <c r="AW54" s="156"/>
      <c r="AX54" s="428"/>
      <c r="AY54" s="429"/>
      <c r="AZ54" s="429"/>
      <c r="BA54" s="430"/>
      <c r="BB54" s="430"/>
      <c r="BC54" s="431"/>
      <c r="BD54" s="431"/>
      <c r="BE54" s="428"/>
      <c r="BF54" s="272"/>
      <c r="BG54" s="272"/>
      <c r="BH54" s="272"/>
      <c r="BI54" s="272"/>
      <c r="BJ54" s="250"/>
      <c r="BK54" s="250"/>
      <c r="BL54" s="250"/>
      <c r="BM54" s="250"/>
      <c r="BN54" s="250"/>
      <c r="BO54" s="250"/>
      <c r="BP54" s="250"/>
      <c r="BQ54" s="250"/>
      <c r="BR54" s="272"/>
      <c r="BS54" s="272"/>
      <c r="BT54" s="295"/>
      <c r="BU54" s="156"/>
      <c r="BV54" s="307"/>
      <c r="BW54" s="307"/>
      <c r="BX54" s="307"/>
      <c r="BY54" s="307"/>
      <c r="BZ54" s="307"/>
      <c r="CA54" s="307"/>
      <c r="CB54" s="307"/>
      <c r="CC54" s="307"/>
      <c r="CE54" s="299"/>
      <c r="CF54" s="299"/>
      <c r="CG54" s="299"/>
      <c r="CH54" s="299"/>
      <c r="CI54" s="299"/>
      <c r="CJ54" s="299"/>
      <c r="CK54" s="299"/>
      <c r="CL54" s="299"/>
      <c r="CM54" s="299"/>
      <c r="CN54" s="299"/>
      <c r="CO54" s="156"/>
      <c r="CP54" s="311"/>
      <c r="CQ54" s="311"/>
      <c r="CR54" s="311"/>
      <c r="CS54" s="311"/>
      <c r="CT54" s="311"/>
      <c r="CU54" s="311"/>
      <c r="CV54" s="311"/>
      <c r="CW54" s="311"/>
      <c r="CY54" s="299"/>
      <c r="CZ54" s="299"/>
      <c r="DA54" s="299"/>
      <c r="DB54" s="299"/>
      <c r="DC54" s="299"/>
      <c r="DD54" s="299"/>
      <c r="DE54" s="299"/>
      <c r="DF54" s="299"/>
      <c r="DG54" s="299"/>
      <c r="DH54" s="299"/>
      <c r="DI54" s="156"/>
      <c r="DJ54" s="434"/>
      <c r="DK54" s="434"/>
      <c r="DL54" s="434"/>
      <c r="DM54" s="435"/>
      <c r="DN54" s="435"/>
      <c r="DO54" s="434"/>
      <c r="DS54" s="201"/>
      <c r="DV54" s="306"/>
      <c r="EC54" s="306"/>
      <c r="ED54" s="156"/>
      <c r="EE54" s="311"/>
      <c r="EF54" s="311"/>
      <c r="EG54" s="311"/>
      <c r="EH54" s="436"/>
      <c r="EI54" s="436"/>
      <c r="EJ54" s="436"/>
      <c r="EN54" s="446"/>
      <c r="EP54" s="209"/>
      <c r="EQ54" s="209"/>
      <c r="ER54" s="209"/>
      <c r="ES54" s="209"/>
      <c r="ET54" s="209"/>
      <c r="FE54" s="156"/>
      <c r="FF54" s="437"/>
      <c r="FG54" s="437"/>
    </row>
    <row r="55" spans="1:163" ht="12" customHeight="1">
      <c r="A55" s="438" t="s">
        <v>237</v>
      </c>
      <c r="B55" s="986">
        <v>243.4119291928146</v>
      </c>
      <c r="C55" s="987">
        <v>185.47202072597804</v>
      </c>
      <c r="D55" s="439"/>
      <c r="E55" s="439"/>
      <c r="F55" s="445"/>
      <c r="G55" s="445"/>
      <c r="H55" s="445"/>
      <c r="I55" s="402"/>
      <c r="K55" s="156"/>
      <c r="L55" s="112"/>
      <c r="M55" s="112"/>
      <c r="N55" s="74"/>
      <c r="O55" s="157"/>
      <c r="P55" s="112"/>
      <c r="Q55" s="158"/>
      <c r="R55" s="74"/>
      <c r="AC55" s="156"/>
      <c r="AD55" s="271"/>
      <c r="AE55" s="271"/>
      <c r="AF55" s="271"/>
      <c r="AG55" s="427"/>
      <c r="AH55" s="271"/>
      <c r="AI55" s="271"/>
      <c r="AJ55" s="77"/>
      <c r="AK55" s="77"/>
      <c r="AL55" s="77"/>
      <c r="AM55" s="77"/>
      <c r="AN55" s="77"/>
      <c r="AO55" s="77"/>
      <c r="AP55" s="77"/>
      <c r="AQ55" s="77"/>
      <c r="AR55" s="77"/>
      <c r="AS55" s="77"/>
      <c r="AT55" s="77"/>
      <c r="AU55" s="77"/>
      <c r="AV55" s="77"/>
      <c r="AW55" s="156"/>
      <c r="AX55" s="428"/>
      <c r="AY55" s="429"/>
      <c r="AZ55" s="429"/>
      <c r="BA55" s="430"/>
      <c r="BB55" s="430"/>
      <c r="BC55" s="431"/>
      <c r="BD55" s="431"/>
      <c r="BE55" s="428"/>
      <c r="BF55" s="272"/>
      <c r="BG55" s="272"/>
      <c r="BH55" s="272"/>
      <c r="BI55" s="272"/>
      <c r="BJ55" s="250"/>
      <c r="BK55" s="250"/>
      <c r="BL55" s="250"/>
      <c r="BM55" s="250"/>
      <c r="BN55" s="250"/>
      <c r="BO55" s="250"/>
      <c r="BP55" s="250"/>
      <c r="BQ55" s="250"/>
      <c r="BR55" s="272"/>
      <c r="BS55" s="272"/>
      <c r="BT55" s="295"/>
      <c r="BU55" s="156"/>
      <c r="BV55" s="307"/>
      <c r="BW55" s="307"/>
      <c r="BX55" s="307"/>
      <c r="BY55" s="307"/>
      <c r="BZ55" s="307"/>
      <c r="CA55" s="307"/>
      <c r="CB55" s="307"/>
      <c r="CC55" s="307"/>
      <c r="CE55" s="299"/>
      <c r="CF55" s="299"/>
      <c r="CG55" s="299"/>
      <c r="CH55" s="299"/>
      <c r="CI55" s="299"/>
      <c r="CJ55" s="299"/>
      <c r="CK55" s="299"/>
      <c r="CL55" s="299"/>
      <c r="CM55" s="299"/>
      <c r="CN55" s="299"/>
      <c r="CO55" s="156"/>
      <c r="CP55" s="311"/>
      <c r="CQ55" s="311"/>
      <c r="CR55" s="311"/>
      <c r="CS55" s="311"/>
      <c r="CT55" s="311"/>
      <c r="CU55" s="311"/>
      <c r="CV55" s="311"/>
      <c r="CW55" s="311"/>
      <c r="CY55" s="299"/>
      <c r="CZ55" s="299"/>
      <c r="DA55" s="299"/>
      <c r="DB55" s="299"/>
      <c r="DC55" s="299"/>
      <c r="DD55" s="299"/>
      <c r="DE55" s="299"/>
      <c r="DF55" s="299"/>
      <c r="DG55" s="299"/>
      <c r="DH55" s="299"/>
      <c r="DI55" s="156"/>
      <c r="DJ55" s="434"/>
      <c r="DK55" s="434"/>
      <c r="DL55" s="434"/>
      <c r="DM55" s="435"/>
      <c r="DN55" s="435"/>
      <c r="DO55" s="434"/>
      <c r="DS55" s="201"/>
      <c r="DV55" s="306"/>
      <c r="EC55" s="306"/>
      <c r="ED55" s="156"/>
      <c r="EE55" s="311"/>
      <c r="EF55" s="311"/>
      <c r="EG55" s="311"/>
      <c r="EH55" s="436"/>
      <c r="EI55" s="436"/>
      <c r="EJ55" s="436"/>
      <c r="FE55" s="156"/>
      <c r="FF55" s="437"/>
      <c r="FG55" s="437"/>
    </row>
    <row r="56" spans="1:163" ht="12" customHeight="1">
      <c r="A56" s="424" t="s">
        <v>238</v>
      </c>
      <c r="B56" s="984">
        <v>401.93797992272727</v>
      </c>
      <c r="C56" s="988">
        <v>174.31068773246383</v>
      </c>
      <c r="D56" s="439"/>
      <c r="E56" s="439"/>
      <c r="F56" s="445"/>
      <c r="G56" s="445"/>
      <c r="H56" s="445"/>
      <c r="I56" s="402"/>
      <c r="K56" s="156"/>
      <c r="L56" s="112"/>
      <c r="M56" s="112"/>
      <c r="N56" s="74"/>
      <c r="O56" s="157"/>
      <c r="P56" s="112"/>
      <c r="Q56" s="158"/>
      <c r="R56" s="74"/>
      <c r="AC56" s="156"/>
      <c r="AD56" s="271"/>
      <c r="AE56" s="271"/>
      <c r="AF56" s="271"/>
      <c r="AG56" s="427"/>
      <c r="AH56" s="271"/>
      <c r="AI56" s="271"/>
      <c r="AJ56" s="77"/>
      <c r="AK56" s="77"/>
      <c r="AL56" s="77"/>
      <c r="AM56" s="77"/>
      <c r="AN56" s="77"/>
      <c r="AO56" s="77"/>
      <c r="AP56" s="77"/>
      <c r="AQ56" s="77"/>
      <c r="AR56" s="77"/>
      <c r="AS56" s="77"/>
      <c r="AT56" s="77"/>
      <c r="AU56" s="77"/>
      <c r="AV56" s="77"/>
      <c r="AW56" s="156"/>
      <c r="AX56" s="428"/>
      <c r="AY56" s="429"/>
      <c r="AZ56" s="429"/>
      <c r="BA56" s="430"/>
      <c r="BB56" s="430"/>
      <c r="BC56" s="431"/>
      <c r="BD56" s="431"/>
      <c r="BE56" s="428"/>
      <c r="BF56" s="272"/>
      <c r="BG56" s="272"/>
      <c r="BH56" s="272"/>
      <c r="BI56" s="272"/>
      <c r="BJ56" s="250"/>
      <c r="BK56" s="250"/>
      <c r="BL56" s="250"/>
      <c r="BM56" s="250"/>
      <c r="BN56" s="250"/>
      <c r="BO56" s="250"/>
      <c r="BP56" s="250"/>
      <c r="BQ56" s="250"/>
      <c r="BR56" s="272"/>
      <c r="BS56" s="272"/>
      <c r="BT56" s="295"/>
      <c r="BU56" s="156"/>
      <c r="BV56" s="307"/>
      <c r="BW56" s="307"/>
      <c r="BX56" s="307"/>
      <c r="BY56" s="307"/>
      <c r="BZ56" s="307"/>
      <c r="CA56" s="307"/>
      <c r="CB56" s="307"/>
      <c r="CC56" s="307"/>
      <c r="CE56" s="299"/>
      <c r="CF56" s="299"/>
      <c r="CG56" s="299"/>
      <c r="CH56" s="299"/>
      <c r="CI56" s="299"/>
      <c r="CJ56" s="299"/>
      <c r="CK56" s="299"/>
      <c r="CL56" s="299"/>
      <c r="CM56" s="299"/>
      <c r="CN56" s="299"/>
      <c r="CO56" s="156"/>
      <c r="CP56" s="311"/>
      <c r="CQ56" s="311"/>
      <c r="CR56" s="311"/>
      <c r="CS56" s="311"/>
      <c r="CT56" s="311"/>
      <c r="CU56" s="311"/>
      <c r="CV56" s="311"/>
      <c r="CW56" s="311"/>
      <c r="CY56" s="299"/>
      <c r="CZ56" s="299"/>
      <c r="DA56" s="299"/>
      <c r="DB56" s="299"/>
      <c r="DC56" s="299"/>
      <c r="DD56" s="299"/>
      <c r="DE56" s="299"/>
      <c r="DF56" s="299"/>
      <c r="DG56" s="299"/>
      <c r="DH56" s="299"/>
      <c r="DI56" s="156"/>
      <c r="DJ56" s="434"/>
      <c r="DK56" s="434"/>
      <c r="DL56" s="434"/>
      <c r="DM56" s="435"/>
      <c r="DN56" s="435"/>
      <c r="DO56" s="434"/>
      <c r="DS56" s="201"/>
      <c r="DV56" s="306"/>
      <c r="EC56" s="306"/>
      <c r="ED56" s="156"/>
      <c r="EE56" s="311"/>
      <c r="EF56" s="311"/>
      <c r="EG56" s="311"/>
      <c r="EH56" s="436"/>
      <c r="EI56" s="436"/>
      <c r="EJ56" s="436"/>
      <c r="FE56" s="156"/>
      <c r="FF56" s="437"/>
      <c r="FG56" s="437"/>
    </row>
    <row r="57" spans="1:163" ht="12" customHeight="1">
      <c r="A57" s="438" t="s">
        <v>239</v>
      </c>
      <c r="B57" s="986">
        <v>289.7297531673065</v>
      </c>
      <c r="C57" s="987">
        <v>130.86714244121995</v>
      </c>
      <c r="D57" s="439"/>
      <c r="E57" s="439"/>
      <c r="F57" s="445"/>
      <c r="G57" s="445"/>
      <c r="H57" s="445"/>
      <c r="I57" s="402"/>
      <c r="K57" s="156"/>
      <c r="L57" s="112"/>
      <c r="M57" s="112"/>
      <c r="N57" s="74"/>
      <c r="O57" s="157"/>
      <c r="P57" s="112"/>
      <c r="Q57" s="158"/>
      <c r="R57" s="74"/>
      <c r="AC57" s="156"/>
      <c r="AD57" s="271"/>
      <c r="AE57" s="271"/>
      <c r="AF57" s="271"/>
      <c r="AG57" s="427"/>
      <c r="AH57" s="271"/>
      <c r="AI57" s="271"/>
      <c r="AJ57" s="77"/>
      <c r="AK57" s="77"/>
      <c r="AL57" s="77"/>
      <c r="AM57" s="77"/>
      <c r="AN57" s="77"/>
      <c r="AO57" s="77"/>
      <c r="AP57" s="77"/>
      <c r="AQ57" s="77"/>
      <c r="AR57" s="77"/>
      <c r="AS57" s="77"/>
      <c r="AT57" s="77"/>
      <c r="AU57" s="77"/>
      <c r="AV57" s="77"/>
      <c r="AW57" s="156"/>
      <c r="AX57" s="428"/>
      <c r="AY57" s="429"/>
      <c r="AZ57" s="429"/>
      <c r="BA57" s="430"/>
      <c r="BB57" s="430"/>
      <c r="BC57" s="431"/>
      <c r="BD57" s="431"/>
      <c r="BE57" s="428"/>
      <c r="BF57" s="272"/>
      <c r="BG57" s="272"/>
      <c r="BH57" s="272"/>
      <c r="BI57" s="272"/>
      <c r="BJ57" s="250"/>
      <c r="BK57" s="250"/>
      <c r="BL57" s="250"/>
      <c r="BM57" s="250"/>
      <c r="BN57" s="250"/>
      <c r="BO57" s="250"/>
      <c r="BP57" s="250"/>
      <c r="BQ57" s="250"/>
      <c r="BR57" s="272"/>
      <c r="BS57" s="272"/>
      <c r="BT57" s="295"/>
      <c r="BU57" s="156"/>
      <c r="BV57" s="307"/>
      <c r="BW57" s="307"/>
      <c r="BX57" s="307"/>
      <c r="BY57" s="307"/>
      <c r="BZ57" s="307"/>
      <c r="CA57" s="307"/>
      <c r="CB57" s="307"/>
      <c r="CC57" s="307"/>
      <c r="CE57" s="299"/>
      <c r="CF57" s="299"/>
      <c r="CG57" s="299"/>
      <c r="CH57" s="299"/>
      <c r="CI57" s="299"/>
      <c r="CJ57" s="299"/>
      <c r="CK57" s="299"/>
      <c r="CL57" s="299"/>
      <c r="CM57" s="299"/>
      <c r="CN57" s="299"/>
      <c r="CO57" s="156"/>
      <c r="CP57" s="311"/>
      <c r="CQ57" s="311"/>
      <c r="CR57" s="311"/>
      <c r="CS57" s="311"/>
      <c r="CT57" s="311"/>
      <c r="CU57" s="311"/>
      <c r="CV57" s="311"/>
      <c r="CW57" s="311"/>
      <c r="CY57" s="299"/>
      <c r="CZ57" s="299"/>
      <c r="DA57" s="299"/>
      <c r="DB57" s="299"/>
      <c r="DC57" s="299"/>
      <c r="DD57" s="299"/>
      <c r="DE57" s="299"/>
      <c r="DF57" s="299"/>
      <c r="DG57" s="299"/>
      <c r="DH57" s="299"/>
      <c r="DI57" s="156"/>
      <c r="DJ57" s="434"/>
      <c r="DK57" s="434"/>
      <c r="DL57" s="434"/>
      <c r="DM57" s="435"/>
      <c r="DN57" s="435"/>
      <c r="DO57" s="434"/>
      <c r="DS57" s="201"/>
      <c r="DV57" s="306"/>
      <c r="EC57" s="306"/>
      <c r="ED57" s="156"/>
      <c r="EE57" s="311"/>
      <c r="EF57" s="311"/>
      <c r="EG57" s="311"/>
      <c r="EH57" s="436"/>
      <c r="EI57" s="436"/>
      <c r="EJ57" s="436"/>
      <c r="FE57" s="156"/>
      <c r="FF57" s="437"/>
      <c r="FG57" s="437"/>
    </row>
    <row r="58" spans="1:163" ht="12" customHeight="1">
      <c r="A58" s="424" t="s">
        <v>240</v>
      </c>
      <c r="B58" s="984">
        <v>236.184387038987</v>
      </c>
      <c r="C58" s="988">
        <v>158.2120989602804</v>
      </c>
      <c r="D58" s="439"/>
      <c r="E58" s="439"/>
      <c r="F58" s="445"/>
      <c r="G58" s="445"/>
      <c r="H58" s="445"/>
      <c r="I58" s="402"/>
      <c r="K58" s="156"/>
      <c r="L58" s="160"/>
      <c r="M58" s="222"/>
      <c r="N58" s="379"/>
      <c r="O58" s="447"/>
      <c r="P58" s="447"/>
      <c r="Q58" s="220"/>
      <c r="R58" s="221"/>
      <c r="AC58" s="156"/>
      <c r="AD58" s="271"/>
      <c r="AE58" s="271"/>
      <c r="AF58" s="271"/>
      <c r="AG58" s="427"/>
      <c r="AH58" s="271"/>
      <c r="AI58" s="271"/>
      <c r="AJ58" s="77"/>
      <c r="AK58" s="77"/>
      <c r="AL58" s="77"/>
      <c r="AM58" s="77"/>
      <c r="AN58" s="77"/>
      <c r="AO58" s="77"/>
      <c r="AP58" s="77"/>
      <c r="AQ58" s="77"/>
      <c r="AR58" s="77"/>
      <c r="AS58" s="77"/>
      <c r="AT58" s="77"/>
      <c r="AU58" s="77"/>
      <c r="AV58" s="77"/>
      <c r="AW58" s="156"/>
      <c r="AX58" s="428"/>
      <c r="AY58" s="429"/>
      <c r="AZ58" s="429"/>
      <c r="BA58" s="430"/>
      <c r="BB58" s="430"/>
      <c r="BC58" s="431"/>
      <c r="BD58" s="431"/>
      <c r="BE58" s="428"/>
      <c r="BF58" s="272"/>
      <c r="BG58" s="272"/>
      <c r="BH58" s="272"/>
      <c r="BI58" s="272"/>
      <c r="BJ58" s="250"/>
      <c r="BK58" s="250"/>
      <c r="BL58" s="250"/>
      <c r="BM58" s="250"/>
      <c r="BN58" s="250"/>
      <c r="BO58" s="250"/>
      <c r="BP58" s="250"/>
      <c r="BQ58" s="250"/>
      <c r="BR58" s="272"/>
      <c r="BS58" s="272"/>
      <c r="BT58" s="295"/>
      <c r="BU58" s="156"/>
      <c r="BV58" s="307"/>
      <c r="BW58" s="307"/>
      <c r="BX58" s="307"/>
      <c r="BY58" s="307"/>
      <c r="BZ58" s="307"/>
      <c r="CA58" s="307"/>
      <c r="CB58" s="307"/>
      <c r="CC58" s="307"/>
      <c r="CE58" s="299"/>
      <c r="CF58" s="299"/>
      <c r="CG58" s="299"/>
      <c r="CH58" s="299"/>
      <c r="CI58" s="299"/>
      <c r="CJ58" s="299"/>
      <c r="CK58" s="299"/>
      <c r="CL58" s="299"/>
      <c r="CM58" s="299"/>
      <c r="CN58" s="299"/>
      <c r="CO58" s="156"/>
      <c r="CP58" s="311"/>
      <c r="CQ58" s="311"/>
      <c r="CR58" s="311"/>
      <c r="CS58" s="311"/>
      <c r="CT58" s="311"/>
      <c r="CU58" s="311"/>
      <c r="CV58" s="311"/>
      <c r="CW58" s="311"/>
      <c r="CY58" s="299"/>
      <c r="CZ58" s="299"/>
      <c r="DA58" s="299"/>
      <c r="DB58" s="299"/>
      <c r="DC58" s="299"/>
      <c r="DD58" s="299"/>
      <c r="DE58" s="299"/>
      <c r="DF58" s="299"/>
      <c r="DG58" s="299"/>
      <c r="DH58" s="299"/>
      <c r="DI58" s="156"/>
      <c r="DJ58" s="434"/>
      <c r="DK58" s="434"/>
      <c r="DL58" s="434"/>
      <c r="DM58" s="435"/>
      <c r="DN58" s="435"/>
      <c r="DO58" s="434"/>
      <c r="DS58" s="201"/>
      <c r="DV58" s="306"/>
      <c r="EC58" s="306"/>
      <c r="ED58" s="156"/>
      <c r="EE58" s="311"/>
      <c r="EF58" s="311"/>
      <c r="EG58" s="311"/>
      <c r="EH58" s="436"/>
      <c r="EI58" s="436"/>
      <c r="EJ58" s="436"/>
      <c r="FE58" s="156"/>
      <c r="FF58" s="437"/>
      <c r="FG58" s="437"/>
    </row>
    <row r="59" spans="1:163" ht="12" customHeight="1">
      <c r="A59" s="438" t="s">
        <v>241</v>
      </c>
      <c r="B59" s="986">
        <v>309.3917750969325</v>
      </c>
      <c r="C59" s="987">
        <v>191.2410691602045</v>
      </c>
      <c r="D59" s="439"/>
      <c r="E59" s="439"/>
      <c r="F59" s="445"/>
      <c r="G59" s="445"/>
      <c r="H59" s="445"/>
      <c r="I59" s="402"/>
      <c r="K59" s="156"/>
      <c r="L59" s="156"/>
      <c r="M59" s="201"/>
      <c r="N59" s="390"/>
      <c r="O59" s="201"/>
      <c r="P59" s="201"/>
      <c r="Q59" s="201"/>
      <c r="R59" s="402"/>
      <c r="AC59" s="156"/>
      <c r="AD59" s="271"/>
      <c r="AE59" s="271"/>
      <c r="AF59" s="271"/>
      <c r="AG59" s="427"/>
      <c r="AH59" s="271"/>
      <c r="AI59" s="271"/>
      <c r="AJ59" s="77"/>
      <c r="AK59" s="77"/>
      <c r="AL59" s="77"/>
      <c r="AM59" s="77"/>
      <c r="AN59" s="77"/>
      <c r="AO59" s="77"/>
      <c r="AP59" s="77"/>
      <c r="AQ59" s="77"/>
      <c r="AR59" s="77"/>
      <c r="AS59" s="77"/>
      <c r="AT59" s="77"/>
      <c r="AU59" s="77"/>
      <c r="AV59" s="77"/>
      <c r="AW59" s="156"/>
      <c r="AX59" s="428"/>
      <c r="AY59" s="429"/>
      <c r="AZ59" s="429"/>
      <c r="BA59" s="430"/>
      <c r="BB59" s="430"/>
      <c r="BC59" s="431"/>
      <c r="BD59" s="431"/>
      <c r="BE59" s="428"/>
      <c r="BF59" s="272"/>
      <c r="BG59" s="272"/>
      <c r="BH59" s="272"/>
      <c r="BI59" s="272"/>
      <c r="BJ59" s="250"/>
      <c r="BK59" s="250"/>
      <c r="BL59" s="250"/>
      <c r="BM59" s="250"/>
      <c r="BN59" s="250"/>
      <c r="BO59" s="250"/>
      <c r="BP59" s="250"/>
      <c r="BQ59" s="250"/>
      <c r="BR59" s="272"/>
      <c r="BS59" s="272"/>
      <c r="BT59" s="295"/>
      <c r="BU59" s="156"/>
      <c r="BV59" s="307"/>
      <c r="BW59" s="307"/>
      <c r="BX59" s="307"/>
      <c r="BY59" s="307"/>
      <c r="BZ59" s="307"/>
      <c r="CA59" s="307"/>
      <c r="CB59" s="307"/>
      <c r="CC59" s="307"/>
      <c r="CE59" s="299"/>
      <c r="CF59" s="299"/>
      <c r="CG59" s="299"/>
      <c r="CH59" s="299"/>
      <c r="CI59" s="299"/>
      <c r="CJ59" s="299"/>
      <c r="CK59" s="299"/>
      <c r="CL59" s="299"/>
      <c r="CM59" s="299"/>
      <c r="CN59" s="299"/>
      <c r="CO59" s="156"/>
      <c r="CP59" s="311"/>
      <c r="CQ59" s="311"/>
      <c r="CR59" s="311"/>
      <c r="CS59" s="311"/>
      <c r="CT59" s="311"/>
      <c r="CU59" s="311"/>
      <c r="CV59" s="311"/>
      <c r="CW59" s="311"/>
      <c r="CY59" s="299"/>
      <c r="CZ59" s="299"/>
      <c r="DA59" s="299"/>
      <c r="DB59" s="299"/>
      <c r="DC59" s="299"/>
      <c r="DD59" s="299"/>
      <c r="DE59" s="299"/>
      <c r="DF59" s="299"/>
      <c r="DG59" s="299"/>
      <c r="DH59" s="299"/>
      <c r="DI59" s="156"/>
      <c r="DJ59" s="434"/>
      <c r="DK59" s="434"/>
      <c r="DL59" s="434"/>
      <c r="DM59" s="435"/>
      <c r="DN59" s="435"/>
      <c r="DO59" s="434"/>
      <c r="DS59" s="201"/>
      <c r="DV59" s="306"/>
      <c r="EC59" s="306"/>
      <c r="ED59" s="156"/>
      <c r="EE59" s="311"/>
      <c r="EF59" s="311"/>
      <c r="EG59" s="311"/>
      <c r="EH59" s="436"/>
      <c r="EI59" s="436"/>
      <c r="EJ59" s="436"/>
      <c r="FE59" s="156"/>
      <c r="FF59" s="437"/>
      <c r="FG59" s="437"/>
    </row>
    <row r="60" spans="1:163" ht="12" customHeight="1">
      <c r="A60" s="424" t="s">
        <v>242</v>
      </c>
      <c r="B60" s="984">
        <v>274.4550782839393</v>
      </c>
      <c r="C60" s="988">
        <v>153.42675448317385</v>
      </c>
      <c r="D60" s="439"/>
      <c r="E60" s="439"/>
      <c r="F60" s="445"/>
      <c r="G60" s="445"/>
      <c r="H60" s="445"/>
      <c r="I60" s="402"/>
      <c r="K60" s="156"/>
      <c r="L60" s="448"/>
      <c r="M60" s="169"/>
      <c r="N60" s="170"/>
      <c r="O60" s="157"/>
      <c r="P60" s="112"/>
      <c r="Q60" s="158"/>
      <c r="R60" s="74"/>
      <c r="AC60" s="156"/>
      <c r="AD60" s="271"/>
      <c r="AE60" s="271"/>
      <c r="AF60" s="271"/>
      <c r="AG60" s="427"/>
      <c r="AH60" s="271"/>
      <c r="AI60" s="271"/>
      <c r="AJ60" s="77"/>
      <c r="AK60" s="77"/>
      <c r="AL60" s="77"/>
      <c r="AM60" s="77"/>
      <c r="AN60" s="77"/>
      <c r="AO60" s="77"/>
      <c r="AP60" s="77"/>
      <c r="AQ60" s="77"/>
      <c r="AR60" s="77"/>
      <c r="AS60" s="77"/>
      <c r="AT60" s="77"/>
      <c r="AU60" s="77"/>
      <c r="AV60" s="77"/>
      <c r="AW60" s="156"/>
      <c r="AX60" s="428"/>
      <c r="AY60" s="429"/>
      <c r="AZ60" s="429"/>
      <c r="BA60" s="430"/>
      <c r="BB60" s="430"/>
      <c r="BC60" s="431"/>
      <c r="BD60" s="431"/>
      <c r="BE60" s="428"/>
      <c r="BF60" s="272"/>
      <c r="BG60" s="272"/>
      <c r="BH60" s="272"/>
      <c r="BI60" s="272"/>
      <c r="BJ60" s="250"/>
      <c r="BK60" s="250"/>
      <c r="BL60" s="250"/>
      <c r="BM60" s="250"/>
      <c r="BN60" s="250"/>
      <c r="BO60" s="250"/>
      <c r="BP60" s="250"/>
      <c r="BQ60" s="250"/>
      <c r="BR60" s="272"/>
      <c r="BS60" s="272"/>
      <c r="BT60" s="295"/>
      <c r="BU60" s="156"/>
      <c r="BV60" s="307"/>
      <c r="BW60" s="307"/>
      <c r="BX60" s="307"/>
      <c r="BY60" s="307"/>
      <c r="BZ60" s="307"/>
      <c r="CA60" s="307"/>
      <c r="CB60" s="307"/>
      <c r="CC60" s="307"/>
      <c r="CE60" s="299"/>
      <c r="CF60" s="299"/>
      <c r="CG60" s="299"/>
      <c r="CH60" s="299"/>
      <c r="CI60" s="299"/>
      <c r="CJ60" s="299"/>
      <c r="CK60" s="299"/>
      <c r="CL60" s="299"/>
      <c r="CM60" s="299"/>
      <c r="CN60" s="299"/>
      <c r="CO60" s="156"/>
      <c r="CP60" s="311"/>
      <c r="CQ60" s="311"/>
      <c r="CR60" s="311"/>
      <c r="CS60" s="311"/>
      <c r="CT60" s="311"/>
      <c r="CU60" s="311"/>
      <c r="CV60" s="311"/>
      <c r="CW60" s="311"/>
      <c r="CY60" s="299"/>
      <c r="CZ60" s="299"/>
      <c r="DA60" s="408"/>
      <c r="DB60" s="408"/>
      <c r="DC60" s="381"/>
      <c r="DD60" s="247"/>
      <c r="DE60" s="299"/>
      <c r="DF60" s="299"/>
      <c r="DG60" s="299"/>
      <c r="DH60" s="299"/>
      <c r="DI60" s="156"/>
      <c r="DJ60" s="434"/>
      <c r="DK60" s="434"/>
      <c r="DL60" s="434"/>
      <c r="DM60" s="435"/>
      <c r="DN60" s="435"/>
      <c r="DO60" s="434"/>
      <c r="DS60" s="201"/>
      <c r="DV60" s="306"/>
      <c r="EC60" s="306"/>
      <c r="ED60" s="156"/>
      <c r="EE60" s="311"/>
      <c r="EF60" s="311"/>
      <c r="EG60" s="311"/>
      <c r="EH60" s="436"/>
      <c r="EI60" s="436"/>
      <c r="EJ60" s="436"/>
      <c r="FE60" s="156"/>
      <c r="FF60" s="437"/>
      <c r="FG60" s="437"/>
    </row>
    <row r="61" spans="1:163" ht="12" customHeight="1">
      <c r="A61" s="438" t="s">
        <v>243</v>
      </c>
      <c r="B61" s="986">
        <v>270.23476131705763</v>
      </c>
      <c r="C61" s="987">
        <v>192.4907457998273</v>
      </c>
      <c r="D61" s="439"/>
      <c r="E61" s="439"/>
      <c r="F61" s="445"/>
      <c r="G61" s="445"/>
      <c r="H61" s="445"/>
      <c r="I61" s="402"/>
      <c r="K61" s="156"/>
      <c r="L61" s="112"/>
      <c r="M61" s="112"/>
      <c r="N61" s="74"/>
      <c r="O61" s="157"/>
      <c r="P61" s="112"/>
      <c r="Q61" s="158"/>
      <c r="R61" s="74"/>
      <c r="AC61" s="156"/>
      <c r="AD61" s="271"/>
      <c r="AE61" s="271"/>
      <c r="AF61" s="271"/>
      <c r="AG61" s="427"/>
      <c r="AH61" s="271"/>
      <c r="AI61" s="271"/>
      <c r="AJ61" s="77"/>
      <c r="AK61" s="77"/>
      <c r="AL61" s="77"/>
      <c r="AM61" s="77"/>
      <c r="AN61" s="77"/>
      <c r="AO61" s="77"/>
      <c r="AP61" s="77"/>
      <c r="AQ61" s="77"/>
      <c r="AR61" s="77"/>
      <c r="AS61" s="77"/>
      <c r="AT61" s="77"/>
      <c r="AU61" s="77"/>
      <c r="AV61" s="77"/>
      <c r="AW61" s="156"/>
      <c r="AX61" s="428"/>
      <c r="AY61" s="429"/>
      <c r="AZ61" s="429"/>
      <c r="BA61" s="430"/>
      <c r="BB61" s="430"/>
      <c r="BC61" s="431"/>
      <c r="BD61" s="431"/>
      <c r="BE61" s="428"/>
      <c r="BF61" s="272"/>
      <c r="BG61" s="272"/>
      <c r="BH61" s="272"/>
      <c r="BI61" s="272"/>
      <c r="BJ61" s="250"/>
      <c r="BK61" s="250"/>
      <c r="BL61" s="250"/>
      <c r="BM61" s="250"/>
      <c r="BN61" s="250"/>
      <c r="BO61" s="250"/>
      <c r="BP61" s="250"/>
      <c r="BQ61" s="250"/>
      <c r="BR61" s="272"/>
      <c r="BS61" s="272"/>
      <c r="BT61" s="295"/>
      <c r="BU61" s="156"/>
      <c r="BV61" s="307"/>
      <c r="BW61" s="307"/>
      <c r="BX61" s="307"/>
      <c r="BY61" s="307"/>
      <c r="BZ61" s="307"/>
      <c r="CA61" s="307"/>
      <c r="CB61" s="307"/>
      <c r="CC61" s="307"/>
      <c r="CE61" s="299"/>
      <c r="CF61" s="299"/>
      <c r="CG61" s="299"/>
      <c r="CH61" s="299"/>
      <c r="CI61" s="299"/>
      <c r="CJ61" s="299"/>
      <c r="CK61" s="299"/>
      <c r="CL61" s="299"/>
      <c r="CM61" s="299"/>
      <c r="CN61" s="299"/>
      <c r="CO61" s="156"/>
      <c r="CP61" s="311"/>
      <c r="CQ61" s="311"/>
      <c r="CR61" s="311"/>
      <c r="CS61" s="311"/>
      <c r="CT61" s="311"/>
      <c r="CU61" s="311"/>
      <c r="CV61" s="311"/>
      <c r="CW61" s="311"/>
      <c r="CY61" s="299"/>
      <c r="CZ61" s="299"/>
      <c r="DA61" s="299"/>
      <c r="DB61" s="299"/>
      <c r="DC61" s="299"/>
      <c r="DD61" s="299"/>
      <c r="DE61" s="299"/>
      <c r="DF61" s="299"/>
      <c r="DG61" s="299"/>
      <c r="DH61" s="299"/>
      <c r="DI61" s="156"/>
      <c r="DJ61" s="434"/>
      <c r="DK61" s="434"/>
      <c r="DL61" s="434"/>
      <c r="DM61" s="435"/>
      <c r="DN61" s="435"/>
      <c r="DO61" s="434"/>
      <c r="DS61" s="201"/>
      <c r="DV61" s="306"/>
      <c r="EC61" s="306"/>
      <c r="ED61" s="156"/>
      <c r="EE61" s="311"/>
      <c r="EF61" s="311"/>
      <c r="EG61" s="311"/>
      <c r="EH61" s="436"/>
      <c r="EI61" s="436"/>
      <c r="EJ61" s="436"/>
      <c r="FE61" s="156"/>
      <c r="FF61" s="437"/>
      <c r="FG61" s="437"/>
    </row>
    <row r="62" spans="1:163" ht="12" customHeight="1">
      <c r="A62" s="424" t="s">
        <v>244</v>
      </c>
      <c r="B62" s="984">
        <v>213.52054994718858</v>
      </c>
      <c r="C62" s="988">
        <v>175.90404931721608</v>
      </c>
      <c r="D62" s="439"/>
      <c r="E62" s="439"/>
      <c r="F62" s="445"/>
      <c r="G62" s="445"/>
      <c r="H62" s="445"/>
      <c r="I62" s="402"/>
      <c r="K62" s="156"/>
      <c r="L62" s="112"/>
      <c r="M62" s="112"/>
      <c r="N62" s="74"/>
      <c r="O62" s="157"/>
      <c r="P62" s="112"/>
      <c r="Q62" s="158"/>
      <c r="R62" s="74"/>
      <c r="AC62" s="156"/>
      <c r="AD62" s="271"/>
      <c r="AE62" s="271"/>
      <c r="AF62" s="271"/>
      <c r="AG62" s="427"/>
      <c r="AH62" s="271"/>
      <c r="AI62" s="271"/>
      <c r="AJ62" s="77"/>
      <c r="AK62" s="77"/>
      <c r="AL62" s="77"/>
      <c r="AM62" s="77"/>
      <c r="AN62" s="77"/>
      <c r="AO62" s="77"/>
      <c r="AP62" s="77"/>
      <c r="AQ62" s="77"/>
      <c r="AR62" s="77"/>
      <c r="AS62" s="77"/>
      <c r="AT62" s="77"/>
      <c r="AU62" s="77"/>
      <c r="AV62" s="77"/>
      <c r="AW62" s="156"/>
      <c r="AX62" s="428"/>
      <c r="AY62" s="429"/>
      <c r="AZ62" s="429"/>
      <c r="BA62" s="430"/>
      <c r="BB62" s="430"/>
      <c r="BC62" s="431"/>
      <c r="BD62" s="431"/>
      <c r="BE62" s="428"/>
      <c r="BF62" s="272"/>
      <c r="BG62" s="272"/>
      <c r="BH62" s="272"/>
      <c r="BI62" s="272"/>
      <c r="BJ62" s="250"/>
      <c r="BK62" s="250"/>
      <c r="BL62" s="250"/>
      <c r="BM62" s="250"/>
      <c r="BN62" s="250"/>
      <c r="BO62" s="250"/>
      <c r="BP62" s="250"/>
      <c r="BQ62" s="250"/>
      <c r="BR62" s="272"/>
      <c r="BS62" s="272"/>
      <c r="BT62" s="295"/>
      <c r="BU62" s="156"/>
      <c r="BV62" s="307"/>
      <c r="BW62" s="307"/>
      <c r="BX62" s="307"/>
      <c r="BY62" s="307"/>
      <c r="BZ62" s="307"/>
      <c r="CA62" s="307"/>
      <c r="CB62" s="307"/>
      <c r="CC62" s="307"/>
      <c r="CE62" s="299"/>
      <c r="CF62" s="299"/>
      <c r="CG62" s="299"/>
      <c r="CH62" s="299"/>
      <c r="CI62" s="299"/>
      <c r="CJ62" s="299"/>
      <c r="CK62" s="299"/>
      <c r="CL62" s="299"/>
      <c r="CM62" s="299"/>
      <c r="CN62" s="299"/>
      <c r="CO62" s="156"/>
      <c r="CP62" s="311"/>
      <c r="CQ62" s="311"/>
      <c r="CR62" s="311"/>
      <c r="CS62" s="311"/>
      <c r="CT62" s="311"/>
      <c r="CU62" s="311"/>
      <c r="CV62" s="311"/>
      <c r="CW62" s="311"/>
      <c r="CY62" s="299"/>
      <c r="CZ62" s="299"/>
      <c r="DA62" s="299"/>
      <c r="DB62" s="299"/>
      <c r="DC62" s="299"/>
      <c r="DD62" s="299"/>
      <c r="DE62" s="299"/>
      <c r="DF62" s="299"/>
      <c r="DG62" s="299"/>
      <c r="DH62" s="299"/>
      <c r="DI62" s="156"/>
      <c r="DJ62" s="434"/>
      <c r="DK62" s="434"/>
      <c r="DL62" s="434"/>
      <c r="DM62" s="435"/>
      <c r="DN62" s="435"/>
      <c r="DO62" s="434"/>
      <c r="DS62" s="201"/>
      <c r="DV62" s="306"/>
      <c r="EC62" s="306"/>
      <c r="ED62" s="156"/>
      <c r="EE62" s="311"/>
      <c r="EF62" s="311"/>
      <c r="EG62" s="311"/>
      <c r="EH62" s="436"/>
      <c r="EI62" s="436"/>
      <c r="EJ62" s="436"/>
      <c r="FE62" s="156"/>
      <c r="FF62" s="437"/>
      <c r="FG62" s="437"/>
    </row>
    <row r="63" spans="1:163" ht="12" customHeight="1">
      <c r="A63" s="438" t="s">
        <v>245</v>
      </c>
      <c r="B63" s="986">
        <v>329.07233368856515</v>
      </c>
      <c r="C63" s="987">
        <v>170.8788157984986</v>
      </c>
      <c r="D63" s="439"/>
      <c r="E63" s="439"/>
      <c r="F63" s="445"/>
      <c r="G63" s="445"/>
      <c r="H63" s="445"/>
      <c r="I63" s="402"/>
      <c r="K63" s="156"/>
      <c r="L63" s="112"/>
      <c r="M63" s="112"/>
      <c r="N63" s="74"/>
      <c r="O63" s="157"/>
      <c r="P63" s="112"/>
      <c r="Q63" s="158"/>
      <c r="R63" s="74"/>
      <c r="AC63" s="156"/>
      <c r="AD63" s="271"/>
      <c r="AE63" s="271"/>
      <c r="AF63" s="271"/>
      <c r="AG63" s="427"/>
      <c r="AH63" s="271"/>
      <c r="AI63" s="271"/>
      <c r="AJ63" s="77"/>
      <c r="AK63" s="77"/>
      <c r="AL63" s="77"/>
      <c r="AM63" s="77"/>
      <c r="AN63" s="77"/>
      <c r="AO63" s="77"/>
      <c r="AP63" s="77"/>
      <c r="AQ63" s="77"/>
      <c r="AR63" s="77"/>
      <c r="AS63" s="77"/>
      <c r="AT63" s="77"/>
      <c r="AU63" s="77"/>
      <c r="AV63" s="77"/>
      <c r="AW63" s="156"/>
      <c r="AX63" s="428"/>
      <c r="AY63" s="429"/>
      <c r="AZ63" s="429"/>
      <c r="BA63" s="430"/>
      <c r="BB63" s="430"/>
      <c r="BC63" s="431"/>
      <c r="BD63" s="431"/>
      <c r="BE63" s="428"/>
      <c r="BF63" s="272"/>
      <c r="BG63" s="272"/>
      <c r="BH63" s="272"/>
      <c r="BI63" s="272"/>
      <c r="BJ63" s="250"/>
      <c r="BK63" s="250"/>
      <c r="BL63" s="250"/>
      <c r="BM63" s="250"/>
      <c r="BN63" s="250"/>
      <c r="BO63" s="250"/>
      <c r="BP63" s="250"/>
      <c r="BQ63" s="250"/>
      <c r="BR63" s="272"/>
      <c r="BS63" s="272"/>
      <c r="BT63" s="295"/>
      <c r="BU63" s="156"/>
      <c r="BV63" s="307"/>
      <c r="BW63" s="307"/>
      <c r="BX63" s="307"/>
      <c r="BY63" s="307"/>
      <c r="BZ63" s="307"/>
      <c r="CA63" s="307"/>
      <c r="CB63" s="307"/>
      <c r="CC63" s="307"/>
      <c r="CE63" s="299"/>
      <c r="CF63" s="299"/>
      <c r="CG63" s="299"/>
      <c r="CH63" s="299"/>
      <c r="CI63" s="299"/>
      <c r="CJ63" s="299"/>
      <c r="CK63" s="299"/>
      <c r="CL63" s="299"/>
      <c r="CM63" s="299"/>
      <c r="CN63" s="299"/>
      <c r="CO63" s="156"/>
      <c r="CP63" s="311"/>
      <c r="CQ63" s="311"/>
      <c r="CR63" s="311"/>
      <c r="CS63" s="311"/>
      <c r="CT63" s="311"/>
      <c r="CU63" s="311"/>
      <c r="CV63" s="311"/>
      <c r="CW63" s="311"/>
      <c r="CY63" s="299"/>
      <c r="CZ63" s="299"/>
      <c r="DA63" s="299"/>
      <c r="DB63" s="299"/>
      <c r="DC63" s="299"/>
      <c r="DD63" s="299"/>
      <c r="DE63" s="299"/>
      <c r="DF63" s="299"/>
      <c r="DG63" s="299"/>
      <c r="DH63" s="299"/>
      <c r="DI63" s="156"/>
      <c r="DJ63" s="434"/>
      <c r="DK63" s="434"/>
      <c r="DL63" s="434"/>
      <c r="DM63" s="435"/>
      <c r="DN63" s="435"/>
      <c r="DO63" s="434"/>
      <c r="DS63" s="201"/>
      <c r="DV63" s="306"/>
      <c r="EC63" s="306"/>
      <c r="ED63" s="156"/>
      <c r="EE63" s="311"/>
      <c r="EF63" s="311"/>
      <c r="EG63" s="311"/>
      <c r="EH63" s="436"/>
      <c r="EI63" s="436"/>
      <c r="EJ63" s="436"/>
      <c r="EL63" s="449"/>
      <c r="EM63" s="315"/>
      <c r="EN63" s="315"/>
      <c r="EO63" s="315"/>
      <c r="EP63" s="315"/>
      <c r="EQ63" s="315"/>
      <c r="ER63" s="226"/>
      <c r="ES63" s="315"/>
      <c r="FE63" s="156"/>
      <c r="FF63" s="437"/>
      <c r="FG63" s="437"/>
    </row>
    <row r="64" spans="1:163" ht="12" customHeight="1">
      <c r="A64" s="424" t="s">
        <v>246</v>
      </c>
      <c r="B64" s="984">
        <v>242.02366875697507</v>
      </c>
      <c r="C64" s="988">
        <v>137.17687684894864</v>
      </c>
      <c r="D64" s="439"/>
      <c r="E64" s="439"/>
      <c r="F64" s="445"/>
      <c r="G64" s="445"/>
      <c r="H64" s="445"/>
      <c r="I64" s="402"/>
      <c r="K64" s="156"/>
      <c r="L64" s="112"/>
      <c r="M64" s="112"/>
      <c r="N64" s="74"/>
      <c r="O64" s="157"/>
      <c r="P64" s="112"/>
      <c r="Q64" s="158"/>
      <c r="R64" s="74"/>
      <c r="AC64" s="156"/>
      <c r="AD64" s="271"/>
      <c r="AE64" s="271"/>
      <c r="AF64" s="271"/>
      <c r="AG64" s="427"/>
      <c r="AH64" s="271"/>
      <c r="AI64" s="271"/>
      <c r="AJ64" s="77"/>
      <c r="AK64" s="77"/>
      <c r="AL64" s="77"/>
      <c r="AM64" s="77"/>
      <c r="AN64" s="77"/>
      <c r="AO64" s="77"/>
      <c r="AP64" s="77"/>
      <c r="AQ64" s="77"/>
      <c r="AR64" s="77"/>
      <c r="AS64" s="77"/>
      <c r="AT64" s="77"/>
      <c r="AU64" s="77"/>
      <c r="AV64" s="77"/>
      <c r="AW64" s="156"/>
      <c r="AX64" s="428"/>
      <c r="AY64" s="429"/>
      <c r="AZ64" s="429"/>
      <c r="BA64" s="430"/>
      <c r="BB64" s="430"/>
      <c r="BC64" s="431"/>
      <c r="BD64" s="431"/>
      <c r="BE64" s="428"/>
      <c r="BF64" s="272"/>
      <c r="BG64" s="272"/>
      <c r="BH64" s="272"/>
      <c r="BI64" s="272"/>
      <c r="BJ64" s="250"/>
      <c r="BK64" s="250"/>
      <c r="BL64" s="250"/>
      <c r="BM64" s="250"/>
      <c r="BN64" s="250"/>
      <c r="BO64" s="250"/>
      <c r="BP64" s="250"/>
      <c r="BQ64" s="250"/>
      <c r="BR64" s="272"/>
      <c r="BS64" s="272"/>
      <c r="BT64" s="295"/>
      <c r="BU64" s="156"/>
      <c r="BV64" s="307"/>
      <c r="BW64" s="307"/>
      <c r="BX64" s="307"/>
      <c r="BY64" s="307"/>
      <c r="BZ64" s="307"/>
      <c r="CA64" s="307"/>
      <c r="CB64" s="307"/>
      <c r="CC64" s="307"/>
      <c r="CE64" s="299"/>
      <c r="CF64" s="299"/>
      <c r="CG64" s="299"/>
      <c r="CH64" s="299"/>
      <c r="CI64" s="299"/>
      <c r="CJ64" s="299"/>
      <c r="CK64" s="299"/>
      <c r="CL64" s="299"/>
      <c r="CM64" s="299"/>
      <c r="CN64" s="299"/>
      <c r="CO64" s="156"/>
      <c r="CP64" s="311"/>
      <c r="CQ64" s="311"/>
      <c r="CR64" s="311"/>
      <c r="CS64" s="311"/>
      <c r="CT64" s="311"/>
      <c r="CU64" s="311"/>
      <c r="CV64" s="311"/>
      <c r="CW64" s="311"/>
      <c r="CY64" s="299"/>
      <c r="CZ64" s="299"/>
      <c r="DA64" s="299"/>
      <c r="DB64" s="299"/>
      <c r="DC64" s="299"/>
      <c r="DD64" s="299"/>
      <c r="DE64" s="299"/>
      <c r="DF64" s="299"/>
      <c r="DG64" s="299"/>
      <c r="DH64" s="299"/>
      <c r="DI64" s="156"/>
      <c r="DJ64" s="434"/>
      <c r="DK64" s="434"/>
      <c r="DL64" s="434"/>
      <c r="DM64" s="435"/>
      <c r="DN64" s="435"/>
      <c r="DO64" s="434"/>
      <c r="DS64" s="201"/>
      <c r="DV64" s="306"/>
      <c r="EC64" s="306"/>
      <c r="ED64" s="156"/>
      <c r="EE64" s="311"/>
      <c r="EF64" s="311"/>
      <c r="EG64" s="311"/>
      <c r="EH64" s="436"/>
      <c r="EI64" s="436"/>
      <c r="EJ64" s="436"/>
      <c r="EL64" s="315"/>
      <c r="EM64" s="315"/>
      <c r="EN64" s="315"/>
      <c r="EO64" s="315"/>
      <c r="EP64" s="315"/>
      <c r="EQ64" s="315"/>
      <c r="ER64" s="226"/>
      <c r="ES64" s="315"/>
      <c r="FE64" s="156"/>
      <c r="FF64" s="437"/>
      <c r="FG64" s="437"/>
    </row>
    <row r="65" spans="1:163" ht="12" customHeight="1">
      <c r="A65" s="438" t="s">
        <v>247</v>
      </c>
      <c r="B65" s="986">
        <v>261.24599191030353</v>
      </c>
      <c r="C65" s="987">
        <v>131.91605399092902</v>
      </c>
      <c r="D65" s="439"/>
      <c r="E65" s="439"/>
      <c r="F65" s="445"/>
      <c r="G65" s="445"/>
      <c r="H65" s="445"/>
      <c r="I65" s="402"/>
      <c r="K65" s="156"/>
      <c r="L65" s="112"/>
      <c r="M65" s="112"/>
      <c r="N65" s="74"/>
      <c r="O65" s="157"/>
      <c r="P65" s="112"/>
      <c r="Q65" s="158"/>
      <c r="R65" s="74"/>
      <c r="AC65" s="156"/>
      <c r="AD65" s="271"/>
      <c r="AE65" s="271"/>
      <c r="AF65" s="271"/>
      <c r="AG65" s="427"/>
      <c r="AH65" s="271"/>
      <c r="AI65" s="271"/>
      <c r="AJ65" s="77"/>
      <c r="AK65" s="77"/>
      <c r="AL65" s="77"/>
      <c r="AM65" s="77"/>
      <c r="AN65" s="77"/>
      <c r="AO65" s="77"/>
      <c r="AP65" s="77"/>
      <c r="AQ65" s="77"/>
      <c r="AR65" s="77"/>
      <c r="AS65" s="77"/>
      <c r="AT65" s="77"/>
      <c r="AU65" s="77"/>
      <c r="AV65" s="77"/>
      <c r="AW65" s="156"/>
      <c r="AX65" s="428"/>
      <c r="AY65" s="429"/>
      <c r="AZ65" s="429"/>
      <c r="BA65" s="430"/>
      <c r="BB65" s="430"/>
      <c r="BC65" s="431"/>
      <c r="BD65" s="431"/>
      <c r="BE65" s="428"/>
      <c r="BF65" s="272"/>
      <c r="BG65" s="272"/>
      <c r="BH65" s="272"/>
      <c r="BI65" s="272"/>
      <c r="BJ65" s="250"/>
      <c r="BK65" s="250"/>
      <c r="BL65" s="250"/>
      <c r="BM65" s="250"/>
      <c r="BN65" s="250"/>
      <c r="BO65" s="250"/>
      <c r="BP65" s="250"/>
      <c r="BQ65" s="250"/>
      <c r="BR65" s="272"/>
      <c r="BS65" s="272"/>
      <c r="BT65" s="295"/>
      <c r="BU65" s="156"/>
      <c r="BV65" s="307"/>
      <c r="BW65" s="307"/>
      <c r="BX65" s="307"/>
      <c r="BY65" s="307"/>
      <c r="BZ65" s="307"/>
      <c r="CA65" s="307"/>
      <c r="CB65" s="307"/>
      <c r="CC65" s="307"/>
      <c r="CE65" s="299"/>
      <c r="CF65" s="299"/>
      <c r="CG65" s="299"/>
      <c r="CH65" s="299"/>
      <c r="CI65" s="299"/>
      <c r="CJ65" s="299"/>
      <c r="CK65" s="299"/>
      <c r="CL65" s="299"/>
      <c r="CM65" s="299"/>
      <c r="CN65" s="299"/>
      <c r="CO65" s="156"/>
      <c r="CP65" s="311"/>
      <c r="CQ65" s="311"/>
      <c r="CR65" s="311"/>
      <c r="CS65" s="311"/>
      <c r="CT65" s="311"/>
      <c r="CU65" s="311"/>
      <c r="CV65" s="311"/>
      <c r="CW65" s="311"/>
      <c r="CY65" s="299"/>
      <c r="CZ65" s="299"/>
      <c r="DA65" s="299"/>
      <c r="DB65" s="299"/>
      <c r="DC65" s="299"/>
      <c r="DD65" s="299"/>
      <c r="DE65" s="299"/>
      <c r="DF65" s="299"/>
      <c r="DG65" s="299"/>
      <c r="DH65" s="299"/>
      <c r="DI65" s="156"/>
      <c r="DJ65" s="434"/>
      <c r="DK65" s="434"/>
      <c r="DL65" s="434"/>
      <c r="DM65" s="435"/>
      <c r="DN65" s="435"/>
      <c r="DO65" s="434"/>
      <c r="DS65" s="201"/>
      <c r="DV65" s="306"/>
      <c r="EC65" s="306"/>
      <c r="ED65" s="156"/>
      <c r="EE65" s="311"/>
      <c r="EF65" s="311"/>
      <c r="EG65" s="311"/>
      <c r="EH65" s="436"/>
      <c r="EI65" s="436"/>
      <c r="EJ65" s="436"/>
      <c r="EL65" s="315"/>
      <c r="EM65" s="315"/>
      <c r="EN65" s="315"/>
      <c r="EO65" s="315"/>
      <c r="EP65" s="315"/>
      <c r="EQ65" s="315"/>
      <c r="ER65" s="226"/>
      <c r="ES65" s="315"/>
      <c r="FE65" s="156"/>
      <c r="FF65" s="437"/>
      <c r="FG65" s="437"/>
    </row>
    <row r="66" spans="1:163" ht="12" customHeight="1">
      <c r="A66" s="424" t="s">
        <v>248</v>
      </c>
      <c r="B66" s="984">
        <v>262.0875837756293</v>
      </c>
      <c r="C66" s="988">
        <v>123.9540262162574</v>
      </c>
      <c r="D66" s="439"/>
      <c r="E66" s="439"/>
      <c r="F66" s="226"/>
      <c r="G66" s="234"/>
      <c r="H66" s="165"/>
      <c r="I66" s="402"/>
      <c r="K66" s="156"/>
      <c r="L66" s="112"/>
      <c r="M66" s="112"/>
      <c r="N66" s="74"/>
      <c r="O66" s="157"/>
      <c r="P66" s="112"/>
      <c r="Q66" s="158"/>
      <c r="R66" s="74"/>
      <c r="AC66" s="156"/>
      <c r="AD66" s="271"/>
      <c r="AE66" s="271"/>
      <c r="AF66" s="271"/>
      <c r="AG66" s="427"/>
      <c r="AH66" s="271"/>
      <c r="AI66" s="271"/>
      <c r="AJ66" s="77"/>
      <c r="AK66" s="77"/>
      <c r="AL66" s="77"/>
      <c r="AM66" s="77"/>
      <c r="AN66" s="77"/>
      <c r="AO66" s="77"/>
      <c r="AP66" s="77"/>
      <c r="AQ66" s="77"/>
      <c r="AR66" s="77"/>
      <c r="AS66" s="77"/>
      <c r="AT66" s="77"/>
      <c r="AU66" s="77"/>
      <c r="AV66" s="77"/>
      <c r="AW66" s="156"/>
      <c r="AX66" s="428"/>
      <c r="AY66" s="429"/>
      <c r="AZ66" s="429"/>
      <c r="BA66" s="430"/>
      <c r="BB66" s="430"/>
      <c r="BC66" s="431"/>
      <c r="BD66" s="431"/>
      <c r="BE66" s="428"/>
      <c r="BF66" s="272"/>
      <c r="BG66" s="272"/>
      <c r="BH66" s="272"/>
      <c r="BI66" s="272"/>
      <c r="BJ66" s="250"/>
      <c r="BK66" s="250"/>
      <c r="BL66" s="250"/>
      <c r="BM66" s="250"/>
      <c r="BN66" s="250"/>
      <c r="BO66" s="250"/>
      <c r="BP66" s="250"/>
      <c r="BQ66" s="250"/>
      <c r="BR66" s="272"/>
      <c r="BS66" s="272"/>
      <c r="BT66" s="295"/>
      <c r="BU66" s="156"/>
      <c r="BV66" s="307"/>
      <c r="BW66" s="307"/>
      <c r="BX66" s="307"/>
      <c r="BY66" s="307"/>
      <c r="BZ66" s="307"/>
      <c r="CA66" s="307"/>
      <c r="CB66" s="307"/>
      <c r="CC66" s="307"/>
      <c r="CE66" s="299"/>
      <c r="CF66" s="299"/>
      <c r="CG66" s="299"/>
      <c r="CH66" s="299"/>
      <c r="CI66" s="299"/>
      <c r="CJ66" s="299"/>
      <c r="CK66" s="299"/>
      <c r="CL66" s="299"/>
      <c r="CM66" s="299"/>
      <c r="CN66" s="299"/>
      <c r="CO66" s="156"/>
      <c r="CP66" s="311"/>
      <c r="CQ66" s="311"/>
      <c r="CR66" s="311"/>
      <c r="CS66" s="311"/>
      <c r="CT66" s="311"/>
      <c r="CU66" s="311"/>
      <c r="CV66" s="311"/>
      <c r="CW66" s="311"/>
      <c r="CY66" s="299"/>
      <c r="CZ66" s="299"/>
      <c r="DA66" s="299"/>
      <c r="DB66" s="299"/>
      <c r="DC66" s="299"/>
      <c r="DD66" s="299"/>
      <c r="DE66" s="299"/>
      <c r="DF66" s="299"/>
      <c r="DG66" s="299"/>
      <c r="DH66" s="299"/>
      <c r="DI66" s="156"/>
      <c r="DJ66" s="434"/>
      <c r="DK66" s="434"/>
      <c r="DL66" s="434"/>
      <c r="DM66" s="435"/>
      <c r="DN66" s="435"/>
      <c r="DO66" s="434"/>
      <c r="DS66" s="201"/>
      <c r="DV66" s="306"/>
      <c r="EC66" s="306"/>
      <c r="ED66" s="156"/>
      <c r="EE66" s="311"/>
      <c r="EF66" s="311"/>
      <c r="EG66" s="311"/>
      <c r="EH66" s="436"/>
      <c r="EI66" s="436"/>
      <c r="EJ66" s="436"/>
      <c r="EL66" s="315"/>
      <c r="EM66" s="315"/>
      <c r="EN66" s="315"/>
      <c r="EO66" s="315"/>
      <c r="EP66" s="315"/>
      <c r="EQ66" s="315"/>
      <c r="ER66" s="226"/>
      <c r="ES66" s="315"/>
      <c r="FE66" s="156"/>
      <c r="FF66" s="437"/>
      <c r="FG66" s="437"/>
    </row>
    <row r="67" spans="1:246" s="171" customFormat="1" ht="12" customHeight="1">
      <c r="A67" s="450" t="s">
        <v>249</v>
      </c>
      <c r="B67" s="989">
        <v>270.42400950638546</v>
      </c>
      <c r="C67" s="990">
        <v>158.93763019358147</v>
      </c>
      <c r="D67" s="451"/>
      <c r="E67" s="451"/>
      <c r="F67" s="451"/>
      <c r="G67" s="234"/>
      <c r="H67" s="452"/>
      <c r="I67" s="183"/>
      <c r="J67" s="266"/>
      <c r="K67" s="156"/>
      <c r="L67" s="112"/>
      <c r="M67" s="112"/>
      <c r="N67" s="74"/>
      <c r="O67" s="157"/>
      <c r="P67" s="112"/>
      <c r="Q67" s="158"/>
      <c r="R67" s="74"/>
      <c r="S67" s="266"/>
      <c r="T67" s="452"/>
      <c r="U67" s="452"/>
      <c r="V67" s="452"/>
      <c r="W67" s="452"/>
      <c r="X67" s="452"/>
      <c r="Y67" s="452"/>
      <c r="Z67" s="452"/>
      <c r="AA67" s="452"/>
      <c r="AB67" s="452"/>
      <c r="AC67" s="174"/>
      <c r="AD67" s="326"/>
      <c r="AE67" s="326"/>
      <c r="AF67" s="326"/>
      <c r="AG67" s="453"/>
      <c r="AH67" s="326"/>
      <c r="AI67" s="326"/>
      <c r="AJ67" s="89"/>
      <c r="AK67" s="89"/>
      <c r="AL67" s="89"/>
      <c r="AM67" s="89"/>
      <c r="AN67" s="89"/>
      <c r="AO67" s="89"/>
      <c r="AP67" s="89"/>
      <c r="AQ67" s="89"/>
      <c r="AR67" s="89"/>
      <c r="AS67" s="89"/>
      <c r="AT67" s="89"/>
      <c r="AU67" s="89"/>
      <c r="AV67" s="89"/>
      <c r="AW67" s="174"/>
      <c r="AX67" s="180"/>
      <c r="AY67" s="454"/>
      <c r="AZ67" s="454"/>
      <c r="BA67" s="455"/>
      <c r="BB67" s="455"/>
      <c r="BC67" s="456"/>
      <c r="BD67" s="456"/>
      <c r="BE67" s="180"/>
      <c r="BF67" s="327"/>
      <c r="BG67" s="327"/>
      <c r="BH67" s="327"/>
      <c r="BI67" s="327"/>
      <c r="BJ67" s="257"/>
      <c r="BK67" s="257"/>
      <c r="BL67" s="257"/>
      <c r="BM67" s="257"/>
      <c r="BN67" s="257"/>
      <c r="BO67" s="257"/>
      <c r="BP67" s="257"/>
      <c r="BQ67" s="257"/>
      <c r="BR67" s="327"/>
      <c r="BS67" s="327"/>
      <c r="BT67" s="332"/>
      <c r="BU67" s="174"/>
      <c r="BV67" s="343"/>
      <c r="BW67" s="343"/>
      <c r="BX67" s="343"/>
      <c r="BY67" s="343"/>
      <c r="BZ67" s="343"/>
      <c r="CA67" s="343"/>
      <c r="CB67" s="343"/>
      <c r="CC67" s="343"/>
      <c r="CD67" s="173"/>
      <c r="CE67" s="335"/>
      <c r="CF67" s="335"/>
      <c r="CG67" s="335"/>
      <c r="CH67" s="335"/>
      <c r="CI67" s="335"/>
      <c r="CJ67" s="335"/>
      <c r="CK67" s="335"/>
      <c r="CL67" s="335"/>
      <c r="CM67" s="335"/>
      <c r="CN67" s="335"/>
      <c r="CO67" s="174"/>
      <c r="CP67" s="346"/>
      <c r="CQ67" s="346"/>
      <c r="CR67" s="346"/>
      <c r="CS67" s="346"/>
      <c r="CT67" s="346"/>
      <c r="CU67" s="346"/>
      <c r="CV67" s="346"/>
      <c r="CW67" s="346"/>
      <c r="CX67" s="173"/>
      <c r="CY67" s="335"/>
      <c r="CZ67" s="335"/>
      <c r="DA67" s="335"/>
      <c r="DB67" s="335"/>
      <c r="DC67" s="335"/>
      <c r="DD67" s="335"/>
      <c r="DE67" s="335"/>
      <c r="DF67" s="335"/>
      <c r="DG67" s="335"/>
      <c r="DH67" s="335"/>
      <c r="DI67" s="174"/>
      <c r="DJ67" s="457"/>
      <c r="DK67" s="457"/>
      <c r="DL67" s="457"/>
      <c r="DM67" s="458"/>
      <c r="DN67" s="458"/>
      <c r="DO67" s="457"/>
      <c r="DP67" s="173"/>
      <c r="DQ67" s="173"/>
      <c r="DR67" s="173"/>
      <c r="DS67" s="173"/>
      <c r="DT67" s="173"/>
      <c r="DU67" s="173"/>
      <c r="DV67" s="342"/>
      <c r="DW67" s="173"/>
      <c r="DX67" s="173"/>
      <c r="DY67" s="173"/>
      <c r="DZ67" s="173"/>
      <c r="EA67" s="173"/>
      <c r="EB67" s="173"/>
      <c r="EC67" s="342"/>
      <c r="ED67" s="174"/>
      <c r="EE67" s="346"/>
      <c r="EF67" s="346"/>
      <c r="EG67" s="346"/>
      <c r="EH67" s="459"/>
      <c r="EI67" s="459"/>
      <c r="EJ67" s="459"/>
      <c r="EK67" s="173"/>
      <c r="EL67" s="449"/>
      <c r="EM67" s="315"/>
      <c r="EN67" s="315"/>
      <c r="EO67" s="315"/>
      <c r="EP67" s="315"/>
      <c r="EQ67" s="173"/>
      <c r="ER67" s="449"/>
      <c r="ES67" s="449"/>
      <c r="ET67" s="173"/>
      <c r="EU67" s="173"/>
      <c r="EV67" s="173"/>
      <c r="EW67" s="173"/>
      <c r="EX67" s="173"/>
      <c r="EY67" s="173"/>
      <c r="EZ67" s="173"/>
      <c r="FA67" s="173"/>
      <c r="FB67" s="173"/>
      <c r="FC67" s="173"/>
      <c r="FD67" s="173"/>
      <c r="FE67" s="174"/>
      <c r="FF67" s="460"/>
      <c r="FG67" s="460"/>
      <c r="FH67" s="173"/>
      <c r="FI67" s="173"/>
      <c r="FJ67" s="173"/>
      <c r="FK67" s="173"/>
      <c r="FL67" s="173"/>
      <c r="FM67" s="173"/>
      <c r="FN67" s="205"/>
      <c r="FO67" s="173"/>
      <c r="FP67" s="173"/>
      <c r="FQ67" s="173"/>
      <c r="FR67" s="173"/>
      <c r="FS67" s="173"/>
      <c r="FT67" s="173"/>
      <c r="FU67" s="173"/>
      <c r="FV67" s="173"/>
      <c r="FW67" s="173"/>
      <c r="FX67" s="173"/>
      <c r="FY67" s="173"/>
      <c r="FZ67" s="173"/>
      <c r="GA67" s="173"/>
      <c r="GB67" s="173"/>
      <c r="GC67" s="173"/>
      <c r="GD67" s="173"/>
      <c r="GE67" s="173"/>
      <c r="GF67" s="9"/>
      <c r="GG67" s="173"/>
      <c r="GH67" s="173"/>
      <c r="GI67" s="173"/>
      <c r="GJ67" s="173"/>
      <c r="GK67" s="173"/>
      <c r="GL67" s="173"/>
      <c r="GM67" s="173"/>
      <c r="GN67" s="173"/>
      <c r="GO67" s="173"/>
      <c r="GP67" s="173"/>
      <c r="GQ67" s="173"/>
      <c r="GR67" s="173"/>
      <c r="GS67" s="173"/>
      <c r="GT67" s="173"/>
      <c r="GU67" s="173"/>
      <c r="GV67" s="173"/>
      <c r="GW67" s="173"/>
      <c r="GX67" s="173"/>
      <c r="GY67" s="173"/>
      <c r="GZ67" s="173"/>
      <c r="HA67" s="173"/>
      <c r="HB67" s="173"/>
      <c r="HC67" s="173"/>
      <c r="HD67" s="173"/>
      <c r="HE67" s="173"/>
      <c r="HF67" s="173"/>
      <c r="HG67" s="173"/>
      <c r="HH67" s="173"/>
      <c r="HI67" s="173"/>
      <c r="HJ67" s="173"/>
      <c r="HK67" s="173"/>
      <c r="HL67" s="173"/>
      <c r="HM67" s="173"/>
      <c r="HN67" s="173"/>
      <c r="HO67" s="173"/>
      <c r="HP67" s="173"/>
      <c r="HQ67" s="173"/>
      <c r="HR67" s="173"/>
      <c r="HS67" s="173"/>
      <c r="HT67" s="173"/>
      <c r="HU67" s="173"/>
      <c r="HV67" s="173"/>
      <c r="HW67" s="173"/>
      <c r="HX67" s="173"/>
      <c r="HY67" s="173"/>
      <c r="HZ67" s="173"/>
      <c r="IA67" s="173"/>
      <c r="IB67" s="173"/>
      <c r="IC67" s="173"/>
      <c r="ID67" s="173"/>
      <c r="IE67" s="173"/>
      <c r="IF67" s="173"/>
      <c r="IG67" s="173"/>
      <c r="IH67" s="173"/>
      <c r="II67" s="173"/>
      <c r="IJ67" s="173"/>
      <c r="IK67" s="173"/>
      <c r="IL67" s="173"/>
    </row>
    <row r="68" spans="1:163" ht="12" customHeight="1">
      <c r="A68" s="424" t="s">
        <v>250</v>
      </c>
      <c r="B68" s="984">
        <v>286.5025211199024</v>
      </c>
      <c r="C68" s="988">
        <v>169.1363849993387</v>
      </c>
      <c r="D68" s="451"/>
      <c r="E68" s="451"/>
      <c r="F68" s="225"/>
      <c r="G68" s="330"/>
      <c r="H68" s="452"/>
      <c r="I68" s="402"/>
      <c r="K68" s="174"/>
      <c r="L68" s="175"/>
      <c r="M68" s="175"/>
      <c r="N68" s="86"/>
      <c r="O68" s="176"/>
      <c r="P68" s="175"/>
      <c r="Q68" s="177"/>
      <c r="R68" s="86"/>
      <c r="AC68" s="156"/>
      <c r="AD68" s="271"/>
      <c r="AE68" s="271"/>
      <c r="AF68" s="271"/>
      <c r="AG68" s="427"/>
      <c r="AH68" s="271"/>
      <c r="AI68" s="271"/>
      <c r="AJ68" s="77"/>
      <c r="AK68" s="77"/>
      <c r="AL68" s="77"/>
      <c r="AM68" s="77"/>
      <c r="AN68" s="77"/>
      <c r="AO68" s="77"/>
      <c r="AP68" s="77"/>
      <c r="AQ68" s="77"/>
      <c r="AR68" s="77"/>
      <c r="AS68" s="77"/>
      <c r="AT68" s="77"/>
      <c r="AU68" s="77"/>
      <c r="AV68" s="77"/>
      <c r="AW68" s="156"/>
      <c r="AX68" s="428"/>
      <c r="AY68" s="429"/>
      <c r="AZ68" s="429"/>
      <c r="BA68" s="430"/>
      <c r="BB68" s="430"/>
      <c r="BC68" s="431"/>
      <c r="BD68" s="431"/>
      <c r="BE68" s="428"/>
      <c r="BF68" s="272"/>
      <c r="BG68" s="272"/>
      <c r="BH68" s="272"/>
      <c r="BI68" s="272"/>
      <c r="BJ68" s="250"/>
      <c r="BK68" s="250"/>
      <c r="BL68" s="250"/>
      <c r="BM68" s="250"/>
      <c r="BN68" s="250"/>
      <c r="BO68" s="250"/>
      <c r="BP68" s="250"/>
      <c r="BQ68" s="250"/>
      <c r="BR68" s="272"/>
      <c r="BS68" s="272"/>
      <c r="BT68" s="295"/>
      <c r="BU68" s="156"/>
      <c r="BV68" s="307"/>
      <c r="BW68" s="307"/>
      <c r="BX68" s="307"/>
      <c r="BY68" s="307"/>
      <c r="BZ68" s="307"/>
      <c r="CA68" s="307"/>
      <c r="CB68" s="307"/>
      <c r="CC68" s="307"/>
      <c r="CE68" s="299"/>
      <c r="CF68" s="299"/>
      <c r="CG68" s="299"/>
      <c r="CH68" s="299"/>
      <c r="CI68" s="299"/>
      <c r="CJ68" s="299"/>
      <c r="CK68" s="299"/>
      <c r="CL68" s="299"/>
      <c r="CM68" s="299"/>
      <c r="CN68" s="299"/>
      <c r="CO68" s="156"/>
      <c r="CP68" s="311"/>
      <c r="CQ68" s="311"/>
      <c r="CR68" s="311"/>
      <c r="CS68" s="311"/>
      <c r="CT68" s="311"/>
      <c r="CU68" s="311"/>
      <c r="CV68" s="311"/>
      <c r="CW68" s="311"/>
      <c r="CY68" s="299"/>
      <c r="CZ68" s="299"/>
      <c r="DA68" s="299"/>
      <c r="DB68" s="299"/>
      <c r="DC68" s="299"/>
      <c r="DD68" s="299"/>
      <c r="DE68" s="299"/>
      <c r="DF68" s="299"/>
      <c r="DG68" s="299"/>
      <c r="DH68" s="299"/>
      <c r="DI68" s="156"/>
      <c r="DJ68" s="434"/>
      <c r="DK68" s="434"/>
      <c r="DL68" s="434"/>
      <c r="DM68" s="435"/>
      <c r="DN68" s="435"/>
      <c r="DO68" s="434"/>
      <c r="DS68" s="201"/>
      <c r="DV68" s="306"/>
      <c r="EC68" s="306"/>
      <c r="ED68" s="156"/>
      <c r="EE68" s="311"/>
      <c r="EF68" s="311"/>
      <c r="EG68" s="311"/>
      <c r="EH68" s="436"/>
      <c r="EI68" s="436"/>
      <c r="EJ68" s="436"/>
      <c r="EL68" s="315"/>
      <c r="ER68" s="226"/>
      <c r="ES68" s="315"/>
      <c r="FE68" s="156"/>
      <c r="FF68" s="437"/>
      <c r="FG68" s="437"/>
    </row>
    <row r="69" spans="1:163" ht="12" customHeight="1">
      <c r="A69" s="94" t="s">
        <v>136</v>
      </c>
      <c r="B69" s="991">
        <v>265.7520678323577</v>
      </c>
      <c r="C69" s="992">
        <v>160.83192819305577</v>
      </c>
      <c r="D69" s="439"/>
      <c r="E69" s="439"/>
      <c r="F69" s="226"/>
      <c r="G69" s="234"/>
      <c r="H69" s="165"/>
      <c r="I69" s="402"/>
      <c r="K69" s="156"/>
      <c r="L69" s="112"/>
      <c r="M69" s="112"/>
      <c r="N69" s="74"/>
      <c r="O69" s="157"/>
      <c r="P69" s="112"/>
      <c r="Q69" s="158"/>
      <c r="R69" s="74"/>
      <c r="AC69" s="174"/>
      <c r="AD69" s="326"/>
      <c r="AE69" s="326"/>
      <c r="AF69" s="326"/>
      <c r="AG69" s="453"/>
      <c r="AH69" s="326"/>
      <c r="AI69" s="326"/>
      <c r="AJ69" s="89"/>
      <c r="AK69" s="89"/>
      <c r="AL69" s="89"/>
      <c r="AM69" s="89"/>
      <c r="AN69" s="89"/>
      <c r="AO69" s="89"/>
      <c r="AP69" s="89"/>
      <c r="AQ69" s="89"/>
      <c r="AR69" s="89"/>
      <c r="AS69" s="89"/>
      <c r="AT69" s="89"/>
      <c r="AU69" s="89"/>
      <c r="AV69" s="89"/>
      <c r="AW69" s="174"/>
      <c r="AX69" s="180"/>
      <c r="AY69" s="454"/>
      <c r="AZ69" s="454"/>
      <c r="BA69" s="455"/>
      <c r="BB69" s="455"/>
      <c r="BC69" s="456"/>
      <c r="BD69" s="456"/>
      <c r="BE69" s="180"/>
      <c r="BF69" s="327"/>
      <c r="BG69" s="327"/>
      <c r="BH69" s="327"/>
      <c r="BI69" s="327"/>
      <c r="BJ69" s="257"/>
      <c r="BK69" s="257"/>
      <c r="BL69" s="257"/>
      <c r="BM69" s="257"/>
      <c r="BN69" s="257"/>
      <c r="BO69" s="257"/>
      <c r="BP69" s="257"/>
      <c r="BQ69" s="257"/>
      <c r="BR69" s="327"/>
      <c r="BS69" s="327"/>
      <c r="BT69" s="332"/>
      <c r="BU69" s="174"/>
      <c r="BV69" s="343"/>
      <c r="BW69" s="343"/>
      <c r="BX69" s="343"/>
      <c r="BY69" s="343"/>
      <c r="BZ69" s="343"/>
      <c r="CA69" s="343"/>
      <c r="CB69" s="343"/>
      <c r="CC69" s="343"/>
      <c r="CE69" s="355"/>
      <c r="CF69" s="355"/>
      <c r="CG69" s="355"/>
      <c r="CH69" s="355"/>
      <c r="CI69" s="355"/>
      <c r="CJ69" s="355"/>
      <c r="CK69" s="355"/>
      <c r="CL69" s="355"/>
      <c r="CM69" s="355"/>
      <c r="CN69" s="355"/>
      <c r="CO69" s="174"/>
      <c r="CP69" s="346"/>
      <c r="CQ69" s="346"/>
      <c r="CR69" s="346"/>
      <c r="CS69" s="346"/>
      <c r="CT69" s="346"/>
      <c r="CU69" s="346"/>
      <c r="CV69" s="346"/>
      <c r="CW69" s="346"/>
      <c r="CY69" s="355"/>
      <c r="CZ69" s="355"/>
      <c r="DA69" s="355"/>
      <c r="DB69" s="355"/>
      <c r="DC69" s="355"/>
      <c r="DD69" s="355"/>
      <c r="DE69" s="355"/>
      <c r="DF69" s="355"/>
      <c r="DG69" s="355"/>
      <c r="DH69" s="355"/>
      <c r="DI69" s="174"/>
      <c r="DJ69" s="457"/>
      <c r="DK69" s="457"/>
      <c r="DL69" s="457"/>
      <c r="DM69" s="458"/>
      <c r="DN69" s="458"/>
      <c r="DO69" s="457"/>
      <c r="DQ69" s="462"/>
      <c r="DS69" s="201"/>
      <c r="DV69" s="342"/>
      <c r="EC69" s="342"/>
      <c r="ED69" s="174"/>
      <c r="EE69" s="346"/>
      <c r="EF69" s="346"/>
      <c r="EG69" s="346"/>
      <c r="EH69" s="459"/>
      <c r="EI69" s="459"/>
      <c r="EJ69" s="459"/>
      <c r="EM69" s="449"/>
      <c r="EN69" s="449"/>
      <c r="EO69" s="315"/>
      <c r="EP69" s="315"/>
      <c r="EQ69" s="315"/>
      <c r="ER69" s="226"/>
      <c r="ES69" s="315"/>
      <c r="FE69" s="174"/>
      <c r="FF69" s="460"/>
      <c r="FG69" s="460"/>
    </row>
    <row r="70" spans="1:163" ht="12" customHeight="1">
      <c r="A70" s="57" t="s">
        <v>252</v>
      </c>
      <c r="B70" s="984">
        <v>571.9267913955214</v>
      </c>
      <c r="C70" s="988">
        <v>575.0309454590877</v>
      </c>
      <c r="D70" s="451"/>
      <c r="E70" s="451"/>
      <c r="F70" s="225"/>
      <c r="G70" s="330"/>
      <c r="H70" s="452"/>
      <c r="I70" s="402"/>
      <c r="K70" s="174"/>
      <c r="L70" s="175"/>
      <c r="M70" s="175"/>
      <c r="N70" s="86"/>
      <c r="O70" s="176"/>
      <c r="P70" s="175"/>
      <c r="Q70" s="177"/>
      <c r="R70" s="86"/>
      <c r="AC70" s="156"/>
      <c r="AD70" s="271"/>
      <c r="AE70" s="271"/>
      <c r="AF70" s="271"/>
      <c r="AG70" s="427"/>
      <c r="AH70" s="271"/>
      <c r="AI70" s="271"/>
      <c r="AJ70" s="77"/>
      <c r="AK70" s="77"/>
      <c r="AL70" s="77"/>
      <c r="AM70" s="77"/>
      <c r="AN70" s="77"/>
      <c r="AO70" s="77"/>
      <c r="AP70" s="77"/>
      <c r="AQ70" s="77"/>
      <c r="AR70" s="77"/>
      <c r="AS70" s="77"/>
      <c r="AT70" s="77"/>
      <c r="AU70" s="77"/>
      <c r="AV70" s="77"/>
      <c r="AW70" s="156"/>
      <c r="AX70" s="428"/>
      <c r="AY70" s="429"/>
      <c r="AZ70" s="429"/>
      <c r="BA70" s="430"/>
      <c r="BB70" s="430"/>
      <c r="BC70" s="431"/>
      <c r="BD70" s="431"/>
      <c r="BE70" s="428"/>
      <c r="BF70" s="272"/>
      <c r="BG70" s="272"/>
      <c r="BH70" s="272"/>
      <c r="BI70" s="272"/>
      <c r="BJ70" s="250"/>
      <c r="BK70" s="250"/>
      <c r="BL70" s="250"/>
      <c r="BM70" s="250"/>
      <c r="BN70" s="250"/>
      <c r="BO70" s="250"/>
      <c r="BP70" s="250"/>
      <c r="BQ70" s="250"/>
      <c r="BR70" s="272"/>
      <c r="BS70" s="272"/>
      <c r="BT70" s="295"/>
      <c r="BU70" s="156"/>
      <c r="BV70" s="307"/>
      <c r="BW70" s="307"/>
      <c r="BX70" s="307"/>
      <c r="BY70" s="307"/>
      <c r="BZ70" s="307"/>
      <c r="CA70" s="307"/>
      <c r="CB70" s="307"/>
      <c r="CC70" s="307"/>
      <c r="CE70" s="299"/>
      <c r="CF70" s="299"/>
      <c r="CG70" s="299"/>
      <c r="CH70" s="299"/>
      <c r="CI70" s="299"/>
      <c r="CJ70" s="299"/>
      <c r="CK70" s="299"/>
      <c r="CL70" s="299"/>
      <c r="CM70" s="299"/>
      <c r="CN70" s="299"/>
      <c r="CO70" s="156"/>
      <c r="CP70" s="311"/>
      <c r="CQ70" s="311"/>
      <c r="CR70" s="311"/>
      <c r="CS70" s="311"/>
      <c r="CT70" s="311"/>
      <c r="CU70" s="311"/>
      <c r="CV70" s="311"/>
      <c r="CW70" s="311"/>
      <c r="CY70" s="299"/>
      <c r="CZ70" s="299"/>
      <c r="DA70" s="299"/>
      <c r="DB70" s="299"/>
      <c r="DC70" s="299"/>
      <c r="DD70" s="299"/>
      <c r="DE70" s="299"/>
      <c r="DF70" s="299"/>
      <c r="DG70" s="299"/>
      <c r="DH70" s="299"/>
      <c r="DI70" s="156"/>
      <c r="DJ70" s="434"/>
      <c r="DK70" s="434"/>
      <c r="DL70" s="434"/>
      <c r="DM70" s="435"/>
      <c r="DN70" s="435"/>
      <c r="DO70" s="434"/>
      <c r="DS70" s="201"/>
      <c r="DV70" s="306"/>
      <c r="EC70" s="306"/>
      <c r="ED70" s="156"/>
      <c r="EE70" s="311"/>
      <c r="EF70" s="311"/>
      <c r="EG70" s="311"/>
      <c r="EH70" s="436"/>
      <c r="EI70" s="436"/>
      <c r="EJ70" s="436"/>
      <c r="EL70" s="449"/>
      <c r="EM70" s="315"/>
      <c r="EN70" s="315"/>
      <c r="EQ70" s="315"/>
      <c r="ER70" s="226"/>
      <c r="ES70" s="315"/>
      <c r="FE70" s="156"/>
      <c r="FF70" s="437"/>
      <c r="FG70" s="437"/>
    </row>
    <row r="71" spans="1:163" ht="12" customHeight="1">
      <c r="A71" s="69" t="s">
        <v>253</v>
      </c>
      <c r="B71" s="986">
        <v>409.2960240168552</v>
      </c>
      <c r="C71" s="987">
        <v>290.79029559901977</v>
      </c>
      <c r="D71" s="439"/>
      <c r="E71" s="439"/>
      <c r="F71" s="226"/>
      <c r="G71" s="234"/>
      <c r="H71" s="165"/>
      <c r="I71" s="402"/>
      <c r="K71" s="156"/>
      <c r="L71" s="112"/>
      <c r="M71" s="112"/>
      <c r="N71" s="74"/>
      <c r="O71" s="157"/>
      <c r="P71" s="112"/>
      <c r="Q71" s="158"/>
      <c r="R71" s="74"/>
      <c r="AC71" s="156"/>
      <c r="AD71" s="271"/>
      <c r="AE71" s="271"/>
      <c r="AF71" s="271"/>
      <c r="AG71" s="427"/>
      <c r="AH71" s="271"/>
      <c r="AI71" s="271"/>
      <c r="AJ71" s="77"/>
      <c r="AK71" s="77"/>
      <c r="AL71" s="77"/>
      <c r="AM71" s="77"/>
      <c r="AN71" s="77"/>
      <c r="AO71" s="77"/>
      <c r="AP71" s="77"/>
      <c r="AQ71" s="77"/>
      <c r="AR71" s="77"/>
      <c r="AS71" s="77"/>
      <c r="AT71" s="77"/>
      <c r="AU71" s="77"/>
      <c r="AV71" s="77"/>
      <c r="AW71" s="156"/>
      <c r="AX71" s="428"/>
      <c r="AY71" s="429"/>
      <c r="AZ71" s="429"/>
      <c r="BA71" s="430"/>
      <c r="BB71" s="430"/>
      <c r="BC71" s="431"/>
      <c r="BD71" s="431"/>
      <c r="BE71" s="428"/>
      <c r="BF71" s="272"/>
      <c r="BG71" s="272"/>
      <c r="BH71" s="272"/>
      <c r="BI71" s="272"/>
      <c r="BJ71" s="250"/>
      <c r="BK71" s="250"/>
      <c r="BL71" s="250"/>
      <c r="BM71" s="250"/>
      <c r="BN71" s="250"/>
      <c r="BO71" s="250"/>
      <c r="BP71" s="250"/>
      <c r="BQ71" s="250"/>
      <c r="BR71" s="272"/>
      <c r="BS71" s="272"/>
      <c r="BT71" s="295"/>
      <c r="BU71" s="156"/>
      <c r="BV71" s="307"/>
      <c r="BW71" s="307"/>
      <c r="BX71" s="307"/>
      <c r="BY71" s="307"/>
      <c r="BZ71" s="307"/>
      <c r="CA71" s="307"/>
      <c r="CB71" s="307"/>
      <c r="CC71" s="307"/>
      <c r="CE71" s="299"/>
      <c r="CF71" s="299"/>
      <c r="CG71" s="299"/>
      <c r="CH71" s="299"/>
      <c r="CI71" s="299"/>
      <c r="CJ71" s="299"/>
      <c r="CK71" s="299"/>
      <c r="CL71" s="299"/>
      <c r="CM71" s="299"/>
      <c r="CN71" s="299"/>
      <c r="CO71" s="156"/>
      <c r="CP71" s="311"/>
      <c r="CQ71" s="311"/>
      <c r="CR71" s="311"/>
      <c r="CS71" s="311"/>
      <c r="CT71" s="311"/>
      <c r="CU71" s="311"/>
      <c r="CV71" s="311"/>
      <c r="CW71" s="311"/>
      <c r="CY71" s="299"/>
      <c r="CZ71" s="299"/>
      <c r="DA71" s="299"/>
      <c r="DB71" s="299"/>
      <c r="DC71" s="299"/>
      <c r="DD71" s="299"/>
      <c r="DE71" s="299"/>
      <c r="DF71" s="299"/>
      <c r="DG71" s="299"/>
      <c r="DH71" s="299"/>
      <c r="DI71" s="156"/>
      <c r="DJ71" s="434"/>
      <c r="DK71" s="434"/>
      <c r="DL71" s="434"/>
      <c r="DM71" s="435"/>
      <c r="DN71" s="435"/>
      <c r="DO71" s="434"/>
      <c r="DS71" s="201"/>
      <c r="DV71" s="306"/>
      <c r="EC71" s="306"/>
      <c r="ED71" s="156"/>
      <c r="EE71" s="311"/>
      <c r="EF71" s="311"/>
      <c r="EG71" s="311"/>
      <c r="EH71" s="436"/>
      <c r="EI71" s="436"/>
      <c r="EJ71" s="436"/>
      <c r="EL71" s="315"/>
      <c r="EM71" s="315"/>
      <c r="EN71" s="315"/>
      <c r="EO71" s="315"/>
      <c r="EP71" s="315"/>
      <c r="EQ71" s="315"/>
      <c r="ER71" s="226"/>
      <c r="ES71" s="315"/>
      <c r="FE71" s="156"/>
      <c r="FF71" s="437"/>
      <c r="FG71" s="437"/>
    </row>
    <row r="72" spans="1:163" ht="12" customHeight="1">
      <c r="A72" s="57" t="s">
        <v>254</v>
      </c>
      <c r="B72" s="984">
        <v>410.07716539333074</v>
      </c>
      <c r="C72" s="988">
        <v>444.3167721244691</v>
      </c>
      <c r="D72" s="439"/>
      <c r="E72" s="463"/>
      <c r="F72" s="6"/>
      <c r="G72" s="234"/>
      <c r="H72" s="165"/>
      <c r="I72" s="402"/>
      <c r="K72" s="156"/>
      <c r="L72" s="112"/>
      <c r="M72" s="112"/>
      <c r="N72" s="74"/>
      <c r="O72" s="157"/>
      <c r="P72" s="112"/>
      <c r="Q72" s="158"/>
      <c r="R72" s="74"/>
      <c r="AC72" s="156"/>
      <c r="AD72" s="271"/>
      <c r="AE72" s="271"/>
      <c r="AF72" s="271"/>
      <c r="AG72" s="427"/>
      <c r="AH72" s="271"/>
      <c r="AI72" s="271"/>
      <c r="AJ72" s="77"/>
      <c r="AK72" s="77"/>
      <c r="AL72" s="77"/>
      <c r="AM72" s="77"/>
      <c r="AN72" s="77"/>
      <c r="AO72" s="77"/>
      <c r="AP72" s="77"/>
      <c r="AQ72" s="77"/>
      <c r="AR72" s="77"/>
      <c r="AS72" s="77"/>
      <c r="AT72" s="77"/>
      <c r="AU72" s="77"/>
      <c r="AV72" s="77"/>
      <c r="AW72" s="156"/>
      <c r="AX72" s="428"/>
      <c r="AY72" s="429"/>
      <c r="AZ72" s="429"/>
      <c r="BA72" s="430"/>
      <c r="BB72" s="430"/>
      <c r="BC72" s="431"/>
      <c r="BD72" s="431"/>
      <c r="BE72" s="428"/>
      <c r="BF72" s="272"/>
      <c r="BG72" s="226"/>
      <c r="BH72" s="9"/>
      <c r="BI72" s="226"/>
      <c r="BJ72" s="226"/>
      <c r="BK72" s="9"/>
      <c r="BL72" s="226"/>
      <c r="BM72" s="9"/>
      <c r="BN72" s="9"/>
      <c r="BO72" s="9"/>
      <c r="BP72" s="9"/>
      <c r="BQ72" s="239"/>
      <c r="BR72" s="272"/>
      <c r="BS72" s="272"/>
      <c r="BT72" s="295"/>
      <c r="BU72" s="156"/>
      <c r="BV72" s="307"/>
      <c r="BW72" s="307"/>
      <c r="BX72" s="307"/>
      <c r="BY72" s="307"/>
      <c r="BZ72" s="307"/>
      <c r="CA72" s="307"/>
      <c r="CB72" s="307"/>
      <c r="CC72" s="307"/>
      <c r="CE72" s="299"/>
      <c r="CF72" s="299"/>
      <c r="CG72" s="299"/>
      <c r="CH72" s="299"/>
      <c r="CI72" s="299"/>
      <c r="CJ72" s="299"/>
      <c r="CK72" s="299"/>
      <c r="CL72" s="299"/>
      <c r="CM72" s="299"/>
      <c r="CN72" s="299"/>
      <c r="CO72" s="156"/>
      <c r="CP72" s="311"/>
      <c r="CQ72" s="311"/>
      <c r="CR72" s="311"/>
      <c r="CS72" s="311"/>
      <c r="CT72" s="311"/>
      <c r="CU72" s="311"/>
      <c r="CV72" s="311"/>
      <c r="CW72" s="311"/>
      <c r="CY72" s="299"/>
      <c r="CZ72" s="299"/>
      <c r="DA72" s="299"/>
      <c r="DB72" s="299"/>
      <c r="DC72" s="299"/>
      <c r="DD72" s="299"/>
      <c r="DE72" s="299"/>
      <c r="DF72" s="299"/>
      <c r="DG72" s="299"/>
      <c r="DH72" s="299"/>
      <c r="DI72" s="156"/>
      <c r="DJ72" s="434"/>
      <c r="DK72" s="434"/>
      <c r="DL72" s="434"/>
      <c r="DM72" s="435"/>
      <c r="DN72" s="435"/>
      <c r="DO72" s="434"/>
      <c r="DS72" s="201"/>
      <c r="DV72" s="306"/>
      <c r="EC72" s="306"/>
      <c r="ED72" s="156"/>
      <c r="EE72" s="311"/>
      <c r="EF72" s="311"/>
      <c r="EG72" s="311"/>
      <c r="EH72" s="436"/>
      <c r="EI72" s="436"/>
      <c r="EJ72" s="436"/>
      <c r="EL72" s="315"/>
      <c r="EM72" s="315"/>
      <c r="EN72" s="315"/>
      <c r="EO72" s="315"/>
      <c r="EP72" s="315"/>
      <c r="EQ72" s="315"/>
      <c r="ER72" s="226"/>
      <c r="ES72" s="315"/>
      <c r="FE72" s="156"/>
      <c r="FF72" s="437"/>
      <c r="FG72" s="437"/>
    </row>
    <row r="73" spans="1:163" ht="12" customHeight="1">
      <c r="A73" s="69" t="s">
        <v>255</v>
      </c>
      <c r="B73" s="986">
        <v>343.94449945593703</v>
      </c>
      <c r="C73" s="987">
        <v>516.1841907170249</v>
      </c>
      <c r="D73" s="439"/>
      <c r="E73" s="439"/>
      <c r="F73" s="226"/>
      <c r="G73" s="234"/>
      <c r="H73" s="165"/>
      <c r="I73" s="402"/>
      <c r="K73" s="156"/>
      <c r="L73" s="112"/>
      <c r="M73" s="112"/>
      <c r="N73" s="74"/>
      <c r="O73" s="157"/>
      <c r="P73" s="112"/>
      <c r="Q73" s="158"/>
      <c r="R73" s="74"/>
      <c r="AC73" s="156"/>
      <c r="AD73" s="271"/>
      <c r="AE73" s="271"/>
      <c r="AF73" s="271"/>
      <c r="AG73" s="427"/>
      <c r="AH73" s="271"/>
      <c r="AI73" s="271"/>
      <c r="AJ73" s="77"/>
      <c r="AK73" s="77"/>
      <c r="AL73" s="77"/>
      <c r="AM73" s="77"/>
      <c r="AN73" s="77"/>
      <c r="AO73" s="77"/>
      <c r="AP73" s="77"/>
      <c r="AQ73" s="77"/>
      <c r="AR73" s="77"/>
      <c r="AS73" s="77"/>
      <c r="AT73" s="77"/>
      <c r="AU73" s="77"/>
      <c r="AV73" s="77"/>
      <c r="AW73" s="156"/>
      <c r="AX73" s="428"/>
      <c r="AY73" s="429"/>
      <c r="AZ73" s="429"/>
      <c r="BA73" s="430"/>
      <c r="BB73" s="430"/>
      <c r="BC73" s="431"/>
      <c r="BD73" s="431"/>
      <c r="BE73" s="428"/>
      <c r="BF73" s="272"/>
      <c r="BG73" s="272"/>
      <c r="BH73" s="272"/>
      <c r="BI73" s="272"/>
      <c r="BJ73" s="250"/>
      <c r="BK73" s="250"/>
      <c r="BL73" s="250"/>
      <c r="BM73" s="250"/>
      <c r="BN73" s="250"/>
      <c r="BO73" s="250"/>
      <c r="BP73" s="250"/>
      <c r="BQ73" s="250"/>
      <c r="BR73" s="272"/>
      <c r="BS73" s="272"/>
      <c r="BT73" s="295"/>
      <c r="BU73" s="156"/>
      <c r="BV73" s="307"/>
      <c r="BW73" s="307"/>
      <c r="BX73" s="307"/>
      <c r="BY73" s="307"/>
      <c r="BZ73" s="307"/>
      <c r="CA73" s="307"/>
      <c r="CB73" s="307"/>
      <c r="CC73" s="307"/>
      <c r="CE73" s="299"/>
      <c r="CF73" s="299"/>
      <c r="CG73" s="246"/>
      <c r="CH73" s="299"/>
      <c r="CI73" s="299"/>
      <c r="CJ73" s="299"/>
      <c r="CK73" s="299"/>
      <c r="CL73" s="299"/>
      <c r="CM73" s="299"/>
      <c r="CN73" s="299"/>
      <c r="CO73" s="156"/>
      <c r="CP73" s="311"/>
      <c r="CQ73" s="311"/>
      <c r="CR73" s="311"/>
      <c r="CS73" s="311"/>
      <c r="CT73" s="311"/>
      <c r="CU73" s="311"/>
      <c r="CV73" s="311"/>
      <c r="CW73" s="311"/>
      <c r="CY73" s="299"/>
      <c r="CZ73" s="299"/>
      <c r="DA73" s="299"/>
      <c r="DB73" s="299"/>
      <c r="DC73" s="299"/>
      <c r="DD73" s="299"/>
      <c r="DE73" s="299"/>
      <c r="DF73" s="299"/>
      <c r="DG73" s="299"/>
      <c r="DH73" s="299"/>
      <c r="DI73" s="156"/>
      <c r="DJ73" s="434"/>
      <c r="DK73" s="434"/>
      <c r="DL73" s="434"/>
      <c r="DM73" s="435"/>
      <c r="DN73" s="435"/>
      <c r="DO73" s="434"/>
      <c r="DS73" s="201"/>
      <c r="DV73" s="306"/>
      <c r="EC73" s="306"/>
      <c r="ED73" s="156"/>
      <c r="EE73" s="311"/>
      <c r="EF73" s="311"/>
      <c r="EG73" s="311"/>
      <c r="EH73" s="436"/>
      <c r="EI73" s="436"/>
      <c r="EJ73" s="436"/>
      <c r="EM73" s="315"/>
      <c r="EN73" s="315"/>
      <c r="EO73" s="315"/>
      <c r="EP73" s="315"/>
      <c r="EQ73" s="315"/>
      <c r="ER73" s="226"/>
      <c r="ES73" s="315"/>
      <c r="FE73" s="156"/>
      <c r="FF73" s="437"/>
      <c r="FG73" s="437"/>
    </row>
    <row r="74" spans="1:163" ht="12" customHeight="1">
      <c r="A74" s="104" t="s">
        <v>355</v>
      </c>
      <c r="B74" s="984">
        <v>416.49773952276234</v>
      </c>
      <c r="C74" s="988">
        <v>486.54272477628984</v>
      </c>
      <c r="D74" s="439"/>
      <c r="E74" s="439"/>
      <c r="F74" s="226"/>
      <c r="G74" s="234"/>
      <c r="H74" s="165"/>
      <c r="I74" s="402"/>
      <c r="K74" s="156"/>
      <c r="L74" s="112"/>
      <c r="M74" s="112"/>
      <c r="N74" s="74"/>
      <c r="O74" s="157"/>
      <c r="P74" s="112"/>
      <c r="Q74" s="158"/>
      <c r="R74" s="74"/>
      <c r="AC74" s="93"/>
      <c r="AD74" s="326"/>
      <c r="AE74" s="326"/>
      <c r="AF74" s="326"/>
      <c r="AG74" s="453"/>
      <c r="AH74" s="326"/>
      <c r="AI74" s="326"/>
      <c r="AJ74" s="77"/>
      <c r="AK74" s="77"/>
      <c r="AL74" s="77"/>
      <c r="AM74" s="77"/>
      <c r="AN74" s="77"/>
      <c r="AO74" s="77"/>
      <c r="AP74" s="77"/>
      <c r="AQ74" s="77"/>
      <c r="AR74" s="77"/>
      <c r="AS74" s="77"/>
      <c r="AT74" s="77"/>
      <c r="AU74" s="77"/>
      <c r="AV74" s="77"/>
      <c r="AW74" s="93"/>
      <c r="AX74" s="180"/>
      <c r="AY74" s="454"/>
      <c r="AZ74" s="454"/>
      <c r="BA74" s="455"/>
      <c r="BB74" s="455"/>
      <c r="BC74" s="456"/>
      <c r="BD74" s="456"/>
      <c r="BE74" s="180"/>
      <c r="BF74" s="272"/>
      <c r="BG74" s="272"/>
      <c r="BH74" s="464"/>
      <c r="BI74" s="272"/>
      <c r="BJ74" s="250"/>
      <c r="BK74" s="250"/>
      <c r="BL74" s="250"/>
      <c r="BM74" s="250"/>
      <c r="BN74" s="250"/>
      <c r="BO74" s="250"/>
      <c r="BP74" s="250"/>
      <c r="BQ74" s="250"/>
      <c r="BR74" s="272"/>
      <c r="BS74" s="272"/>
      <c r="BT74" s="295"/>
      <c r="BU74" s="93"/>
      <c r="BV74" s="343"/>
      <c r="BW74" s="343"/>
      <c r="BX74" s="343"/>
      <c r="BY74" s="343"/>
      <c r="BZ74" s="343"/>
      <c r="CA74" s="343"/>
      <c r="CB74" s="343"/>
      <c r="CC74" s="343"/>
      <c r="CE74" s="299"/>
      <c r="CF74" s="299"/>
      <c r="CG74" s="246"/>
      <c r="CH74" s="299"/>
      <c r="CI74" s="299"/>
      <c r="CJ74" s="299"/>
      <c r="CK74" s="299"/>
      <c r="CL74" s="299"/>
      <c r="CM74" s="299"/>
      <c r="CN74" s="299"/>
      <c r="CO74" s="93"/>
      <c r="CP74" s="311"/>
      <c r="CQ74" s="311"/>
      <c r="CR74" s="311"/>
      <c r="CS74" s="311"/>
      <c r="CT74" s="311"/>
      <c r="CU74" s="311"/>
      <c r="CV74" s="311"/>
      <c r="CW74" s="311"/>
      <c r="CY74" s="299"/>
      <c r="CZ74" s="299"/>
      <c r="DA74" s="299"/>
      <c r="DB74" s="299"/>
      <c r="DC74" s="299"/>
      <c r="DD74" s="299"/>
      <c r="DE74" s="299"/>
      <c r="DF74" s="299"/>
      <c r="DG74" s="299"/>
      <c r="DH74" s="299"/>
      <c r="DI74" s="93"/>
      <c r="DJ74" s="457"/>
      <c r="DK74" s="457"/>
      <c r="DL74" s="457"/>
      <c r="DM74" s="458"/>
      <c r="DN74" s="458"/>
      <c r="DO74" s="457"/>
      <c r="DS74" s="201"/>
      <c r="DV74" s="306"/>
      <c r="EC74" s="342"/>
      <c r="ED74" s="93"/>
      <c r="EE74" s="346"/>
      <c r="EF74" s="346"/>
      <c r="EG74" s="346"/>
      <c r="EH74" s="459"/>
      <c r="EI74" s="459"/>
      <c r="EJ74" s="459"/>
      <c r="EL74" s="449"/>
      <c r="EM74" s="315"/>
      <c r="EN74" s="315"/>
      <c r="EO74" s="315"/>
      <c r="EP74" s="315"/>
      <c r="EQ74" s="315"/>
      <c r="ER74" s="226"/>
      <c r="ES74" s="315"/>
      <c r="FA74" s="173"/>
      <c r="FE74" s="93"/>
      <c r="FF74" s="460"/>
      <c r="FG74" s="460"/>
    </row>
    <row r="75" spans="1:163" ht="12" customHeight="1">
      <c r="A75" s="94" t="s">
        <v>372</v>
      </c>
      <c r="B75" s="991">
        <v>269.86627399142566</v>
      </c>
      <c r="C75" s="992">
        <v>170.04766669070557</v>
      </c>
      <c r="D75" s="439"/>
      <c r="E75" s="439"/>
      <c r="F75" s="226"/>
      <c r="G75" s="234"/>
      <c r="H75" s="165"/>
      <c r="I75" s="402"/>
      <c r="L75" s="175"/>
      <c r="M75" s="175"/>
      <c r="N75" s="86"/>
      <c r="O75" s="176"/>
      <c r="P75" s="175"/>
      <c r="Q75" s="177"/>
      <c r="R75" s="86"/>
      <c r="AC75" s="174"/>
      <c r="AD75" s="326"/>
      <c r="AE75" s="326"/>
      <c r="AF75" s="326"/>
      <c r="AG75" s="453"/>
      <c r="AH75" s="326"/>
      <c r="AI75" s="326"/>
      <c r="AJ75" s="89"/>
      <c r="AK75" s="89"/>
      <c r="AL75" s="89"/>
      <c r="AM75" s="89"/>
      <c r="AN75" s="463"/>
      <c r="AO75" s="89"/>
      <c r="AP75" s="89"/>
      <c r="AQ75" s="89"/>
      <c r="AR75" s="89"/>
      <c r="AS75" s="89"/>
      <c r="AT75" s="89"/>
      <c r="AU75" s="89"/>
      <c r="AV75" s="89"/>
      <c r="AW75" s="174"/>
      <c r="AX75" s="180"/>
      <c r="AY75" s="454"/>
      <c r="AZ75" s="454"/>
      <c r="BA75" s="455"/>
      <c r="BB75" s="455"/>
      <c r="BC75" s="456"/>
      <c r="BD75" s="456"/>
      <c r="BE75" s="180"/>
      <c r="BF75" s="327"/>
      <c r="BG75" s="327"/>
      <c r="BH75" s="327"/>
      <c r="BI75" s="327"/>
      <c r="BJ75" s="257"/>
      <c r="BK75" s="257"/>
      <c r="BL75" s="257"/>
      <c r="BM75" s="257"/>
      <c r="BN75" s="257"/>
      <c r="BO75" s="257"/>
      <c r="BP75" s="257"/>
      <c r="BQ75" s="257"/>
      <c r="BR75" s="327"/>
      <c r="BS75" s="327"/>
      <c r="BT75" s="332"/>
      <c r="BU75" s="174"/>
      <c r="BV75" s="343"/>
      <c r="BW75" s="343"/>
      <c r="BX75" s="343"/>
      <c r="BY75" s="343"/>
      <c r="BZ75" s="343"/>
      <c r="CA75" s="343"/>
      <c r="CB75" s="343"/>
      <c r="CC75" s="343"/>
      <c r="CE75" s="335"/>
      <c r="CF75" s="335"/>
      <c r="CG75" s="335"/>
      <c r="CH75" s="335"/>
      <c r="CI75" s="335"/>
      <c r="CJ75" s="335"/>
      <c r="CK75" s="335"/>
      <c r="CL75" s="335"/>
      <c r="CM75" s="335"/>
      <c r="CN75" s="335"/>
      <c r="CO75" s="174"/>
      <c r="CP75" s="346"/>
      <c r="CQ75" s="346"/>
      <c r="CR75" s="346"/>
      <c r="CS75" s="346"/>
      <c r="CT75" s="346"/>
      <c r="CU75" s="346"/>
      <c r="CV75" s="346"/>
      <c r="CW75" s="346"/>
      <c r="CY75" s="335"/>
      <c r="CZ75" s="335"/>
      <c r="DA75" s="335"/>
      <c r="DB75" s="335"/>
      <c r="DC75" s="335"/>
      <c r="DD75" s="335"/>
      <c r="DE75" s="335"/>
      <c r="DF75" s="335"/>
      <c r="DG75" s="335"/>
      <c r="DH75" s="335"/>
      <c r="DI75" s="174"/>
      <c r="DJ75" s="457"/>
      <c r="DK75" s="457"/>
      <c r="DL75" s="457"/>
      <c r="DM75" s="458"/>
      <c r="DN75" s="458"/>
      <c r="DO75" s="457"/>
      <c r="DS75" s="201"/>
      <c r="DV75" s="342"/>
      <c r="EC75" s="342"/>
      <c r="ED75" s="174"/>
      <c r="EE75" s="346"/>
      <c r="EF75" s="346"/>
      <c r="EG75" s="346"/>
      <c r="EH75" s="459"/>
      <c r="EI75" s="459"/>
      <c r="EJ75" s="459"/>
      <c r="EL75" s="315"/>
      <c r="EO75" s="449"/>
      <c r="EP75" s="449"/>
      <c r="EQ75" s="449"/>
      <c r="ER75" s="226"/>
      <c r="ES75" s="315"/>
      <c r="FE75" s="174"/>
      <c r="FF75" s="460"/>
      <c r="FG75" s="460"/>
    </row>
    <row r="76" spans="1:161" ht="12" customHeight="1">
      <c r="A76" s="367" t="s">
        <v>384</v>
      </c>
      <c r="B76" s="465"/>
      <c r="C76" s="465"/>
      <c r="D76" s="451"/>
      <c r="E76" s="451"/>
      <c r="F76" s="225"/>
      <c r="G76" s="330"/>
      <c r="H76" s="452"/>
      <c r="I76" s="165"/>
      <c r="K76" s="466"/>
      <c r="L76" s="175"/>
      <c r="M76" s="175"/>
      <c r="N76" s="86"/>
      <c r="O76" s="176"/>
      <c r="P76" s="175"/>
      <c r="Q76" s="177"/>
      <c r="R76" s="86"/>
      <c r="AC76" s="219"/>
      <c r="AE76" s="9"/>
      <c r="AG76" s="9"/>
      <c r="AH76" s="227"/>
      <c r="AI76" s="246"/>
      <c r="AJ76" s="246"/>
      <c r="AK76" s="227"/>
      <c r="AL76" s="246"/>
      <c r="AM76" s="246"/>
      <c r="AN76" s="9"/>
      <c r="AO76" s="9"/>
      <c r="AP76" s="9"/>
      <c r="AQ76" s="9"/>
      <c r="AR76" s="9"/>
      <c r="AS76" s="9"/>
      <c r="AT76" s="246"/>
      <c r="AU76" s="467"/>
      <c r="AW76" s="219"/>
      <c r="AX76" s="9"/>
      <c r="AY76" s="9"/>
      <c r="AZ76" s="9"/>
      <c r="BA76" s="9"/>
      <c r="BB76" s="9"/>
      <c r="BC76" s="9"/>
      <c r="BD76" s="9"/>
      <c r="BE76" s="9"/>
      <c r="BF76" s="9"/>
      <c r="BG76" s="9"/>
      <c r="BH76" s="9"/>
      <c r="BI76" s="9"/>
      <c r="BJ76" s="463"/>
      <c r="BK76" s="9"/>
      <c r="BL76" s="9"/>
      <c r="BM76" s="9"/>
      <c r="BN76" s="9"/>
      <c r="BO76" s="9"/>
      <c r="BP76" s="9"/>
      <c r="BQ76" s="9"/>
      <c r="BR76" s="468"/>
      <c r="BS76" s="468"/>
      <c r="BU76" s="370"/>
      <c r="CH76" s="246"/>
      <c r="CI76" s="246"/>
      <c r="CJ76" s="246"/>
      <c r="CK76" s="246"/>
      <c r="CL76" s="246"/>
      <c r="CO76" s="370"/>
      <c r="DI76" s="370"/>
      <c r="DM76" s="396"/>
      <c r="DP76" s="201"/>
      <c r="DS76" s="201"/>
      <c r="DW76" s="370"/>
      <c r="ED76" s="370"/>
      <c r="EL76" s="449"/>
      <c r="EO76" s="315"/>
      <c r="EP76" s="315"/>
      <c r="EQ76" s="315"/>
      <c r="FE76" s="370"/>
    </row>
    <row r="77" spans="1:160" ht="12" customHeight="1">
      <c r="A77" s="1379" t="s">
        <v>438</v>
      </c>
      <c r="B77" s="1379"/>
      <c r="C77" s="1379"/>
      <c r="D77" s="1379"/>
      <c r="E77" s="1379"/>
      <c r="F77" s="1379"/>
      <c r="G77" s="1379"/>
      <c r="H77" s="1379"/>
      <c r="I77" s="165"/>
      <c r="K77" s="370"/>
      <c r="L77" s="201"/>
      <c r="M77" s="179"/>
      <c r="N77" s="201"/>
      <c r="O77" s="201"/>
      <c r="P77" s="9"/>
      <c r="Q77" s="201"/>
      <c r="R77" s="201"/>
      <c r="AC77" s="370"/>
      <c r="AE77" s="9"/>
      <c r="AG77" s="9"/>
      <c r="AH77" s="227"/>
      <c r="AI77" s="246"/>
      <c r="AJ77" s="246"/>
      <c r="AK77" s="227"/>
      <c r="AL77" s="227"/>
      <c r="AM77" s="246"/>
      <c r="AN77" s="9"/>
      <c r="AO77" s="9"/>
      <c r="AP77" s="9"/>
      <c r="AQ77" s="9"/>
      <c r="AR77" s="9"/>
      <c r="AS77" s="9"/>
      <c r="AT77" s="9"/>
      <c r="AU77" s="9"/>
      <c r="BR77" s="9"/>
      <c r="BS77" s="9"/>
      <c r="BU77" s="370"/>
      <c r="CE77" s="9"/>
      <c r="CF77" s="246"/>
      <c r="CH77" s="246"/>
      <c r="CI77" s="246"/>
      <c r="CJ77" s="246"/>
      <c r="CK77" s="246"/>
      <c r="CM77" s="246"/>
      <c r="CN77" s="9"/>
      <c r="CO77" s="370"/>
      <c r="DI77" s="370"/>
      <c r="DM77" s="396"/>
      <c r="DP77" s="201"/>
      <c r="DR77" s="226"/>
      <c r="DS77" s="201"/>
      <c r="DW77" s="370"/>
      <c r="EU77" s="201"/>
      <c r="EY77" s="201"/>
      <c r="FA77" s="9"/>
      <c r="FB77" s="201"/>
      <c r="FD77" s="9"/>
    </row>
    <row r="78" spans="11:166" ht="12.75">
      <c r="K78" s="156"/>
      <c r="L78" s="428"/>
      <c r="M78" s="469"/>
      <c r="N78" s="428"/>
      <c r="O78" s="236"/>
      <c r="P78" s="236"/>
      <c r="Q78" s="402"/>
      <c r="R78" s="469"/>
      <c r="AQ78" s="470"/>
      <c r="AR78" s="470"/>
      <c r="AS78" s="470"/>
      <c r="AT78" s="470"/>
      <c r="AU78" s="470"/>
      <c r="BJ78" s="470"/>
      <c r="BK78" s="470"/>
      <c r="BL78" s="470"/>
      <c r="BM78" s="470"/>
      <c r="BN78" s="470"/>
      <c r="BU78" s="9"/>
      <c r="BW78" s="201"/>
      <c r="BY78" s="9"/>
      <c r="CB78" s="201"/>
      <c r="CE78" s="471"/>
      <c r="CF78" s="471"/>
      <c r="CG78" s="470"/>
      <c r="CH78" s="471"/>
      <c r="CI78" s="471"/>
      <c r="CJ78" s="470"/>
      <c r="CK78" s="470"/>
      <c r="DL78" s="9"/>
      <c r="DM78" s="396"/>
      <c r="DO78" s="9"/>
      <c r="DP78" s="201"/>
      <c r="DS78" s="201"/>
      <c r="ED78" s="201"/>
      <c r="EN78" s="9"/>
      <c r="ER78" s="201"/>
      <c r="EX78" s="9"/>
      <c r="EY78" s="201"/>
      <c r="FB78" s="201"/>
      <c r="FJ78" s="9"/>
    </row>
    <row r="79" spans="11:166" ht="12.75">
      <c r="K79" s="156"/>
      <c r="L79" s="428"/>
      <c r="M79" s="469"/>
      <c r="N79" s="428"/>
      <c r="O79" s="236"/>
      <c r="P79" s="236"/>
      <c r="Q79" s="402"/>
      <c r="R79" s="469"/>
      <c r="AQ79" s="470"/>
      <c r="AR79" s="470"/>
      <c r="AS79" s="470"/>
      <c r="AT79" s="470"/>
      <c r="AU79" s="470"/>
      <c r="BJ79" s="470"/>
      <c r="BK79" s="470"/>
      <c r="BL79" s="470"/>
      <c r="BM79" s="470"/>
      <c r="BN79" s="470"/>
      <c r="BU79" s="9"/>
      <c r="BW79" s="201"/>
      <c r="BY79" s="9"/>
      <c r="CB79" s="201"/>
      <c r="CE79" s="471"/>
      <c r="CF79" s="471"/>
      <c r="CG79" s="470"/>
      <c r="CH79" s="471"/>
      <c r="CI79" s="471"/>
      <c r="CJ79" s="470"/>
      <c r="CK79" s="470"/>
      <c r="DL79" s="9"/>
      <c r="DM79" s="396"/>
      <c r="DO79" s="9"/>
      <c r="DP79" s="201"/>
      <c r="DS79" s="201"/>
      <c r="ED79" s="201"/>
      <c r="EN79" s="9"/>
      <c r="ER79" s="201"/>
      <c r="EX79" s="9"/>
      <c r="EY79" s="201"/>
      <c r="FB79" s="201"/>
      <c r="FJ79" s="9"/>
    </row>
    <row r="80" spans="11:166" ht="12.75">
      <c r="K80" s="156"/>
      <c r="L80" s="428"/>
      <c r="M80" s="469"/>
      <c r="N80" s="428"/>
      <c r="O80" s="236"/>
      <c r="P80" s="236"/>
      <c r="Q80" s="402"/>
      <c r="R80" s="469"/>
      <c r="AQ80" s="470"/>
      <c r="AR80" s="470"/>
      <c r="AS80" s="470"/>
      <c r="AT80" s="470"/>
      <c r="AU80" s="470"/>
      <c r="BJ80" s="470"/>
      <c r="BK80" s="470"/>
      <c r="BL80" s="470"/>
      <c r="BM80" s="470"/>
      <c r="BN80" s="470"/>
      <c r="BU80" s="9"/>
      <c r="BW80" s="201"/>
      <c r="BY80" s="9"/>
      <c r="CB80" s="201"/>
      <c r="CE80" s="471"/>
      <c r="CF80" s="471"/>
      <c r="CG80" s="470"/>
      <c r="CH80" s="471"/>
      <c r="CI80" s="471"/>
      <c r="CJ80" s="470"/>
      <c r="CK80" s="470"/>
      <c r="DL80" s="9"/>
      <c r="DM80" s="396"/>
      <c r="DO80" s="9"/>
      <c r="DP80" s="201"/>
      <c r="DS80" s="201"/>
      <c r="ED80" s="201"/>
      <c r="EN80" s="9"/>
      <c r="ER80" s="201"/>
      <c r="EX80" s="9"/>
      <c r="EY80" s="201"/>
      <c r="FB80" s="201"/>
      <c r="FJ80" s="9"/>
    </row>
    <row r="81" spans="11:166" ht="12.75">
      <c r="K81" s="93"/>
      <c r="L81" s="180"/>
      <c r="M81" s="181"/>
      <c r="N81" s="180"/>
      <c r="O81" s="236"/>
      <c r="P81" s="236"/>
      <c r="Q81" s="402"/>
      <c r="R81" s="469"/>
      <c r="AQ81" s="470"/>
      <c r="AR81" s="470"/>
      <c r="AS81" s="470"/>
      <c r="AT81" s="470"/>
      <c r="AU81" s="470"/>
      <c r="BJ81" s="470"/>
      <c r="BK81" s="470"/>
      <c r="BL81" s="470"/>
      <c r="BM81" s="470"/>
      <c r="BN81" s="470"/>
      <c r="BU81" s="9"/>
      <c r="BW81" s="201"/>
      <c r="BY81" s="9"/>
      <c r="CB81" s="201"/>
      <c r="CE81" s="471"/>
      <c r="CF81" s="471"/>
      <c r="CG81" s="470"/>
      <c r="CH81" s="471"/>
      <c r="CI81" s="471"/>
      <c r="CJ81" s="470"/>
      <c r="CK81" s="470"/>
      <c r="DL81" s="9"/>
      <c r="DM81" s="396"/>
      <c r="DO81" s="9"/>
      <c r="DP81" s="201"/>
      <c r="DS81" s="201"/>
      <c r="ED81" s="201"/>
      <c r="EN81" s="9"/>
      <c r="ER81" s="201"/>
      <c r="EX81" s="9"/>
      <c r="EY81" s="201"/>
      <c r="FB81" s="201"/>
      <c r="FJ81" s="9"/>
    </row>
    <row r="82" spans="11:166" ht="12.75">
      <c r="K82" s="174"/>
      <c r="L82" s="180"/>
      <c r="M82" s="181"/>
      <c r="N82" s="180"/>
      <c r="O82" s="182"/>
      <c r="P82" s="182"/>
      <c r="Q82" s="183"/>
      <c r="R82" s="181"/>
      <c r="AQ82" s="470"/>
      <c r="AR82" s="470"/>
      <c r="AS82" s="470"/>
      <c r="AT82" s="470"/>
      <c r="AU82" s="470"/>
      <c r="BJ82" s="470"/>
      <c r="BK82" s="470"/>
      <c r="BL82" s="470"/>
      <c r="BM82" s="470"/>
      <c r="BN82" s="470"/>
      <c r="BU82" s="9"/>
      <c r="BW82" s="201"/>
      <c r="BY82" s="9"/>
      <c r="CB82" s="201"/>
      <c r="CE82" s="471"/>
      <c r="CF82" s="471"/>
      <c r="CG82" s="470"/>
      <c r="CH82" s="471"/>
      <c r="CI82" s="471"/>
      <c r="CJ82" s="470"/>
      <c r="CK82" s="470"/>
      <c r="DL82" s="9"/>
      <c r="DM82" s="396"/>
      <c r="DO82" s="9"/>
      <c r="DP82" s="201"/>
      <c r="DS82" s="201"/>
      <c r="ED82" s="201"/>
      <c r="EN82" s="9"/>
      <c r="ER82" s="201"/>
      <c r="EX82" s="9"/>
      <c r="EY82" s="201"/>
      <c r="FB82" s="201"/>
      <c r="FJ82" s="9"/>
    </row>
    <row r="83" spans="11:166" ht="12.75">
      <c r="K83" s="219"/>
      <c r="L83" s="9"/>
      <c r="M83" s="9"/>
      <c r="N83" s="219"/>
      <c r="O83" s="219"/>
      <c r="P83" s="219"/>
      <c r="Q83" s="9"/>
      <c r="R83" s="9"/>
      <c r="AQ83" s="470"/>
      <c r="AR83" s="470"/>
      <c r="AS83" s="470"/>
      <c r="AT83" s="470"/>
      <c r="AU83" s="470"/>
      <c r="BJ83" s="470"/>
      <c r="BK83" s="470"/>
      <c r="BL83" s="470"/>
      <c r="BM83" s="470"/>
      <c r="BN83" s="470"/>
      <c r="BU83" s="9"/>
      <c r="BW83" s="201"/>
      <c r="BY83" s="9"/>
      <c r="CB83" s="201"/>
      <c r="CE83" s="471"/>
      <c r="CF83" s="471"/>
      <c r="CG83" s="470"/>
      <c r="CH83" s="471"/>
      <c r="CI83" s="471"/>
      <c r="CJ83" s="470"/>
      <c r="CK83" s="470"/>
      <c r="DL83" s="9"/>
      <c r="DM83" s="396"/>
      <c r="DO83" s="9"/>
      <c r="DP83" s="201"/>
      <c r="DS83" s="201"/>
      <c r="ED83" s="201"/>
      <c r="EN83" s="9"/>
      <c r="ER83" s="201"/>
      <c r="EX83" s="9"/>
      <c r="EY83" s="201"/>
      <c r="FB83" s="201"/>
      <c r="FJ83" s="9"/>
    </row>
    <row r="84" spans="11:166" ht="12.75">
      <c r="K84" s="209"/>
      <c r="L84" s="209"/>
      <c r="M84" s="209"/>
      <c r="N84" s="209"/>
      <c r="O84" s="209"/>
      <c r="P84" s="209"/>
      <c r="Q84" s="209"/>
      <c r="R84" s="209"/>
      <c r="AQ84" s="470"/>
      <c r="AR84" s="470"/>
      <c r="AS84" s="470"/>
      <c r="AT84" s="470"/>
      <c r="AU84" s="470"/>
      <c r="BJ84" s="470"/>
      <c r="BK84" s="470"/>
      <c r="BL84" s="470"/>
      <c r="BM84" s="470"/>
      <c r="BN84" s="470"/>
      <c r="BU84" s="9"/>
      <c r="BW84" s="201"/>
      <c r="BY84" s="9"/>
      <c r="CB84" s="201"/>
      <c r="CE84" s="471"/>
      <c r="CF84" s="471"/>
      <c r="CG84" s="470"/>
      <c r="CH84" s="471"/>
      <c r="CI84" s="471"/>
      <c r="CJ84" s="470"/>
      <c r="CK84" s="470"/>
      <c r="DL84" s="9"/>
      <c r="DM84" s="396"/>
      <c r="DO84" s="9"/>
      <c r="DP84" s="201"/>
      <c r="DS84" s="201"/>
      <c r="ED84" s="201"/>
      <c r="EN84" s="9"/>
      <c r="ER84" s="201"/>
      <c r="EX84" s="9"/>
      <c r="EY84" s="201"/>
      <c r="FB84" s="201"/>
      <c r="FJ84" s="9"/>
    </row>
    <row r="85" spans="15:166" ht="12.75">
      <c r="O85" s="209"/>
      <c r="R85" s="209"/>
      <c r="AQ85" s="470"/>
      <c r="AR85" s="470"/>
      <c r="AS85" s="470"/>
      <c r="AT85" s="470"/>
      <c r="AU85" s="470"/>
      <c r="BJ85" s="470"/>
      <c r="BK85" s="470"/>
      <c r="BL85" s="470"/>
      <c r="BM85" s="470"/>
      <c r="BN85" s="470"/>
      <c r="BU85" s="9"/>
      <c r="BW85" s="201"/>
      <c r="BY85" s="9"/>
      <c r="CB85" s="201"/>
      <c r="CE85" s="471"/>
      <c r="CF85" s="471"/>
      <c r="CG85" s="470"/>
      <c r="CH85" s="471"/>
      <c r="CI85" s="471"/>
      <c r="CJ85" s="470"/>
      <c r="CK85" s="470"/>
      <c r="DL85" s="9"/>
      <c r="DM85" s="396"/>
      <c r="DO85" s="9"/>
      <c r="DP85" s="201"/>
      <c r="DS85" s="201"/>
      <c r="ED85" s="201"/>
      <c r="EN85" s="9"/>
      <c r="ER85" s="201"/>
      <c r="EX85" s="9"/>
      <c r="EY85" s="201"/>
      <c r="FB85" s="201"/>
      <c r="FJ85" s="9"/>
    </row>
    <row r="86" spans="14:166" ht="12.75">
      <c r="N86" s="209"/>
      <c r="O86" s="209"/>
      <c r="P86" s="209"/>
      <c r="Q86" s="209"/>
      <c r="R86" s="209"/>
      <c r="AQ86" s="470"/>
      <c r="AR86" s="470"/>
      <c r="AS86" s="470"/>
      <c r="AT86" s="470"/>
      <c r="AU86" s="470"/>
      <c r="BJ86" s="470"/>
      <c r="BK86" s="470"/>
      <c r="BL86" s="470"/>
      <c r="BM86" s="470"/>
      <c r="BN86" s="470"/>
      <c r="BU86" s="9"/>
      <c r="BW86" s="201"/>
      <c r="BY86" s="9"/>
      <c r="CB86" s="201"/>
      <c r="CE86" s="471"/>
      <c r="CF86" s="471"/>
      <c r="CG86" s="470"/>
      <c r="CH86" s="471"/>
      <c r="CI86" s="471"/>
      <c r="CJ86" s="470"/>
      <c r="CK86" s="470"/>
      <c r="DL86" s="9"/>
      <c r="DM86" s="396"/>
      <c r="DO86" s="9"/>
      <c r="DP86" s="201"/>
      <c r="DS86" s="201"/>
      <c r="ED86" s="201"/>
      <c r="EN86" s="9"/>
      <c r="ER86" s="201"/>
      <c r="EX86" s="9"/>
      <c r="EY86" s="201"/>
      <c r="FB86" s="201"/>
      <c r="FJ86" s="9"/>
    </row>
    <row r="87" spans="14:166" ht="12.75">
      <c r="N87" s="209"/>
      <c r="O87" s="209"/>
      <c r="P87" s="209"/>
      <c r="Q87" s="209"/>
      <c r="R87" s="209"/>
      <c r="AQ87" s="470"/>
      <c r="AR87" s="470"/>
      <c r="AS87" s="470"/>
      <c r="AT87" s="470"/>
      <c r="AU87" s="470"/>
      <c r="BJ87" s="470"/>
      <c r="BK87" s="470"/>
      <c r="BL87" s="470"/>
      <c r="BM87" s="470"/>
      <c r="BN87" s="470"/>
      <c r="BU87" s="9"/>
      <c r="BW87" s="201"/>
      <c r="BY87" s="9"/>
      <c r="CB87" s="201"/>
      <c r="CE87" s="471"/>
      <c r="CF87" s="471"/>
      <c r="CG87" s="470"/>
      <c r="CH87" s="471"/>
      <c r="CI87" s="471"/>
      <c r="CJ87" s="470"/>
      <c r="CK87" s="470"/>
      <c r="DL87" s="9"/>
      <c r="DM87" s="396"/>
      <c r="DO87" s="9"/>
      <c r="DP87" s="201"/>
      <c r="DS87" s="201"/>
      <c r="ED87" s="201"/>
      <c r="EN87" s="9"/>
      <c r="ER87" s="201"/>
      <c r="EX87" s="9"/>
      <c r="EY87" s="201"/>
      <c r="FB87" s="201"/>
      <c r="FJ87" s="9"/>
    </row>
    <row r="88" spans="14:166" ht="12.75">
      <c r="N88" s="209"/>
      <c r="O88" s="209"/>
      <c r="P88" s="209"/>
      <c r="Q88" s="209"/>
      <c r="R88" s="209"/>
      <c r="AP88" s="9"/>
      <c r="AQ88" s="470"/>
      <c r="AR88" s="470"/>
      <c r="AS88" s="470"/>
      <c r="AT88" s="470"/>
      <c r="AU88" s="470"/>
      <c r="BJ88" s="470"/>
      <c r="BK88" s="470"/>
      <c r="BL88" s="470"/>
      <c r="BM88" s="470"/>
      <c r="BN88" s="470"/>
      <c r="BU88" s="9"/>
      <c r="BW88" s="201"/>
      <c r="BY88" s="9"/>
      <c r="CB88" s="201"/>
      <c r="CE88" s="471"/>
      <c r="CF88" s="471"/>
      <c r="CG88" s="470"/>
      <c r="CH88" s="471"/>
      <c r="CI88" s="471"/>
      <c r="CJ88" s="470"/>
      <c r="CK88" s="470"/>
      <c r="DL88" s="9"/>
      <c r="DM88" s="396"/>
      <c r="DO88" s="9"/>
      <c r="DP88" s="201"/>
      <c r="DS88" s="201"/>
      <c r="ED88" s="201"/>
      <c r="EN88" s="9"/>
      <c r="ER88" s="201"/>
      <c r="EX88" s="9"/>
      <c r="EY88" s="201"/>
      <c r="FB88" s="201"/>
      <c r="FJ88" s="9"/>
    </row>
    <row r="89" spans="14:166" ht="12.75">
      <c r="N89" s="209"/>
      <c r="O89" s="209"/>
      <c r="P89" s="209"/>
      <c r="Q89" s="209"/>
      <c r="R89" s="209"/>
      <c r="BJ89" s="470"/>
      <c r="BK89" s="470"/>
      <c r="BL89" s="470"/>
      <c r="BM89" s="470"/>
      <c r="BN89" s="470"/>
      <c r="BQ89" s="9"/>
      <c r="BR89" s="9"/>
      <c r="BU89" s="9"/>
      <c r="BW89" s="201"/>
      <c r="BZ89" s="201"/>
      <c r="CA89" s="470"/>
      <c r="CB89" s="470"/>
      <c r="CE89" s="471"/>
      <c r="CF89" s="472"/>
      <c r="CG89" s="470"/>
      <c r="CH89" s="471"/>
      <c r="CI89" s="472"/>
      <c r="CJ89" s="470"/>
      <c r="CK89" s="470"/>
      <c r="DL89" s="9"/>
      <c r="DM89" s="396"/>
      <c r="DO89" s="9"/>
      <c r="DP89" s="201"/>
      <c r="DS89" s="201"/>
      <c r="ED89" s="201"/>
      <c r="EN89" s="9"/>
      <c r="ER89" s="201"/>
      <c r="EX89" s="9"/>
      <c r="EY89" s="201"/>
      <c r="FB89" s="201"/>
      <c r="FJ89" s="9"/>
    </row>
    <row r="90" spans="14:169" ht="12.75">
      <c r="N90" s="209"/>
      <c r="O90" s="209"/>
      <c r="P90" s="209"/>
      <c r="Q90" s="209"/>
      <c r="R90" s="209"/>
      <c r="BT90" s="9"/>
      <c r="BU90" s="9"/>
      <c r="BW90" s="201"/>
      <c r="BY90" s="9"/>
      <c r="CB90" s="201"/>
      <c r="CE90" s="471"/>
      <c r="CK90" s="470"/>
      <c r="CL90" s="471"/>
      <c r="CM90" s="471"/>
      <c r="DG90" s="9"/>
      <c r="DI90" s="201"/>
      <c r="DJ90" s="9"/>
      <c r="DP90" s="201"/>
      <c r="DS90" s="201"/>
      <c r="ED90" s="201"/>
      <c r="EL90" s="9"/>
      <c r="ER90" s="201"/>
      <c r="EU90" s="201"/>
      <c r="EV90" s="9"/>
      <c r="EY90" s="201"/>
      <c r="FB90" s="201"/>
      <c r="FH90" s="9"/>
      <c r="FM90" s="9"/>
    </row>
    <row r="91" spans="14:158" ht="12.75">
      <c r="N91" s="209"/>
      <c r="O91" s="209"/>
      <c r="P91" s="209"/>
      <c r="Q91" s="209"/>
      <c r="R91" s="209"/>
      <c r="BQ91" s="9"/>
      <c r="BR91" s="9"/>
      <c r="BU91" s="9"/>
      <c r="BW91" s="201"/>
      <c r="BZ91" s="201"/>
      <c r="CA91" s="201"/>
      <c r="CB91" s="201"/>
      <c r="CL91" s="471"/>
      <c r="CM91" s="471"/>
      <c r="DI91" s="201"/>
      <c r="DL91" s="9"/>
      <c r="DM91" s="396"/>
      <c r="DO91" s="9"/>
      <c r="DP91" s="201"/>
      <c r="DR91" s="9"/>
      <c r="DS91" s="201"/>
      <c r="ED91" s="201"/>
      <c r="EQ91" s="9"/>
      <c r="ER91" s="201"/>
      <c r="EU91" s="201"/>
      <c r="EX91" s="9"/>
      <c r="EY91" s="201"/>
      <c r="FA91" s="9"/>
      <c r="FB91" s="201"/>
    </row>
    <row r="92" spans="14:164" ht="12.75">
      <c r="N92" s="209"/>
      <c r="O92" s="209"/>
      <c r="P92" s="209"/>
      <c r="Q92" s="209"/>
      <c r="R92" s="209"/>
      <c r="BQ92" s="9"/>
      <c r="BR92" s="9"/>
      <c r="BT92" s="9"/>
      <c r="BU92" s="9"/>
      <c r="BW92" s="201"/>
      <c r="BZ92" s="201"/>
      <c r="CA92" s="201"/>
      <c r="CB92" s="201"/>
      <c r="CL92" s="471"/>
      <c r="CM92" s="471"/>
      <c r="DG92" s="9"/>
      <c r="DI92" s="201"/>
      <c r="DJ92" s="9"/>
      <c r="DP92" s="201"/>
      <c r="DS92" s="201"/>
      <c r="ED92" s="201"/>
      <c r="EL92" s="9"/>
      <c r="ER92" s="201"/>
      <c r="EU92" s="201"/>
      <c r="EV92" s="9"/>
      <c r="EY92" s="201"/>
      <c r="FB92" s="201"/>
      <c r="FH92" s="9"/>
    </row>
    <row r="93" spans="14:164" ht="12.75">
      <c r="N93" s="209"/>
      <c r="O93" s="209"/>
      <c r="P93" s="209"/>
      <c r="Q93" s="209"/>
      <c r="R93" s="209"/>
      <c r="BQ93" s="9"/>
      <c r="BR93" s="9"/>
      <c r="BT93" s="9"/>
      <c r="BU93" s="9"/>
      <c r="BW93" s="201"/>
      <c r="BZ93" s="201"/>
      <c r="CA93" s="201"/>
      <c r="CB93" s="201"/>
      <c r="CF93" s="471"/>
      <c r="CG93" s="471"/>
      <c r="CH93" s="471"/>
      <c r="CI93" s="471"/>
      <c r="CJ93" s="471"/>
      <c r="CL93" s="471"/>
      <c r="CM93" s="471"/>
      <c r="DG93" s="9"/>
      <c r="DI93" s="201"/>
      <c r="DJ93" s="9"/>
      <c r="DP93" s="201"/>
      <c r="DS93" s="201"/>
      <c r="ED93" s="201"/>
      <c r="EL93" s="9"/>
      <c r="ER93" s="201"/>
      <c r="EU93" s="201"/>
      <c r="EV93" s="9"/>
      <c r="EY93" s="201"/>
      <c r="FB93" s="201"/>
      <c r="FH93" s="9"/>
    </row>
    <row r="94" spans="14:164" ht="12.75">
      <c r="N94" s="209"/>
      <c r="O94" s="209"/>
      <c r="P94" s="209"/>
      <c r="Q94" s="209"/>
      <c r="R94" s="209"/>
      <c r="BQ94" s="9"/>
      <c r="BR94" s="9"/>
      <c r="BT94" s="9"/>
      <c r="BU94" s="9"/>
      <c r="BW94" s="201"/>
      <c r="BZ94" s="201"/>
      <c r="CA94" s="201"/>
      <c r="CB94" s="201"/>
      <c r="CE94" s="471"/>
      <c r="CF94" s="471"/>
      <c r="CG94" s="471"/>
      <c r="CH94" s="471"/>
      <c r="CI94" s="471"/>
      <c r="CJ94" s="471"/>
      <c r="CK94" s="471"/>
      <c r="CL94" s="471"/>
      <c r="CM94" s="471"/>
      <c r="DG94" s="9"/>
      <c r="DI94" s="201"/>
      <c r="DJ94" s="9"/>
      <c r="DP94" s="201"/>
      <c r="DS94" s="201"/>
      <c r="ED94" s="201"/>
      <c r="EL94" s="9"/>
      <c r="ER94" s="201"/>
      <c r="EU94" s="201"/>
      <c r="EV94" s="9"/>
      <c r="EY94" s="201"/>
      <c r="FB94" s="201"/>
      <c r="FH94" s="9"/>
    </row>
    <row r="95" spans="14:164" ht="12.75">
      <c r="N95" s="209"/>
      <c r="O95" s="209"/>
      <c r="P95" s="209"/>
      <c r="Q95" s="209"/>
      <c r="R95" s="209"/>
      <c r="BQ95" s="9"/>
      <c r="BR95" s="9"/>
      <c r="BT95" s="9"/>
      <c r="BU95" s="9"/>
      <c r="BW95" s="201"/>
      <c r="BZ95" s="201"/>
      <c r="CA95" s="201"/>
      <c r="CB95" s="201"/>
      <c r="CE95" s="471"/>
      <c r="CF95" s="471"/>
      <c r="CG95" s="471"/>
      <c r="CH95" s="471"/>
      <c r="CI95" s="471"/>
      <c r="CJ95" s="471"/>
      <c r="CK95" s="471"/>
      <c r="CL95" s="471"/>
      <c r="CM95" s="471"/>
      <c r="DG95" s="9"/>
      <c r="DI95" s="201"/>
      <c r="DJ95" s="9"/>
      <c r="DP95" s="201"/>
      <c r="DS95" s="201"/>
      <c r="ED95" s="201"/>
      <c r="EL95" s="9"/>
      <c r="ER95" s="201"/>
      <c r="EU95" s="201"/>
      <c r="EV95" s="9"/>
      <c r="EY95" s="201"/>
      <c r="FB95" s="201"/>
      <c r="FH95" s="9"/>
    </row>
    <row r="96" spans="14:164" ht="12.75">
      <c r="N96" s="209"/>
      <c r="O96" s="209"/>
      <c r="P96" s="209"/>
      <c r="Q96" s="209"/>
      <c r="R96" s="209"/>
      <c r="BQ96" s="9"/>
      <c r="BR96" s="9"/>
      <c r="BT96" s="9"/>
      <c r="BU96" s="9"/>
      <c r="BW96" s="201"/>
      <c r="BZ96" s="201"/>
      <c r="CA96" s="201"/>
      <c r="CB96" s="201"/>
      <c r="CE96" s="471"/>
      <c r="CK96" s="471"/>
      <c r="CL96" s="471"/>
      <c r="CM96" s="471"/>
      <c r="DG96" s="9"/>
      <c r="DI96" s="201"/>
      <c r="DJ96" s="9"/>
      <c r="DP96" s="201"/>
      <c r="DS96" s="201"/>
      <c r="ED96" s="201"/>
      <c r="EL96" s="9"/>
      <c r="ER96" s="201"/>
      <c r="EU96" s="201"/>
      <c r="EV96" s="9"/>
      <c r="EY96" s="201"/>
      <c r="FB96" s="201"/>
      <c r="FH96" s="9"/>
    </row>
    <row r="97" spans="14:164" ht="12.75">
      <c r="N97" s="209"/>
      <c r="O97" s="209"/>
      <c r="P97" s="209"/>
      <c r="Q97" s="209"/>
      <c r="R97" s="209"/>
      <c r="BQ97" s="9"/>
      <c r="BR97" s="9"/>
      <c r="BT97" s="9"/>
      <c r="BU97" s="9"/>
      <c r="BW97" s="201"/>
      <c r="BZ97" s="201"/>
      <c r="CA97" s="201"/>
      <c r="CB97" s="201"/>
      <c r="DG97" s="9"/>
      <c r="DI97" s="201"/>
      <c r="DJ97" s="9"/>
      <c r="DP97" s="201"/>
      <c r="DS97" s="201"/>
      <c r="ED97" s="201"/>
      <c r="EL97" s="9"/>
      <c r="ER97" s="201"/>
      <c r="EU97" s="201"/>
      <c r="EV97" s="9"/>
      <c r="EY97" s="201"/>
      <c r="FB97" s="201"/>
      <c r="FH97" s="9"/>
    </row>
    <row r="98" spans="14:164" ht="12.75">
      <c r="N98" s="209"/>
      <c r="O98" s="209"/>
      <c r="P98" s="209"/>
      <c r="Q98" s="209"/>
      <c r="R98" s="209"/>
      <c r="BT98" s="9"/>
      <c r="BU98" s="9"/>
      <c r="DG98" s="9"/>
      <c r="DI98" s="201"/>
      <c r="DJ98" s="9"/>
      <c r="DP98" s="201"/>
      <c r="DS98" s="201"/>
      <c r="ED98" s="201"/>
      <c r="EL98" s="9"/>
      <c r="ER98" s="201"/>
      <c r="EU98" s="201"/>
      <c r="EV98" s="9"/>
      <c r="EY98" s="201"/>
      <c r="FB98" s="201"/>
      <c r="FH98" s="9"/>
    </row>
    <row r="99" spans="14:18" ht="12.75">
      <c r="N99" s="209"/>
      <c r="O99" s="209"/>
      <c r="P99" s="209"/>
      <c r="Q99" s="209"/>
      <c r="R99" s="209"/>
    </row>
    <row r="100" spans="14:18" ht="12.75">
      <c r="N100" s="209"/>
      <c r="O100" s="209"/>
      <c r="P100" s="209"/>
      <c r="Q100" s="209"/>
      <c r="R100" s="209"/>
    </row>
    <row r="101" spans="14:18" ht="12.75">
      <c r="N101" s="209"/>
      <c r="O101" s="209"/>
      <c r="R101" s="209"/>
    </row>
    <row r="102" spans="14:18" ht="12.75">
      <c r="N102" s="209"/>
      <c r="O102" s="209"/>
      <c r="R102" s="209"/>
    </row>
    <row r="103" spans="14:18" ht="12.75">
      <c r="N103" s="209"/>
      <c r="O103" s="209"/>
      <c r="P103" s="209"/>
      <c r="Q103" s="209"/>
      <c r="R103" s="209"/>
    </row>
    <row r="104" spans="14:18" ht="12.75">
      <c r="N104" s="209"/>
      <c r="O104" s="209"/>
      <c r="P104" s="209"/>
      <c r="Q104" s="209"/>
      <c r="R104" s="209"/>
    </row>
    <row r="105" spans="14:18" ht="12.75">
      <c r="N105" s="209"/>
      <c r="O105" s="209"/>
      <c r="P105" s="209"/>
      <c r="Q105" s="209"/>
      <c r="R105" s="209"/>
    </row>
    <row r="106" spans="11:18" ht="12.75">
      <c r="K106" s="201"/>
      <c r="L106" s="402"/>
      <c r="O106" s="209"/>
      <c r="R106" s="209"/>
    </row>
    <row r="108" ht="12.75">
      <c r="B108" s="201">
        <v>0</v>
      </c>
    </row>
  </sheetData>
  <mergeCells count="4">
    <mergeCell ref="F5:H5"/>
    <mergeCell ref="A39:H39"/>
    <mergeCell ref="A77:H77"/>
    <mergeCell ref="B5:E5"/>
  </mergeCells>
  <hyperlinks>
    <hyperlink ref="H1" location="Sommaire!A5" display="Sommaire!A5"/>
  </hyperlinks>
  <printOptions/>
  <pageMargins left="0.75" right="0.75" top="1" bottom="1" header="0.31" footer="0.34"/>
  <pageSetup firstPageNumber="6" useFirstPageNumber="1" horizontalDpi="600" verticalDpi="600" orientation="portrait" paperSize="9" scale="74" r:id="rId1"/>
  <headerFooter alignWithMargins="0">
    <oddHeader>&amp;L&amp;8Ministère de l'intérieur, de l'outre-mer, des collectivités territoriales et de l'Immigration / DGCL&amp;R&amp;8Publication  : "Les budgets primitifs 2011 des régions"</oddHeader>
    <oddFooter>&amp;L&amp;8Direction générale des collectivités locales/DESL
Mise en ligne : septembre 2011&amp;R&amp;P</oddFooter>
  </headerFooter>
</worksheet>
</file>

<file path=xl/worksheets/sheet4.xml><?xml version="1.0" encoding="utf-8"?>
<worksheet xmlns="http://schemas.openxmlformats.org/spreadsheetml/2006/main" xmlns:r="http://schemas.openxmlformats.org/officeDocument/2006/relationships">
  <sheetPr codeName="Feuil4">
    <tabColor indexed="45"/>
  </sheetPr>
  <dimension ref="A1:R135"/>
  <sheetViews>
    <sheetView zoomScale="60" zoomScaleNormal="60" zoomScaleSheetLayoutView="75" workbookViewId="0" topLeftCell="A1">
      <selection activeCell="O38" sqref="O38"/>
    </sheetView>
  </sheetViews>
  <sheetFormatPr defaultColWidth="11.421875" defaultRowHeight="12.75"/>
  <cols>
    <col min="1" max="1" width="26.140625" style="6" customWidth="1"/>
    <col min="2" max="2" width="15.421875" style="6" customWidth="1"/>
    <col min="3" max="3" width="15.421875" style="5" customWidth="1"/>
    <col min="4" max="4" width="15.421875" style="6" customWidth="1"/>
    <col min="5" max="5" width="15.421875" style="5" customWidth="1"/>
    <col min="6" max="6" width="15.421875" style="6" customWidth="1"/>
    <col min="7" max="7" width="15.421875" style="5" customWidth="1"/>
    <col min="8" max="8" width="15.421875" style="6" customWidth="1"/>
    <col min="9" max="10" width="15.421875" style="5" customWidth="1"/>
    <col min="11" max="11" width="30.28125" style="5" customWidth="1"/>
    <col min="12" max="18" width="14.8515625" style="5" customWidth="1"/>
    <col min="19" max="16384" width="14.8515625" style="9" customWidth="1"/>
  </cols>
  <sheetData>
    <row r="1" spans="1:18" ht="18.75" customHeight="1">
      <c r="A1" s="912" t="s">
        <v>353</v>
      </c>
      <c r="C1" s="197"/>
      <c r="E1" s="197"/>
      <c r="G1" s="197"/>
      <c r="I1" s="197"/>
      <c r="J1" s="7" t="s">
        <v>187</v>
      </c>
      <c r="K1" s="912" t="s">
        <v>352</v>
      </c>
      <c r="L1" s="197"/>
      <c r="M1" s="197"/>
      <c r="N1" s="197"/>
      <c r="O1" s="197"/>
      <c r="P1" s="197"/>
      <c r="Q1" s="197"/>
      <c r="R1" s="7" t="s">
        <v>187</v>
      </c>
    </row>
    <row r="2" spans="1:18" s="12" customFormat="1" ht="18.75" customHeight="1">
      <c r="A2" s="866" t="s">
        <v>350</v>
      </c>
      <c r="B2" s="872"/>
      <c r="C2" s="871"/>
      <c r="D2" s="872"/>
      <c r="E2" s="871"/>
      <c r="F2" s="872"/>
      <c r="G2" s="871"/>
      <c r="H2" s="872"/>
      <c r="I2" s="871"/>
      <c r="J2" s="871"/>
      <c r="K2" s="866" t="s">
        <v>349</v>
      </c>
      <c r="L2" s="871"/>
      <c r="M2" s="871"/>
      <c r="N2" s="871"/>
      <c r="O2" s="871"/>
      <c r="P2" s="871"/>
      <c r="Q2" s="871"/>
      <c r="R2" s="871"/>
    </row>
    <row r="3" spans="1:18" ht="12.75">
      <c r="A3" s="475"/>
      <c r="B3" s="476"/>
      <c r="C3" s="475"/>
      <c r="D3" s="476"/>
      <c r="E3" s="477"/>
      <c r="F3" s="476"/>
      <c r="G3" s="477"/>
      <c r="I3" s="6"/>
      <c r="J3" s="6"/>
      <c r="K3" s="6"/>
      <c r="L3" s="18"/>
      <c r="M3" s="6"/>
      <c r="N3" s="6"/>
      <c r="O3" s="6"/>
      <c r="P3" s="6"/>
      <c r="Q3" s="6"/>
      <c r="R3" s="6"/>
    </row>
    <row r="4" spans="1:18" ht="15" customHeight="1">
      <c r="A4" s="1312" t="s">
        <v>221</v>
      </c>
      <c r="B4" s="893"/>
      <c r="C4" s="478"/>
      <c r="D4" s="479"/>
      <c r="E4" s="480"/>
      <c r="F4" s="479"/>
      <c r="G4" s="480"/>
      <c r="H4" s="479"/>
      <c r="I4" s="24"/>
      <c r="J4" s="24"/>
      <c r="K4" s="1313" t="s">
        <v>346</v>
      </c>
      <c r="L4" s="9"/>
      <c r="M4" s="9"/>
      <c r="N4" s="9"/>
      <c r="O4" s="9"/>
      <c r="Q4" s="9"/>
      <c r="R4" s="9"/>
    </row>
    <row r="5" spans="1:18" ht="14.25" customHeight="1">
      <c r="A5" s="481" t="s">
        <v>264</v>
      </c>
      <c r="B5" s="1402" t="s">
        <v>265</v>
      </c>
      <c r="C5" s="1367"/>
      <c r="D5" s="1402" t="s">
        <v>266</v>
      </c>
      <c r="E5" s="1367"/>
      <c r="F5" s="1402" t="s">
        <v>441</v>
      </c>
      <c r="G5" s="1368"/>
      <c r="H5" s="1402" t="s">
        <v>268</v>
      </c>
      <c r="I5" s="1367"/>
      <c r="J5" s="507" t="s">
        <v>269</v>
      </c>
      <c r="K5" s="485"/>
      <c r="L5" s="1373" t="s">
        <v>211</v>
      </c>
      <c r="M5" s="1374"/>
      <c r="N5" s="1374"/>
      <c r="O5" s="1374"/>
      <c r="P5" s="1375"/>
      <c r="Q5" s="247"/>
      <c r="R5" s="247"/>
    </row>
    <row r="6" spans="1:18" ht="12" customHeight="1">
      <c r="A6" s="36" t="s">
        <v>222</v>
      </c>
      <c r="B6" s="1380" t="s">
        <v>270</v>
      </c>
      <c r="C6" s="1381"/>
      <c r="D6" s="1380" t="s">
        <v>271</v>
      </c>
      <c r="E6" s="1381"/>
      <c r="F6" s="486" t="s">
        <v>272</v>
      </c>
      <c r="G6" s="38"/>
      <c r="H6" s="1380" t="s">
        <v>445</v>
      </c>
      <c r="I6" s="1381"/>
      <c r="J6" s="487"/>
      <c r="K6" s="652" t="s">
        <v>222</v>
      </c>
      <c r="L6" s="1295" t="s">
        <v>265</v>
      </c>
      <c r="M6" s="1295" t="s">
        <v>273</v>
      </c>
      <c r="N6" s="1295" t="s">
        <v>274</v>
      </c>
      <c r="O6" s="1295" t="s">
        <v>275</v>
      </c>
      <c r="P6" s="807" t="s">
        <v>269</v>
      </c>
      <c r="Q6" s="491"/>
      <c r="R6" s="259"/>
    </row>
    <row r="7" spans="1:16" ht="12" customHeight="1">
      <c r="A7" s="268"/>
      <c r="B7" s="492">
        <v>2011</v>
      </c>
      <c r="C7" s="493" t="s">
        <v>364</v>
      </c>
      <c r="D7" s="492">
        <v>2011</v>
      </c>
      <c r="E7" s="493" t="s">
        <v>364</v>
      </c>
      <c r="F7" s="492">
        <v>2011</v>
      </c>
      <c r="G7" s="493" t="s">
        <v>364</v>
      </c>
      <c r="H7" s="492">
        <v>2011</v>
      </c>
      <c r="I7" s="493" t="s">
        <v>364</v>
      </c>
      <c r="J7" s="494">
        <v>2011</v>
      </c>
      <c r="K7" s="526"/>
      <c r="L7" s="1228" t="s">
        <v>276</v>
      </c>
      <c r="M7" s="1228" t="s">
        <v>277</v>
      </c>
      <c r="N7" s="1228" t="s">
        <v>278</v>
      </c>
      <c r="O7" s="714"/>
      <c r="P7" s="1296"/>
    </row>
    <row r="8" spans="1:18" ht="12" customHeight="1">
      <c r="A8" s="57" t="s">
        <v>228</v>
      </c>
      <c r="B8" s="58">
        <v>46.321598</v>
      </c>
      <c r="C8" s="62">
        <v>-0.03444466474874086</v>
      </c>
      <c r="D8" s="58">
        <v>67.692445</v>
      </c>
      <c r="E8" s="62">
        <v>0.031104837137321484</v>
      </c>
      <c r="F8" s="58">
        <v>364.308588</v>
      </c>
      <c r="G8" s="62">
        <v>-0.020335181337048036</v>
      </c>
      <c r="H8" s="58">
        <v>20.65</v>
      </c>
      <c r="I8" s="62">
        <v>-0.15714285714285714</v>
      </c>
      <c r="J8" s="890">
        <v>4.734755999999994</v>
      </c>
      <c r="K8" s="57" t="s">
        <v>228</v>
      </c>
      <c r="L8" s="924">
        <v>0.09196132356899503</v>
      </c>
      <c r="M8" s="924">
        <v>0.134388430162133</v>
      </c>
      <c r="N8" s="924">
        <v>0.7232544080200277</v>
      </c>
      <c r="O8" s="924">
        <v>0.04099602374900251</v>
      </c>
      <c r="P8" s="924">
        <v>0.009399814499841739</v>
      </c>
      <c r="Q8" s="295"/>
      <c r="R8" s="295"/>
    </row>
    <row r="9" spans="1:18" ht="12" customHeight="1">
      <c r="A9" s="69" t="s">
        <v>229</v>
      </c>
      <c r="B9" s="70">
        <v>91.759803</v>
      </c>
      <c r="C9" s="74">
        <v>0.10743175560859687</v>
      </c>
      <c r="D9" s="70">
        <v>135.7975</v>
      </c>
      <c r="E9" s="74">
        <v>0.02386292952330682</v>
      </c>
      <c r="F9" s="70">
        <v>471.322497</v>
      </c>
      <c r="G9" s="74">
        <v>-0.026545560422230663</v>
      </c>
      <c r="H9" s="70">
        <v>10.963</v>
      </c>
      <c r="I9" s="74">
        <v>0.11571341339303887</v>
      </c>
      <c r="J9" s="889">
        <v>4.9077000000000695</v>
      </c>
      <c r="K9" s="69" t="s">
        <v>229</v>
      </c>
      <c r="L9" s="925">
        <v>0.12838018721218103</v>
      </c>
      <c r="M9" s="925">
        <v>0.18999287163842488</v>
      </c>
      <c r="N9" s="925">
        <v>0.6594224096380485</v>
      </c>
      <c r="O9" s="925">
        <v>0.015338219420623</v>
      </c>
      <c r="P9" s="925">
        <v>0.006866312090722665</v>
      </c>
      <c r="Q9" s="120"/>
      <c r="R9" s="120"/>
    </row>
    <row r="10" spans="1:18" ht="12" customHeight="1">
      <c r="A10" s="57" t="s">
        <v>230</v>
      </c>
      <c r="B10" s="58">
        <v>44.020349</v>
      </c>
      <c r="C10" s="62">
        <v>-0.00975170879462628</v>
      </c>
      <c r="D10" s="58">
        <v>64.130575</v>
      </c>
      <c r="E10" s="62">
        <v>-0.03980754819488819</v>
      </c>
      <c r="F10" s="58">
        <v>266.069983</v>
      </c>
      <c r="G10" s="62">
        <v>-0.0021533754302850427</v>
      </c>
      <c r="H10" s="58">
        <v>20.2</v>
      </c>
      <c r="I10" s="62">
        <v>0.03802672147995878</v>
      </c>
      <c r="J10" s="890">
        <v>3.0362710000000077</v>
      </c>
      <c r="K10" s="57" t="s">
        <v>230</v>
      </c>
      <c r="L10" s="924">
        <v>0.11075494779465274</v>
      </c>
      <c r="M10" s="924">
        <v>0.16135216206863923</v>
      </c>
      <c r="N10" s="924">
        <v>0.6694305644166778</v>
      </c>
      <c r="O10" s="924">
        <v>0.05082308514755267</v>
      </c>
      <c r="P10" s="924">
        <v>0.00763924057247749</v>
      </c>
      <c r="Q10" s="295"/>
      <c r="R10" s="295"/>
    </row>
    <row r="11" spans="1:18" ht="12" customHeight="1">
      <c r="A11" s="69" t="s">
        <v>231</v>
      </c>
      <c r="B11" s="70">
        <v>52.958456</v>
      </c>
      <c r="C11" s="74">
        <v>-0.05146313569494865</v>
      </c>
      <c r="D11" s="70">
        <v>77.705311</v>
      </c>
      <c r="E11" s="74">
        <v>0.019410345399978546</v>
      </c>
      <c r="F11" s="70">
        <v>377.975837</v>
      </c>
      <c r="G11" s="74">
        <v>0.038693938046107546</v>
      </c>
      <c r="H11" s="70">
        <v>16.3</v>
      </c>
      <c r="I11" s="74">
        <v>0.7157894736842105</v>
      </c>
      <c r="J11" s="889">
        <v>6.672571000000055</v>
      </c>
      <c r="K11" s="69" t="s">
        <v>231</v>
      </c>
      <c r="L11" s="925">
        <v>0.09961859131612251</v>
      </c>
      <c r="M11" s="925">
        <v>0.14616917116316983</v>
      </c>
      <c r="N11" s="925">
        <v>0.7109992110319897</v>
      </c>
      <c r="O11" s="925">
        <v>0.030661449768339108</v>
      </c>
      <c r="P11" s="925">
        <v>0.012551576720379013</v>
      </c>
      <c r="Q11" s="295"/>
      <c r="R11" s="295"/>
    </row>
    <row r="12" spans="1:18" ht="12" customHeight="1">
      <c r="A12" s="57" t="s">
        <v>232</v>
      </c>
      <c r="B12" s="58">
        <v>87.680038</v>
      </c>
      <c r="C12" s="62">
        <v>-0.1494103363440391</v>
      </c>
      <c r="D12" s="58">
        <v>132.444718</v>
      </c>
      <c r="E12" s="62">
        <v>0.07401125475693648</v>
      </c>
      <c r="F12" s="58">
        <v>483.486299</v>
      </c>
      <c r="G12" s="62">
        <v>0.04835791902423958</v>
      </c>
      <c r="H12" s="58">
        <v>12.177625</v>
      </c>
      <c r="I12" s="62">
        <v>-0.05141921107398185</v>
      </c>
      <c r="J12" s="890">
        <v>2.472320000000065</v>
      </c>
      <c r="K12" s="57" t="s">
        <v>232</v>
      </c>
      <c r="L12" s="924">
        <v>0.1220726699625902</v>
      </c>
      <c r="M12" s="924">
        <v>0.18439636566651957</v>
      </c>
      <c r="N12" s="924">
        <v>0.6731345555445722</v>
      </c>
      <c r="O12" s="924">
        <v>0.016954317441709908</v>
      </c>
      <c r="P12" s="924">
        <v>0.003442091384608193</v>
      </c>
      <c r="Q12" s="295"/>
      <c r="R12" s="295"/>
    </row>
    <row r="13" spans="1:18" ht="12" customHeight="1">
      <c r="A13" s="69" t="s">
        <v>233</v>
      </c>
      <c r="B13" s="70">
        <v>78.302258</v>
      </c>
      <c r="C13" s="74">
        <v>0.18268213002370715</v>
      </c>
      <c r="D13" s="70">
        <v>108.6306</v>
      </c>
      <c r="E13" s="74">
        <v>0.02399295661133083</v>
      </c>
      <c r="F13" s="70">
        <v>445.622242</v>
      </c>
      <c r="G13" s="74">
        <v>-0.014445822259248065</v>
      </c>
      <c r="H13" s="70">
        <v>19.9</v>
      </c>
      <c r="I13" s="74">
        <v>0.09944751381215466</v>
      </c>
      <c r="J13" s="889">
        <v>2.979899999999965</v>
      </c>
      <c r="K13" s="69" t="s">
        <v>233</v>
      </c>
      <c r="L13" s="925">
        <v>0.11946609198471245</v>
      </c>
      <c r="M13" s="925">
        <v>0.16573817388451947</v>
      </c>
      <c r="N13" s="925">
        <v>0.6798877722428617</v>
      </c>
      <c r="O13" s="925">
        <v>0.030361515634654848</v>
      </c>
      <c r="P13" s="925">
        <v>0.004546446253251604</v>
      </c>
      <c r="Q13" s="295"/>
      <c r="R13" s="295"/>
    </row>
    <row r="14" spans="1:18" ht="12" customHeight="1">
      <c r="A14" s="57" t="s">
        <v>234</v>
      </c>
      <c r="B14" s="58">
        <v>47.782</v>
      </c>
      <c r="C14" s="62">
        <v>0.09305943176099184</v>
      </c>
      <c r="D14" s="58">
        <v>63.405</v>
      </c>
      <c r="E14" s="62">
        <v>0.011841118363308478</v>
      </c>
      <c r="F14" s="58">
        <v>305.259221</v>
      </c>
      <c r="G14" s="62">
        <v>0.014645760554157672</v>
      </c>
      <c r="H14" s="58">
        <v>6.7</v>
      </c>
      <c r="I14" s="62">
        <v>-0.1298701298701299</v>
      </c>
      <c r="J14" s="890">
        <v>8.572</v>
      </c>
      <c r="K14" s="57" t="s">
        <v>234</v>
      </c>
      <c r="L14" s="924">
        <v>0.11067867343963692</v>
      </c>
      <c r="M14" s="924">
        <v>0.1468666294721899</v>
      </c>
      <c r="N14" s="924">
        <v>0.7070797713678154</v>
      </c>
      <c r="O14" s="924">
        <v>0.015519382027658266</v>
      </c>
      <c r="P14" s="924">
        <v>0.0198555436926995</v>
      </c>
      <c r="Q14" s="295"/>
      <c r="R14" s="295"/>
    </row>
    <row r="15" spans="1:18" ht="12" customHeight="1">
      <c r="A15" s="69" t="s">
        <v>235</v>
      </c>
      <c r="B15" s="70">
        <v>30.013136</v>
      </c>
      <c r="C15" s="74">
        <v>-0.12730186791970033</v>
      </c>
      <c r="D15" s="70">
        <v>50.945</v>
      </c>
      <c r="E15" s="74">
        <v>0.041798736222163235</v>
      </c>
      <c r="F15" s="70">
        <v>303.58237199999996</v>
      </c>
      <c r="G15" s="74">
        <v>0.006566176616865871</v>
      </c>
      <c r="H15" s="70">
        <v>17.343915000000003</v>
      </c>
      <c r="I15" s="74">
        <v>0.4649178167279504</v>
      </c>
      <c r="J15" s="889">
        <v>0.44722000000000844</v>
      </c>
      <c r="K15" s="69" t="s">
        <v>235</v>
      </c>
      <c r="L15" s="925">
        <v>0.07459800023733157</v>
      </c>
      <c r="M15" s="925">
        <v>0.12662439280223356</v>
      </c>
      <c r="N15" s="925">
        <v>0.7545575330250621</v>
      </c>
      <c r="O15" s="925">
        <v>0.04310850339952008</v>
      </c>
      <c r="P15" s="925">
        <v>0.0011115705358527032</v>
      </c>
      <c r="Q15" s="295"/>
      <c r="R15" s="295"/>
    </row>
    <row r="16" spans="1:18" ht="12" customHeight="1">
      <c r="A16" s="57" t="s">
        <v>236</v>
      </c>
      <c r="B16" s="58">
        <v>22.883615000000002</v>
      </c>
      <c r="C16" s="62">
        <v>0.4491361682140782</v>
      </c>
      <c r="D16" s="58">
        <v>67.1015</v>
      </c>
      <c r="E16" s="62">
        <v>0.018145650748949915</v>
      </c>
      <c r="F16" s="58">
        <v>229.11089900000002</v>
      </c>
      <c r="G16" s="62">
        <v>-0.0274000961788049</v>
      </c>
      <c r="H16" s="58">
        <v>6.155</v>
      </c>
      <c r="I16" s="62">
        <v>0.05938037865748713</v>
      </c>
      <c r="J16" s="890">
        <v>1.175399000000005</v>
      </c>
      <c r="K16" s="57" t="s">
        <v>236</v>
      </c>
      <c r="L16" s="924">
        <v>0.07010344165991249</v>
      </c>
      <c r="M16" s="924">
        <v>0.2055639412978508</v>
      </c>
      <c r="N16" s="924">
        <v>0.7018761040026501</v>
      </c>
      <c r="O16" s="924">
        <v>0.01885570454741357</v>
      </c>
      <c r="P16" s="924">
        <v>0.0036008084921731035</v>
      </c>
      <c r="Q16" s="295"/>
      <c r="R16" s="295"/>
    </row>
    <row r="17" spans="1:18" ht="12" customHeight="1">
      <c r="A17" s="69" t="s">
        <v>237</v>
      </c>
      <c r="B17" s="70">
        <v>228.0085</v>
      </c>
      <c r="C17" s="74">
        <v>0.028797123807057234</v>
      </c>
      <c r="D17" s="70">
        <v>111.8475</v>
      </c>
      <c r="E17" s="74">
        <v>0.03236826049674768</v>
      </c>
      <c r="F17" s="70">
        <v>282.177</v>
      </c>
      <c r="G17" s="74">
        <v>-0.004845689135287823</v>
      </c>
      <c r="H17" s="70">
        <v>16.899</v>
      </c>
      <c r="I17" s="74">
        <v>0.023872174415131342</v>
      </c>
      <c r="J17" s="889">
        <v>2.964</v>
      </c>
      <c r="K17" s="69" t="s">
        <v>237</v>
      </c>
      <c r="L17" s="925">
        <v>0.35521096875506314</v>
      </c>
      <c r="M17" s="925">
        <v>0.17424551640764235</v>
      </c>
      <c r="N17" s="925">
        <v>0.43959924972269654</v>
      </c>
      <c r="O17" s="925">
        <v>0.026326694667048865</v>
      </c>
      <c r="P17" s="925">
        <v>0.004617570447549135</v>
      </c>
      <c r="Q17" s="295"/>
      <c r="R17" s="295"/>
    </row>
    <row r="18" spans="1:18" ht="12" customHeight="1">
      <c r="A18" s="57" t="s">
        <v>238</v>
      </c>
      <c r="B18" s="58">
        <v>24.6056</v>
      </c>
      <c r="C18" s="62">
        <v>-0.13983276001901723</v>
      </c>
      <c r="D18" s="58">
        <v>56.7384</v>
      </c>
      <c r="E18" s="62">
        <v>0.019849337007339152</v>
      </c>
      <c r="F18" s="58">
        <v>212.3698</v>
      </c>
      <c r="G18" s="62">
        <v>0.014548710040492185</v>
      </c>
      <c r="H18" s="58">
        <v>9.65</v>
      </c>
      <c r="I18" s="62">
        <v>-0.005154639175257714</v>
      </c>
      <c r="J18" s="890">
        <v>3.215600000000064</v>
      </c>
      <c r="K18" s="57" t="s">
        <v>238</v>
      </c>
      <c r="L18" s="924">
        <v>0.08025849094883739</v>
      </c>
      <c r="M18" s="924">
        <v>0.18506918599227476</v>
      </c>
      <c r="N18" s="924">
        <v>0.6927073378054754</v>
      </c>
      <c r="O18" s="924">
        <v>0.031476348378266766</v>
      </c>
      <c r="P18" s="924">
        <v>0.010488636875145764</v>
      </c>
      <c r="Q18" s="295"/>
      <c r="R18" s="295"/>
    </row>
    <row r="19" spans="1:18" ht="12" customHeight="1">
      <c r="A19" s="69" t="s">
        <v>239</v>
      </c>
      <c r="B19" s="70">
        <v>74.644624</v>
      </c>
      <c r="C19" s="74">
        <v>-0.005451053702236308</v>
      </c>
      <c r="D19" s="70">
        <v>124.28355</v>
      </c>
      <c r="E19" s="74">
        <v>0.041473450773513054</v>
      </c>
      <c r="F19" s="70">
        <v>475.159432</v>
      </c>
      <c r="G19" s="74">
        <v>0.0796021621742471</v>
      </c>
      <c r="H19" s="70">
        <v>19.8</v>
      </c>
      <c r="I19" s="74">
        <v>0.049117787315212214</v>
      </c>
      <c r="J19" s="889">
        <v>1.7121000000000932</v>
      </c>
      <c r="K19" s="69" t="s">
        <v>239</v>
      </c>
      <c r="L19" s="925">
        <v>0.10730974058232279</v>
      </c>
      <c r="M19" s="925">
        <v>0.17867107896678727</v>
      </c>
      <c r="N19" s="925">
        <v>0.683093204182579</v>
      </c>
      <c r="O19" s="925">
        <v>0.028464646878387265</v>
      </c>
      <c r="P19" s="925">
        <v>0.0024613293899237118</v>
      </c>
      <c r="Q19" s="295"/>
      <c r="R19" s="295"/>
    </row>
    <row r="20" spans="1:18" ht="12" customHeight="1">
      <c r="A20" s="57" t="s">
        <v>240</v>
      </c>
      <c r="B20" s="58">
        <v>99.80210000000001</v>
      </c>
      <c r="C20" s="62">
        <v>0.06697648959292168</v>
      </c>
      <c r="D20" s="58">
        <v>131.70260000000002</v>
      </c>
      <c r="E20" s="62">
        <v>0.019056837798292703</v>
      </c>
      <c r="F20" s="58">
        <v>450.0219</v>
      </c>
      <c r="G20" s="62">
        <v>-0.02380456043299317</v>
      </c>
      <c r="H20" s="58">
        <v>6.7187</v>
      </c>
      <c r="I20" s="62">
        <v>-0.011955882352941205</v>
      </c>
      <c r="J20" s="890">
        <v>1.0312000000000234</v>
      </c>
      <c r="K20" s="57" t="s">
        <v>240</v>
      </c>
      <c r="L20" s="924">
        <v>0.1447925469677263</v>
      </c>
      <c r="M20" s="924">
        <v>0.1910736837829231</v>
      </c>
      <c r="N20" s="924">
        <v>0.6528902407089173</v>
      </c>
      <c r="O20" s="924">
        <v>0.009747467090492712</v>
      </c>
      <c r="P20" s="924">
        <v>0.0014960614499406602</v>
      </c>
      <c r="Q20" s="295"/>
      <c r="R20" s="295"/>
    </row>
    <row r="21" spans="1:18" ht="12" customHeight="1">
      <c r="A21" s="69" t="s">
        <v>241</v>
      </c>
      <c r="B21" s="70">
        <v>170.460815</v>
      </c>
      <c r="C21" s="74">
        <v>0.3665507776326995</v>
      </c>
      <c r="D21" s="70">
        <v>237.14828899999998</v>
      </c>
      <c r="E21" s="74">
        <v>0.014540061842940988</v>
      </c>
      <c r="F21" s="70">
        <v>797.164346</v>
      </c>
      <c r="G21" s="74">
        <v>-0.03454364061919346</v>
      </c>
      <c r="H21" s="70">
        <v>44.021009</v>
      </c>
      <c r="I21" s="74">
        <v>-0.05005372727218783</v>
      </c>
      <c r="J21" s="889">
        <v>17.721811000000066</v>
      </c>
      <c r="K21" s="69" t="s">
        <v>241</v>
      </c>
      <c r="L21" s="925">
        <v>0.13459030810555636</v>
      </c>
      <c r="M21" s="925">
        <v>0.1872445657567431</v>
      </c>
      <c r="N21" s="925">
        <v>0.6294150062517555</v>
      </c>
      <c r="O21" s="925">
        <v>0.03475755506875565</v>
      </c>
      <c r="P21" s="925">
        <v>0.013992564817189492</v>
      </c>
      <c r="Q21" s="295"/>
      <c r="R21" s="295"/>
    </row>
    <row r="22" spans="1:18" ht="12" customHeight="1">
      <c r="A22" s="57" t="s">
        <v>242</v>
      </c>
      <c r="B22" s="58">
        <v>57.134706</v>
      </c>
      <c r="C22" s="62">
        <v>0.2953403126013354</v>
      </c>
      <c r="D22" s="58">
        <v>71.07580800000001</v>
      </c>
      <c r="E22" s="62">
        <v>0.022921337732461744</v>
      </c>
      <c r="F22" s="58">
        <v>274.638151</v>
      </c>
      <c r="G22" s="62">
        <v>-0.0360707938325987</v>
      </c>
      <c r="H22" s="58">
        <v>9.771084</v>
      </c>
      <c r="I22" s="62">
        <v>-0.004072148955523103</v>
      </c>
      <c r="J22" s="890">
        <v>2.2149849999999587</v>
      </c>
      <c r="K22" s="57" t="s">
        <v>242</v>
      </c>
      <c r="L22" s="924">
        <v>0.1377288382992539</v>
      </c>
      <c r="M22" s="924">
        <v>0.17133523828792988</v>
      </c>
      <c r="N22" s="924">
        <v>0.6620423231001673</v>
      </c>
      <c r="O22" s="924">
        <v>0.02355416072753445</v>
      </c>
      <c r="P22" s="924">
        <v>0.005339439585114294</v>
      </c>
      <c r="Q22" s="295"/>
      <c r="R22" s="295"/>
    </row>
    <row r="23" spans="1:18" ht="12" customHeight="1">
      <c r="A23" s="69" t="s">
        <v>243</v>
      </c>
      <c r="B23" s="70">
        <v>57.635248</v>
      </c>
      <c r="C23" s="74">
        <v>-0.0405331745942934</v>
      </c>
      <c r="D23" s="70">
        <v>106.292248</v>
      </c>
      <c r="E23" s="74">
        <v>0.04272345640927866</v>
      </c>
      <c r="F23" s="70">
        <v>327.183343</v>
      </c>
      <c r="G23" s="74">
        <v>-0.04783976583395189</v>
      </c>
      <c r="H23" s="70">
        <v>10.9</v>
      </c>
      <c r="I23" s="74">
        <v>0.1473684210526316</v>
      </c>
      <c r="J23" s="889">
        <v>2.4709799999999813</v>
      </c>
      <c r="K23" s="69" t="s">
        <v>243</v>
      </c>
      <c r="L23" s="925">
        <v>0.11424643233773306</v>
      </c>
      <c r="M23" s="925">
        <v>0.21069589427562702</v>
      </c>
      <c r="N23" s="925">
        <v>0.6485532890928623</v>
      </c>
      <c r="O23" s="925">
        <v>0.021606328691103925</v>
      </c>
      <c r="P23" s="925">
        <v>0.0048980556026737235</v>
      </c>
      <c r="Q23" s="1369"/>
      <c r="R23" s="1370"/>
    </row>
    <row r="24" spans="1:18" ht="12" customHeight="1">
      <c r="A24" s="57" t="s">
        <v>244</v>
      </c>
      <c r="B24" s="58">
        <v>121.73439</v>
      </c>
      <c r="C24" s="62">
        <v>0.006466593702881385</v>
      </c>
      <c r="D24" s="58">
        <v>125.04938899999999</v>
      </c>
      <c r="E24" s="62">
        <v>0.038965302485403974</v>
      </c>
      <c r="F24" s="58">
        <v>479.194221</v>
      </c>
      <c r="G24" s="62">
        <v>-0.005366122783773242</v>
      </c>
      <c r="H24" s="58">
        <v>39.2</v>
      </c>
      <c r="I24" s="62">
        <v>0.07397260273972606</v>
      </c>
      <c r="J24" s="890">
        <v>6.241</v>
      </c>
      <c r="K24" s="57" t="s">
        <v>244</v>
      </c>
      <c r="L24" s="924">
        <v>0.15780579684970164</v>
      </c>
      <c r="M24" s="924">
        <v>0.16210307109365987</v>
      </c>
      <c r="N24" s="924">
        <v>0.621185401189237</v>
      </c>
      <c r="O24" s="924">
        <v>0.05081544530274727</v>
      </c>
      <c r="P24" s="924">
        <v>0.008090285564654229</v>
      </c>
      <c r="Q24" s="295"/>
      <c r="R24" s="295"/>
    </row>
    <row r="25" spans="1:18" ht="12" customHeight="1">
      <c r="A25" s="69" t="s">
        <v>245</v>
      </c>
      <c r="B25" s="70">
        <v>31.939151000000003</v>
      </c>
      <c r="C25" s="74">
        <v>-0.5701138805868982</v>
      </c>
      <c r="D25" s="70">
        <v>102.339849</v>
      </c>
      <c r="E25" s="74">
        <v>0.025508987496267288</v>
      </c>
      <c r="F25" s="70">
        <v>483.453081</v>
      </c>
      <c r="G25" s="74">
        <v>0.08525706539937161</v>
      </c>
      <c r="H25" s="70">
        <v>20</v>
      </c>
      <c r="I25" s="74">
        <v>0.38888888888888884</v>
      </c>
      <c r="J25" s="889">
        <v>5.161400000000081</v>
      </c>
      <c r="K25" s="69" t="s">
        <v>245</v>
      </c>
      <c r="L25" s="925">
        <v>0.049680315548261106</v>
      </c>
      <c r="M25" s="925">
        <v>0.159186322500601</v>
      </c>
      <c r="N25" s="925">
        <v>0.7519956186956576</v>
      </c>
      <c r="O25" s="925">
        <v>0.03110935262384469</v>
      </c>
      <c r="P25" s="925">
        <v>0.008028390631635726</v>
      </c>
      <c r="Q25" s="120"/>
      <c r="R25" s="120"/>
    </row>
    <row r="26" spans="1:18" ht="12" customHeight="1">
      <c r="A26" s="57" t="s">
        <v>246</v>
      </c>
      <c r="B26" s="58">
        <v>47.447207999999996</v>
      </c>
      <c r="C26" s="62">
        <v>0.0014497709088423516</v>
      </c>
      <c r="D26" s="58">
        <v>99.932757</v>
      </c>
      <c r="E26" s="62">
        <v>0.0056907766822238415</v>
      </c>
      <c r="F26" s="58">
        <v>276.46928499999996</v>
      </c>
      <c r="G26" s="62">
        <v>-0.014403376683369551</v>
      </c>
      <c r="H26" s="58">
        <v>10.15</v>
      </c>
      <c r="I26" s="62">
        <v>-0.04064272211720232</v>
      </c>
      <c r="J26" s="890">
        <v>3.2000500000000467</v>
      </c>
      <c r="K26" s="57" t="s">
        <v>246</v>
      </c>
      <c r="L26" s="924">
        <v>0.10852535216776422</v>
      </c>
      <c r="M26" s="924">
        <v>0.22857483303381318</v>
      </c>
      <c r="N26" s="924">
        <v>0.6323644273904372</v>
      </c>
      <c r="O26" s="924">
        <v>0.023215956658668026</v>
      </c>
      <c r="P26" s="924">
        <v>0.0073194307493174085</v>
      </c>
      <c r="Q26" s="295"/>
      <c r="R26" s="295"/>
    </row>
    <row r="27" spans="1:18" ht="12" customHeight="1">
      <c r="A27" s="69" t="s">
        <v>247</v>
      </c>
      <c r="B27" s="70">
        <v>156.586566</v>
      </c>
      <c r="C27" s="74">
        <v>-0.03553407164709421</v>
      </c>
      <c r="D27" s="70">
        <v>212.737997</v>
      </c>
      <c r="E27" s="74">
        <v>0.04662476815522898</v>
      </c>
      <c r="F27" s="70">
        <v>845.1400699999999</v>
      </c>
      <c r="G27" s="74">
        <v>0.02649100587644604</v>
      </c>
      <c r="H27" s="70">
        <v>54.602</v>
      </c>
      <c r="I27" s="74">
        <v>-0.22495386799148331</v>
      </c>
      <c r="J27" s="889">
        <v>27.976349999999975</v>
      </c>
      <c r="K27" s="69" t="s">
        <v>247</v>
      </c>
      <c r="L27" s="925">
        <v>0.1207258109810845</v>
      </c>
      <c r="M27" s="925">
        <v>0.1640176923882252</v>
      </c>
      <c r="N27" s="925">
        <v>0.6515898710197178</v>
      </c>
      <c r="O27" s="925">
        <v>0.042097294164999924</v>
      </c>
      <c r="P27" s="925">
        <v>0.021569331445972575</v>
      </c>
      <c r="Q27" s="295"/>
      <c r="R27" s="295"/>
    </row>
    <row r="28" spans="1:18" ht="12" customHeight="1">
      <c r="A28" s="57" t="s">
        <v>248</v>
      </c>
      <c r="B28" s="58">
        <v>150.4985</v>
      </c>
      <c r="C28" s="62">
        <v>0.05276062118392333</v>
      </c>
      <c r="D28" s="58">
        <v>232.5103</v>
      </c>
      <c r="E28" s="62">
        <v>0.016871446027729275</v>
      </c>
      <c r="F28" s="58">
        <v>1195.6122</v>
      </c>
      <c r="G28" s="62">
        <v>-0.0009736563803069975</v>
      </c>
      <c r="H28" s="58">
        <v>49</v>
      </c>
      <c r="I28" s="62">
        <v>-0.21725239616613423</v>
      </c>
      <c r="J28" s="890">
        <v>15.009</v>
      </c>
      <c r="K28" s="57" t="s">
        <v>248</v>
      </c>
      <c r="L28" s="924">
        <v>0.09162045013180081</v>
      </c>
      <c r="M28" s="924">
        <v>0.14154757918703542</v>
      </c>
      <c r="N28" s="924">
        <v>0.7278645830162604</v>
      </c>
      <c r="O28" s="924">
        <v>0.029830211307476425</v>
      </c>
      <c r="P28" s="924">
        <v>0.009137176357426809</v>
      </c>
      <c r="Q28" s="295"/>
      <c r="R28" s="295"/>
    </row>
    <row r="29" spans="1:18" s="93" customFormat="1" ht="12" customHeight="1">
      <c r="A29" s="81" t="s">
        <v>249</v>
      </c>
      <c r="B29" s="82">
        <v>1722.2186609999999</v>
      </c>
      <c r="C29" s="86">
        <v>0.019075581656515128</v>
      </c>
      <c r="D29" s="82">
        <v>2379.5113359999996</v>
      </c>
      <c r="E29" s="86">
        <v>0.02683585236738728</v>
      </c>
      <c r="F29" s="82">
        <v>9345.320767000001</v>
      </c>
      <c r="G29" s="86">
        <v>0.003359224466724431</v>
      </c>
      <c r="H29" s="82">
        <v>421.101333</v>
      </c>
      <c r="I29" s="86">
        <v>-0.024399126057140452</v>
      </c>
      <c r="J29" s="891">
        <v>123.91661300000048</v>
      </c>
      <c r="K29" s="81" t="s">
        <v>249</v>
      </c>
      <c r="L29" s="926">
        <v>0.12308534904271491</v>
      </c>
      <c r="M29" s="926">
        <v>0.1700614387563281</v>
      </c>
      <c r="N29" s="926">
        <v>0.6679012918455001</v>
      </c>
      <c r="O29" s="926">
        <v>0.030095716489659804</v>
      </c>
      <c r="P29" s="926">
        <v>0.008856203865797089</v>
      </c>
      <c r="Q29" s="332"/>
      <c r="R29" s="332"/>
    </row>
    <row r="30" spans="1:18" ht="12" customHeight="1">
      <c r="A30" s="57" t="s">
        <v>250</v>
      </c>
      <c r="B30" s="58">
        <v>191.767</v>
      </c>
      <c r="C30" s="62">
        <v>-0.06435496226037651</v>
      </c>
      <c r="D30" s="58">
        <v>373.495</v>
      </c>
      <c r="E30" s="62">
        <v>0.012617903107301043</v>
      </c>
      <c r="F30" s="58">
        <v>1902.499</v>
      </c>
      <c r="G30" s="62">
        <v>0.04654932839277448</v>
      </c>
      <c r="H30" s="58">
        <v>123.643</v>
      </c>
      <c r="I30" s="62">
        <v>-0.04421666164204607</v>
      </c>
      <c r="J30" s="890">
        <v>790.04</v>
      </c>
      <c r="K30" s="57" t="s">
        <v>250</v>
      </c>
      <c r="L30" s="924">
        <v>0.056711570559796344</v>
      </c>
      <c r="M30" s="924">
        <v>0.1104542911253299</v>
      </c>
      <c r="N30" s="924">
        <v>0.5626291607963935</v>
      </c>
      <c r="O30" s="924">
        <v>0.03656514790722543</v>
      </c>
      <c r="P30" s="924">
        <v>0.23363982961125485</v>
      </c>
      <c r="Q30" s="295"/>
      <c r="R30" s="295"/>
    </row>
    <row r="31" spans="1:18" s="103" customFormat="1" ht="12" customHeight="1">
      <c r="A31" s="94" t="s">
        <v>251</v>
      </c>
      <c r="B31" s="95">
        <v>1913.985661</v>
      </c>
      <c r="C31" s="109">
        <v>0.010051713108957472</v>
      </c>
      <c r="D31" s="95">
        <v>2753.0063359999995</v>
      </c>
      <c r="E31" s="109">
        <v>0.02488356623540966</v>
      </c>
      <c r="F31" s="95">
        <v>11247.819767</v>
      </c>
      <c r="G31" s="109">
        <v>0.01041231183630309</v>
      </c>
      <c r="H31" s="95">
        <v>544.744333</v>
      </c>
      <c r="I31" s="109">
        <v>-0.028968956836888604</v>
      </c>
      <c r="J31" s="892">
        <v>427.31756200000143</v>
      </c>
      <c r="K31" s="94" t="s">
        <v>251</v>
      </c>
      <c r="L31" s="927">
        <v>0.11334162259098356</v>
      </c>
      <c r="M31" s="927">
        <v>0.16302640687625217</v>
      </c>
      <c r="N31" s="927">
        <v>0.6660688055189766</v>
      </c>
      <c r="O31" s="927">
        <v>0.0322584478335144</v>
      </c>
      <c r="P31" s="927">
        <v>0.025304717180273262</v>
      </c>
      <c r="Q31" s="332"/>
      <c r="R31" s="332"/>
    </row>
    <row r="32" spans="1:18" ht="12" customHeight="1">
      <c r="A32" s="57" t="s">
        <v>252</v>
      </c>
      <c r="B32" s="58">
        <v>46.789722000000005</v>
      </c>
      <c r="C32" s="62">
        <v>0.4282499319753392</v>
      </c>
      <c r="D32" s="58">
        <v>45.549422</v>
      </c>
      <c r="E32" s="62">
        <v>0.02256684371927209</v>
      </c>
      <c r="F32" s="58">
        <v>128.982943</v>
      </c>
      <c r="G32" s="62">
        <v>0.2820639940294434</v>
      </c>
      <c r="H32" s="58">
        <v>8.35345</v>
      </c>
      <c r="I32" s="62">
        <v>-0.12683353251076335</v>
      </c>
      <c r="J32" s="890">
        <v>3.8415999999999877</v>
      </c>
      <c r="K32" s="57" t="s">
        <v>252</v>
      </c>
      <c r="L32" s="924">
        <v>0.20036954289997141</v>
      </c>
      <c r="M32" s="924">
        <v>0.19505815541066693</v>
      </c>
      <c r="N32" s="924">
        <v>0.5523489395983816</v>
      </c>
      <c r="O32" s="924">
        <v>0.03577232106952391</v>
      </c>
      <c r="P32" s="924">
        <v>0.016451041021456118</v>
      </c>
      <c r="Q32" s="295"/>
      <c r="R32" s="295"/>
    </row>
    <row r="33" spans="1:18" ht="12" customHeight="1">
      <c r="A33" s="69" t="s">
        <v>253</v>
      </c>
      <c r="B33" s="70">
        <v>22.427961</v>
      </c>
      <c r="C33" s="74">
        <v>0.16183152999098094</v>
      </c>
      <c r="D33" s="70">
        <v>19.711697</v>
      </c>
      <c r="E33" s="74">
        <v>0.18263679862881155</v>
      </c>
      <c r="F33" s="70">
        <v>43.377556</v>
      </c>
      <c r="G33" s="74">
        <v>0.2556268233558008</v>
      </c>
      <c r="H33" s="70">
        <v>4.830062</v>
      </c>
      <c r="I33" s="74">
        <v>-0.05948734345192541</v>
      </c>
      <c r="J33" s="889">
        <v>0.18000000000000546</v>
      </c>
      <c r="K33" s="69" t="s">
        <v>253</v>
      </c>
      <c r="L33" s="925">
        <v>0.2477481041183654</v>
      </c>
      <c r="M33" s="925">
        <v>0.2177431805194271</v>
      </c>
      <c r="N33" s="925">
        <v>0.4791655942458712</v>
      </c>
      <c r="O33" s="925">
        <v>0.05335477011370584</v>
      </c>
      <c r="P33" s="925">
        <v>0.001988351002630472</v>
      </c>
      <c r="Q33" s="295"/>
      <c r="R33" s="295"/>
    </row>
    <row r="34" spans="1:18" ht="12" customHeight="1">
      <c r="A34" s="57" t="s">
        <v>254</v>
      </c>
      <c r="B34" s="58">
        <v>25.436741</v>
      </c>
      <c r="C34" s="62">
        <v>0.1689262445845794</v>
      </c>
      <c r="D34" s="58">
        <v>42.589</v>
      </c>
      <c r="E34" s="62">
        <v>0.04372013233672334</v>
      </c>
      <c r="F34" s="58">
        <v>96.859368</v>
      </c>
      <c r="G34" s="62">
        <v>-0.024704921219436904</v>
      </c>
      <c r="H34" s="58">
        <v>0</v>
      </c>
      <c r="I34" s="941" t="s">
        <v>300</v>
      </c>
      <c r="J34" s="890">
        <v>0.7019999999999854</v>
      </c>
      <c r="K34" s="57" t="s">
        <v>254</v>
      </c>
      <c r="L34" s="928">
        <v>0.15361546652765104</v>
      </c>
      <c r="M34" s="928">
        <v>0.2571999732177219</v>
      </c>
      <c r="N34" s="928">
        <v>0.5849450998024248</v>
      </c>
      <c r="O34" s="928">
        <v>0</v>
      </c>
      <c r="P34" s="928">
        <v>0.0042394604522021425</v>
      </c>
      <c r="Q34" s="295"/>
      <c r="R34" s="295"/>
    </row>
    <row r="35" spans="1:18" ht="12" customHeight="1">
      <c r="A35" s="69" t="s">
        <v>255</v>
      </c>
      <c r="B35" s="70">
        <v>42.932159</v>
      </c>
      <c r="C35" s="74">
        <v>-0.019621003124130065</v>
      </c>
      <c r="D35" s="70">
        <v>64.237</v>
      </c>
      <c r="E35" s="74">
        <v>0.01902835613721998</v>
      </c>
      <c r="F35" s="70">
        <v>157.65584099999998</v>
      </c>
      <c r="G35" s="74">
        <v>0.04943253863203134</v>
      </c>
      <c r="H35" s="70">
        <v>14.844</v>
      </c>
      <c r="I35" s="74">
        <v>0.03881125952716036</v>
      </c>
      <c r="J35" s="889">
        <v>1.3340000000000292</v>
      </c>
      <c r="K35" s="69" t="s">
        <v>255</v>
      </c>
      <c r="L35" s="925">
        <v>0.15278185286278081</v>
      </c>
      <c r="M35" s="925">
        <v>0.22859898292900788</v>
      </c>
      <c r="N35" s="925">
        <v>0.5610468251228634</v>
      </c>
      <c r="O35" s="925">
        <v>0.05282505880720135</v>
      </c>
      <c r="P35" s="925">
        <v>0.0047472802781466</v>
      </c>
      <c r="Q35" s="295"/>
      <c r="R35" s="295"/>
    </row>
    <row r="36" spans="1:18" ht="12" customHeight="1">
      <c r="A36" s="104" t="s">
        <v>355</v>
      </c>
      <c r="B36" s="58">
        <v>137.586583</v>
      </c>
      <c r="C36" s="62">
        <v>0.1697916682696896</v>
      </c>
      <c r="D36" s="58">
        <v>172.087119</v>
      </c>
      <c r="E36" s="62">
        <v>0.0426092305644683</v>
      </c>
      <c r="F36" s="58">
        <v>426.875708</v>
      </c>
      <c r="G36" s="62">
        <v>0.10964792842183169</v>
      </c>
      <c r="H36" s="58">
        <v>28.027512</v>
      </c>
      <c r="I36" s="62">
        <v>-0.03326138200361339</v>
      </c>
      <c r="J36" s="890">
        <v>6.05760000000002</v>
      </c>
      <c r="K36" s="104" t="s">
        <v>355</v>
      </c>
      <c r="L36" s="924">
        <v>0.1785367500056012</v>
      </c>
      <c r="M36" s="924">
        <v>0.22330574881772555</v>
      </c>
      <c r="N36" s="924">
        <v>0.5539275698318638</v>
      </c>
      <c r="O36" s="924">
        <v>0.03636939586778595</v>
      </c>
      <c r="P36" s="924">
        <v>0.007860535477023466</v>
      </c>
      <c r="Q36" s="295"/>
      <c r="R36" s="295"/>
    </row>
    <row r="37" spans="1:18" s="93" customFormat="1" ht="12" customHeight="1">
      <c r="A37" s="94" t="s">
        <v>354</v>
      </c>
      <c r="B37" s="95">
        <v>2051.572244</v>
      </c>
      <c r="C37" s="109">
        <v>0.019387124224492513</v>
      </c>
      <c r="D37" s="95">
        <v>2925.0934549999997</v>
      </c>
      <c r="E37" s="109">
        <v>0.02590968753821765</v>
      </c>
      <c r="F37" s="95">
        <v>11674.695475000002</v>
      </c>
      <c r="G37" s="109">
        <v>0.013727126979087512</v>
      </c>
      <c r="H37" s="95">
        <v>572.771845</v>
      </c>
      <c r="I37" s="109">
        <v>-0.02917988536220384</v>
      </c>
      <c r="J37" s="892">
        <v>423.49886400000076</v>
      </c>
      <c r="K37" s="94" t="s">
        <v>354</v>
      </c>
      <c r="L37" s="927">
        <v>0.1162519853995982</v>
      </c>
      <c r="M37" s="927">
        <v>0.16574991332507044</v>
      </c>
      <c r="N37" s="927">
        <v>0.6615445943342835</v>
      </c>
      <c r="O37" s="927">
        <v>0.03245601726040944</v>
      </c>
      <c r="P37" s="927">
        <v>0.02399748968063857</v>
      </c>
      <c r="Q37" s="332"/>
      <c r="R37" s="332"/>
    </row>
    <row r="38" spans="1:18" ht="12" customHeight="1">
      <c r="A38" s="111" t="s">
        <v>383</v>
      </c>
      <c r="B38" s="70"/>
      <c r="C38" s="74"/>
      <c r="D38" s="13"/>
      <c r="E38" s="501"/>
      <c r="F38" s="13"/>
      <c r="G38" s="501"/>
      <c r="H38" s="13"/>
      <c r="I38" s="501"/>
      <c r="J38" s="501"/>
      <c r="K38" s="500" t="s">
        <v>384</v>
      </c>
      <c r="L38" s="201"/>
      <c r="M38" s="201"/>
      <c r="N38" s="201"/>
      <c r="O38" s="201"/>
      <c r="P38" s="201"/>
      <c r="Q38" s="201"/>
      <c r="R38" s="201"/>
    </row>
    <row r="39" spans="1:18" ht="12" customHeight="1">
      <c r="A39" s="1033" t="s">
        <v>460</v>
      </c>
      <c r="B39" s="70"/>
      <c r="C39" s="74"/>
      <c r="D39" s="122"/>
      <c r="E39" s="122"/>
      <c r="F39" s="372"/>
      <c r="G39" s="122"/>
      <c r="H39" s="122"/>
      <c r="I39" s="501"/>
      <c r="J39" s="501"/>
      <c r="K39" s="1033"/>
      <c r="L39" s="501"/>
      <c r="M39" s="501"/>
      <c r="N39" s="501"/>
      <c r="O39" s="501"/>
      <c r="P39" s="501"/>
      <c r="Q39" s="501"/>
      <c r="R39" s="501"/>
    </row>
    <row r="40" spans="1:18" s="124" customFormat="1" ht="12.75" customHeight="1">
      <c r="A40" s="1033" t="s">
        <v>442</v>
      </c>
      <c r="B40" s="502"/>
      <c r="C40" s="503"/>
      <c r="D40" s="502"/>
      <c r="E40" s="503"/>
      <c r="F40" s="502"/>
      <c r="G40" s="503"/>
      <c r="H40" s="940"/>
      <c r="I40" s="503"/>
      <c r="J40" s="503"/>
      <c r="K40" s="502"/>
      <c r="L40" s="1371"/>
      <c r="M40" s="1372"/>
      <c r="N40" s="1372"/>
      <c r="O40" s="503"/>
      <c r="P40" s="503"/>
      <c r="Q40" s="503"/>
      <c r="R40" s="503"/>
    </row>
    <row r="41" spans="1:18" ht="12.75" customHeight="1">
      <c r="A41" s="1033" t="s">
        <v>462</v>
      </c>
      <c r="E41" s="6"/>
      <c r="G41" s="6"/>
      <c r="H41" s="560"/>
      <c r="I41" s="6"/>
      <c r="J41" s="6"/>
      <c r="L41" s="9"/>
      <c r="M41" s="9"/>
      <c r="N41" s="9"/>
      <c r="O41" s="9"/>
      <c r="P41" s="9"/>
      <c r="Q41" s="9"/>
      <c r="R41" s="9"/>
    </row>
    <row r="42" spans="1:18" ht="12.75" customHeight="1">
      <c r="A42" s="1033"/>
      <c r="E42" s="6"/>
      <c r="G42" s="6"/>
      <c r="H42" s="560"/>
      <c r="I42" s="6"/>
      <c r="J42" s="6"/>
      <c r="L42" s="9"/>
      <c r="M42" s="9"/>
      <c r="N42" s="9"/>
      <c r="O42" s="9"/>
      <c r="P42" s="9"/>
      <c r="Q42" s="9"/>
      <c r="R42" s="9"/>
    </row>
    <row r="43" spans="1:18" ht="12.75" customHeight="1">
      <c r="A43" s="1033"/>
      <c r="E43" s="6"/>
      <c r="G43" s="6"/>
      <c r="H43" s="560"/>
      <c r="I43" s="6"/>
      <c r="J43" s="6"/>
      <c r="L43" s="9"/>
      <c r="M43" s="9"/>
      <c r="N43" s="9"/>
      <c r="O43" s="9"/>
      <c r="P43" s="9"/>
      <c r="Q43" s="9"/>
      <c r="R43" s="9"/>
    </row>
    <row r="44" spans="1:18" ht="18" customHeight="1">
      <c r="A44" s="1311" t="s">
        <v>365</v>
      </c>
      <c r="B44" s="894"/>
      <c r="C44" s="401"/>
      <c r="E44" s="11"/>
      <c r="F44" s="9"/>
      <c r="G44" s="9"/>
      <c r="H44" s="403"/>
      <c r="I44" s="9"/>
      <c r="J44" s="9"/>
      <c r="K44" s="316" t="s">
        <v>279</v>
      </c>
      <c r="L44" s="316"/>
      <c r="M44" s="1209"/>
      <c r="N44" s="1209"/>
      <c r="O44" s="465"/>
      <c r="P44" s="1369" t="s">
        <v>356</v>
      </c>
      <c r="Q44" s="1369"/>
      <c r="R44" s="24"/>
    </row>
    <row r="45" spans="1:18" ht="12" customHeight="1">
      <c r="A45" s="485"/>
      <c r="B45" s="482" t="s">
        <v>280</v>
      </c>
      <c r="C45" s="506" t="s">
        <v>273</v>
      </c>
      <c r="D45" s="507" t="s">
        <v>269</v>
      </c>
      <c r="E45" s="484" t="s">
        <v>281</v>
      </c>
      <c r="F45" s="485" t="s">
        <v>446</v>
      </c>
      <c r="G45" s="247"/>
      <c r="H45" s="508"/>
      <c r="I45" s="508"/>
      <c r="J45" s="509"/>
      <c r="L45" s="247"/>
      <c r="M45" s="247"/>
      <c r="N45" s="247"/>
      <c r="O45" s="227"/>
      <c r="P45" s="247"/>
      <c r="R45" s="247"/>
    </row>
    <row r="46" spans="1:18" ht="12" customHeight="1">
      <c r="A46" s="488" t="s">
        <v>222</v>
      </c>
      <c r="B46" s="42" t="s">
        <v>440</v>
      </c>
      <c r="C46" s="486" t="s">
        <v>277</v>
      </c>
      <c r="D46" s="413" t="s">
        <v>282</v>
      </c>
      <c r="E46" s="43" t="s">
        <v>283</v>
      </c>
      <c r="F46" s="510"/>
      <c r="G46" s="247"/>
      <c r="H46" s="508"/>
      <c r="I46" s="508"/>
      <c r="J46" s="509"/>
      <c r="K46" s="247"/>
      <c r="L46" s="247"/>
      <c r="M46" s="247"/>
      <c r="N46" s="247"/>
      <c r="O46" s="227"/>
      <c r="P46" s="247"/>
      <c r="Q46" s="247"/>
      <c r="R46" s="247"/>
    </row>
    <row r="47" spans="1:18" ht="12" customHeight="1">
      <c r="A47" s="495"/>
      <c r="B47" s="53" t="s">
        <v>284</v>
      </c>
      <c r="C47" s="511"/>
      <c r="D47" s="512" t="s">
        <v>443</v>
      </c>
      <c r="E47" s="56" t="s">
        <v>444</v>
      </c>
      <c r="F47" s="513"/>
      <c r="G47" s="253"/>
      <c r="H47" s="508"/>
      <c r="I47" s="508"/>
      <c r="J47" s="509"/>
      <c r="K47" s="253"/>
      <c r="L47" s="253"/>
      <c r="M47" s="253"/>
      <c r="N47" s="253"/>
      <c r="O47" s="253"/>
      <c r="P47" s="253"/>
      <c r="Q47" s="253"/>
      <c r="R47" s="253"/>
    </row>
    <row r="48" spans="1:18" ht="12" customHeight="1">
      <c r="A48" s="57" t="s">
        <v>228</v>
      </c>
      <c r="B48" s="984">
        <v>24.77584994226121</v>
      </c>
      <c r="C48" s="984">
        <v>36.2063903655649</v>
      </c>
      <c r="D48" s="984">
        <v>194.8562937955004</v>
      </c>
      <c r="E48" s="984">
        <v>11.044983839022436</v>
      </c>
      <c r="F48" s="985">
        <v>2.5324602180006996</v>
      </c>
      <c r="G48" s="77"/>
      <c r="H48" s="508"/>
      <c r="I48" s="508"/>
      <c r="J48" s="509"/>
      <c r="L48" s="77"/>
      <c r="M48" s="77"/>
      <c r="N48" s="77"/>
      <c r="O48" s="77"/>
      <c r="P48" s="77"/>
      <c r="Q48" s="77"/>
      <c r="R48" s="77"/>
    </row>
    <row r="49" spans="1:18" ht="12" customHeight="1">
      <c r="A49" s="69" t="s">
        <v>229</v>
      </c>
      <c r="B49" s="986">
        <v>28.108465028227993</v>
      </c>
      <c r="C49" s="986">
        <v>41.598381370443775</v>
      </c>
      <c r="D49" s="986">
        <v>144.37860033267066</v>
      </c>
      <c r="E49" s="986">
        <v>3.3582581046350275</v>
      </c>
      <c r="F49" s="987">
        <v>1.5033588707577814</v>
      </c>
      <c r="G49" s="77"/>
      <c r="H49" s="508"/>
      <c r="I49" s="508"/>
      <c r="J49" s="155"/>
      <c r="L49" s="77"/>
      <c r="M49" s="77"/>
      <c r="N49" s="77"/>
      <c r="O49" s="77"/>
      <c r="P49" s="77"/>
      <c r="Q49" s="77"/>
      <c r="R49" s="77"/>
    </row>
    <row r="50" spans="1:18" ht="12" customHeight="1">
      <c r="A50" s="57" t="s">
        <v>230</v>
      </c>
      <c r="B50" s="984">
        <v>31.81056388510711</v>
      </c>
      <c r="C50" s="984">
        <v>46.34288004000497</v>
      </c>
      <c r="D50" s="984">
        <v>192.27099249328674</v>
      </c>
      <c r="E50" s="984">
        <v>14.5971898241689</v>
      </c>
      <c r="F50" s="988">
        <v>2.1941101061692696</v>
      </c>
      <c r="G50" s="77"/>
      <c r="H50" s="508"/>
      <c r="I50" s="508"/>
      <c r="J50" s="509"/>
      <c r="K50" s="77"/>
      <c r="L50" s="77"/>
      <c r="M50" s="77"/>
      <c r="N50" s="77"/>
      <c r="O50" s="77"/>
      <c r="P50" s="77"/>
      <c r="Q50" s="77"/>
      <c r="R50" s="77"/>
    </row>
    <row r="51" spans="1:18" ht="12" customHeight="1">
      <c r="A51" s="69" t="s">
        <v>231</v>
      </c>
      <c r="B51" s="986">
        <v>31.32856016341491</v>
      </c>
      <c r="C51" s="986">
        <v>45.96802275882754</v>
      </c>
      <c r="D51" s="986">
        <v>223.5986402203948</v>
      </c>
      <c r="E51" s="986">
        <v>9.642568330611132</v>
      </c>
      <c r="F51" s="987">
        <v>3.9472835465248326</v>
      </c>
      <c r="G51" s="77"/>
      <c r="H51" s="508"/>
      <c r="I51" s="508"/>
      <c r="J51" s="155"/>
      <c r="K51" s="77"/>
      <c r="L51" s="77"/>
      <c r="M51" s="77"/>
      <c r="N51" s="77"/>
      <c r="O51" s="77"/>
      <c r="P51" s="77"/>
      <c r="Q51" s="77"/>
      <c r="R51" s="77"/>
    </row>
    <row r="52" spans="1:18" ht="12" customHeight="1">
      <c r="A52" s="57" t="s">
        <v>232</v>
      </c>
      <c r="B52" s="984">
        <v>26.980407518446707</v>
      </c>
      <c r="C52" s="984">
        <v>40.75514275331124</v>
      </c>
      <c r="D52" s="984">
        <v>148.77568114883314</v>
      </c>
      <c r="E52" s="984">
        <v>3.74723018604103</v>
      </c>
      <c r="F52" s="988">
        <v>0.7607683873951779</v>
      </c>
      <c r="G52" s="77"/>
      <c r="H52" s="508"/>
      <c r="I52" s="508"/>
      <c r="J52" s="509"/>
      <c r="K52" s="77"/>
      <c r="L52" s="77"/>
      <c r="M52" s="77"/>
      <c r="N52" s="77"/>
      <c r="O52" s="77"/>
      <c r="P52" s="77"/>
      <c r="Q52" s="77"/>
      <c r="R52" s="77"/>
    </row>
    <row r="53" spans="1:18" ht="12" customHeight="1">
      <c r="A53" s="69" t="s">
        <v>233</v>
      </c>
      <c r="B53" s="986">
        <v>30.088109122543838</v>
      </c>
      <c r="C53" s="986">
        <v>41.74195521727369</v>
      </c>
      <c r="D53" s="986">
        <v>171.23300128495194</v>
      </c>
      <c r="E53" s="986">
        <v>7.646693554336867</v>
      </c>
      <c r="F53" s="987">
        <v>1.1450443277672444</v>
      </c>
      <c r="G53" s="77"/>
      <c r="H53" s="508"/>
      <c r="I53" s="508"/>
      <c r="J53" s="155"/>
      <c r="L53" s="77"/>
      <c r="M53" s="77"/>
      <c r="N53" s="77"/>
      <c r="O53" s="77"/>
      <c r="P53" s="77"/>
      <c r="Q53" s="77"/>
      <c r="R53" s="77"/>
    </row>
    <row r="54" spans="1:18" ht="12" customHeight="1">
      <c r="A54" s="57" t="s">
        <v>234</v>
      </c>
      <c r="B54" s="984">
        <v>34.72367564299335</v>
      </c>
      <c r="C54" s="984">
        <v>46.07707199665131</v>
      </c>
      <c r="D54" s="984">
        <v>221.8350461897121</v>
      </c>
      <c r="E54" s="984">
        <v>4.868959583275196</v>
      </c>
      <c r="F54" s="988">
        <v>6.229361425049997</v>
      </c>
      <c r="G54" s="77"/>
      <c r="H54" s="508"/>
      <c r="I54" s="508"/>
      <c r="J54" s="509"/>
      <c r="L54" s="77"/>
      <c r="M54" s="77"/>
      <c r="N54" s="77"/>
      <c r="O54" s="77"/>
      <c r="P54" s="77"/>
      <c r="Q54" s="77"/>
      <c r="R54" s="77"/>
    </row>
    <row r="55" spans="1:18" ht="12" customHeight="1">
      <c r="A55" s="69" t="s">
        <v>8</v>
      </c>
      <c r="B55" s="986">
        <v>97.40982499870177</v>
      </c>
      <c r="C55" s="986">
        <v>165.34571844004776</v>
      </c>
      <c r="D55" s="986">
        <v>985.2987614893284</v>
      </c>
      <c r="E55" s="986">
        <v>56.290942903879106</v>
      </c>
      <c r="F55" s="987">
        <v>1.451485174222388</v>
      </c>
      <c r="G55" s="77"/>
      <c r="H55" s="508"/>
      <c r="I55" s="508"/>
      <c r="J55" s="155"/>
      <c r="K55" s="77"/>
      <c r="L55" s="77"/>
      <c r="M55" s="77"/>
      <c r="N55" s="77"/>
      <c r="O55" s="77"/>
      <c r="P55" s="77"/>
      <c r="Q55" s="77"/>
      <c r="R55" s="77"/>
    </row>
    <row r="56" spans="1:18" ht="12" customHeight="1">
      <c r="A56" s="57" t="s">
        <v>236</v>
      </c>
      <c r="B56" s="984">
        <v>19.065405338303332</v>
      </c>
      <c r="C56" s="984">
        <v>55.90538454296495</v>
      </c>
      <c r="D56" s="984">
        <v>190.88295956989643</v>
      </c>
      <c r="E56" s="984">
        <v>5.128017136158644</v>
      </c>
      <c r="F56" s="988">
        <v>0.9792796448129585</v>
      </c>
      <c r="G56" s="77"/>
      <c r="H56" s="508"/>
      <c r="I56" s="508"/>
      <c r="J56" s="509"/>
      <c r="K56" s="77"/>
      <c r="L56" s="77"/>
      <c r="M56" s="77"/>
      <c r="N56" s="77"/>
      <c r="O56" s="77"/>
      <c r="P56" s="77"/>
      <c r="Q56" s="77"/>
      <c r="R56" s="77"/>
    </row>
    <row r="57" spans="1:18" ht="12" customHeight="1">
      <c r="A57" s="69" t="s">
        <v>237</v>
      </c>
      <c r="B57" s="986">
        <v>86.4625871751185</v>
      </c>
      <c r="C57" s="986">
        <v>42.413437301982455</v>
      </c>
      <c r="D57" s="986">
        <v>107.00370144671543</v>
      </c>
      <c r="E57" s="986">
        <v>6.4082315381765484</v>
      </c>
      <c r="F57" s="987">
        <v>1.1239717308216635</v>
      </c>
      <c r="G57" s="77"/>
      <c r="H57" s="508"/>
      <c r="I57" s="508"/>
      <c r="J57" s="155"/>
      <c r="K57" s="77"/>
      <c r="L57" s="77"/>
      <c r="M57" s="77"/>
      <c r="N57" s="77"/>
      <c r="O57" s="77"/>
      <c r="P57" s="77"/>
      <c r="Q57" s="77"/>
      <c r="R57" s="77"/>
    </row>
    <row r="58" spans="1:18" ht="12" customHeight="1">
      <c r="A58" s="57" t="s">
        <v>238</v>
      </c>
      <c r="B58" s="984">
        <v>32.258935723622194</v>
      </c>
      <c r="C58" s="984">
        <v>74.3863347636784</v>
      </c>
      <c r="D58" s="984">
        <v>278.42538803518306</v>
      </c>
      <c r="E58" s="984">
        <v>12.651539882504558</v>
      </c>
      <c r="F58" s="988">
        <v>4.215781517739116</v>
      </c>
      <c r="G58" s="77"/>
      <c r="H58" s="508"/>
      <c r="I58" s="508"/>
      <c r="J58" s="509"/>
      <c r="K58" s="77"/>
      <c r="L58" s="77"/>
      <c r="M58" s="77"/>
      <c r="N58" s="77"/>
      <c r="O58" s="77"/>
      <c r="P58" s="77"/>
      <c r="Q58" s="77"/>
      <c r="R58" s="77"/>
    </row>
    <row r="59" spans="1:18" ht="12" customHeight="1">
      <c r="A59" s="69" t="s">
        <v>239</v>
      </c>
      <c r="B59" s="986">
        <v>31.090824651364073</v>
      </c>
      <c r="C59" s="986">
        <v>51.766327607183605</v>
      </c>
      <c r="D59" s="986">
        <v>197.91242543808315</v>
      </c>
      <c r="E59" s="986">
        <v>8.247055114069685</v>
      </c>
      <c r="F59" s="987">
        <v>0.7131203566060341</v>
      </c>
      <c r="G59" s="77"/>
      <c r="H59" s="508"/>
      <c r="I59" s="508"/>
      <c r="J59" s="155"/>
      <c r="K59" s="77"/>
      <c r="L59" s="77"/>
      <c r="M59" s="77"/>
      <c r="N59" s="77"/>
      <c r="O59" s="77"/>
      <c r="P59" s="77"/>
      <c r="Q59" s="77"/>
      <c r="R59" s="77"/>
    </row>
    <row r="60" spans="1:18" ht="12" customHeight="1">
      <c r="A60" s="57" t="s">
        <v>240</v>
      </c>
      <c r="B60" s="984">
        <v>34.19773895338618</v>
      </c>
      <c r="C60" s="984">
        <v>45.12862088355093</v>
      </c>
      <c r="D60" s="984">
        <v>154.20248130557232</v>
      </c>
      <c r="E60" s="984">
        <v>2.3021995399507196</v>
      </c>
      <c r="F60" s="988">
        <v>0.353346356526893</v>
      </c>
      <c r="G60" s="77"/>
      <c r="H60" s="508"/>
      <c r="I60" s="508"/>
      <c r="J60" s="509"/>
      <c r="K60" s="77"/>
      <c r="L60" s="77"/>
      <c r="M60" s="77"/>
      <c r="N60" s="77"/>
      <c r="O60" s="77"/>
      <c r="P60" s="77"/>
      <c r="Q60" s="77"/>
      <c r="R60" s="77"/>
    </row>
    <row r="61" spans="1:18" ht="12" customHeight="1">
      <c r="A61" s="69" t="s">
        <v>241</v>
      </c>
      <c r="B61" s="986">
        <v>41.641134335621146</v>
      </c>
      <c r="C61" s="986">
        <v>57.93192857673306</v>
      </c>
      <c r="D61" s="986">
        <v>194.73582605687753</v>
      </c>
      <c r="E61" s="986">
        <v>10.753701660751695</v>
      </c>
      <c r="F61" s="987">
        <v>4.329184466949142</v>
      </c>
      <c r="G61" s="77"/>
      <c r="H61" s="508"/>
      <c r="I61" s="508"/>
      <c r="J61" s="155"/>
      <c r="K61" s="77"/>
      <c r="L61" s="77"/>
      <c r="M61" s="77"/>
      <c r="N61" s="77"/>
      <c r="O61" s="77"/>
      <c r="P61" s="77"/>
      <c r="Q61" s="77"/>
      <c r="R61" s="77"/>
    </row>
    <row r="62" spans="1:18" ht="12" customHeight="1">
      <c r="A62" s="57" t="s">
        <v>242</v>
      </c>
      <c r="B62" s="984">
        <v>37.80037909737774</v>
      </c>
      <c r="C62" s="984">
        <v>47.023826237111194</v>
      </c>
      <c r="D62" s="984">
        <v>181.7008776137375</v>
      </c>
      <c r="E62" s="984">
        <v>6.464559026387957</v>
      </c>
      <c r="F62" s="988">
        <v>1.4654363093249083</v>
      </c>
      <c r="G62" s="77"/>
      <c r="H62" s="508"/>
      <c r="I62" s="508"/>
      <c r="J62" s="509"/>
      <c r="K62" s="77"/>
      <c r="L62" s="77"/>
      <c r="M62" s="77"/>
      <c r="N62" s="77"/>
      <c r="O62" s="77"/>
      <c r="P62" s="77"/>
      <c r="Q62" s="77"/>
      <c r="R62" s="77"/>
    </row>
    <row r="63" spans="1:18" ht="12" customHeight="1">
      <c r="A63" s="69" t="s">
        <v>243</v>
      </c>
      <c r="B63" s="986">
        <v>30.873357374112665</v>
      </c>
      <c r="C63" s="986">
        <v>56.93735470005807</v>
      </c>
      <c r="D63" s="986">
        <v>175.26164327940228</v>
      </c>
      <c r="E63" s="986">
        <v>5.838781076778364</v>
      </c>
      <c r="F63" s="987">
        <v>1.3236248867062104</v>
      </c>
      <c r="G63" s="77"/>
      <c r="H63" s="508"/>
      <c r="I63" s="508"/>
      <c r="J63" s="155"/>
      <c r="K63" s="77"/>
      <c r="L63" s="77"/>
      <c r="M63" s="77"/>
      <c r="N63" s="77"/>
      <c r="O63" s="77"/>
      <c r="P63" s="77"/>
      <c r="Q63" s="77"/>
      <c r="R63" s="77"/>
    </row>
    <row r="64" spans="1:18" ht="12" customHeight="1">
      <c r="A64" s="57" t="s">
        <v>244</v>
      </c>
      <c r="B64" s="984">
        <v>33.694780528202614</v>
      </c>
      <c r="C64" s="984">
        <v>34.612336888046464</v>
      </c>
      <c r="D64" s="984">
        <v>132.63584848109085</v>
      </c>
      <c r="E64" s="984">
        <v>10.850141826853879</v>
      </c>
      <c r="F64" s="988">
        <v>1.727442222994772</v>
      </c>
      <c r="G64" s="77"/>
      <c r="H64" s="508"/>
      <c r="I64" s="508"/>
      <c r="J64" s="509"/>
      <c r="K64" s="77"/>
      <c r="L64" s="77"/>
      <c r="M64" s="77"/>
      <c r="N64" s="77"/>
      <c r="O64" s="77"/>
      <c r="P64" s="77"/>
      <c r="Q64" s="77"/>
      <c r="R64" s="77"/>
    </row>
    <row r="65" spans="1:18" ht="12" customHeight="1">
      <c r="A65" s="69" t="s">
        <v>245</v>
      </c>
      <c r="B65" s="986">
        <v>16.348417375850588</v>
      </c>
      <c r="C65" s="986">
        <v>52.38381463657331</v>
      </c>
      <c r="D65" s="986">
        <v>247.46095316775643</v>
      </c>
      <c r="E65" s="986">
        <v>10.237227267469061</v>
      </c>
      <c r="F65" s="987">
        <v>2.641921240915782</v>
      </c>
      <c r="G65" s="77"/>
      <c r="H65" s="508"/>
      <c r="I65" s="508"/>
      <c r="J65" s="155"/>
      <c r="K65" s="791" t="s">
        <v>477</v>
      </c>
      <c r="L65" s="77"/>
      <c r="M65" s="77"/>
      <c r="N65" s="77"/>
      <c r="O65" s="77"/>
      <c r="P65" s="77"/>
      <c r="Q65" s="77"/>
      <c r="R65" s="77"/>
    </row>
    <row r="66" spans="1:18" ht="12" customHeight="1">
      <c r="A66" s="57" t="s">
        <v>246</v>
      </c>
      <c r="B66" s="984">
        <v>26.265703884785033</v>
      </c>
      <c r="C66" s="984">
        <v>55.32051967635648</v>
      </c>
      <c r="D66" s="984">
        <v>153.0471587084374</v>
      </c>
      <c r="E66" s="984">
        <v>5.61881100423376</v>
      </c>
      <c r="F66" s="988">
        <v>1.7714754831624144</v>
      </c>
      <c r="G66" s="77"/>
      <c r="H66" s="508"/>
      <c r="I66" s="508"/>
      <c r="J66" s="509"/>
      <c r="K66" s="1312" t="s">
        <v>374</v>
      </c>
      <c r="L66" s="77"/>
      <c r="M66" s="77"/>
      <c r="N66" s="77"/>
      <c r="O66" s="77"/>
      <c r="P66" s="77"/>
      <c r="Q66" s="77"/>
      <c r="R66" s="77"/>
    </row>
    <row r="67" spans="1:18" ht="12" customHeight="1">
      <c r="A67" s="69" t="s">
        <v>247</v>
      </c>
      <c r="B67" s="986">
        <v>31.539134238929236</v>
      </c>
      <c r="C67" s="986">
        <v>42.84896473880094</v>
      </c>
      <c r="D67" s="986">
        <v>170.22524217325292</v>
      </c>
      <c r="E67" s="986">
        <v>10.99774937087524</v>
      </c>
      <c r="F67" s="987">
        <v>5.634901388445209</v>
      </c>
      <c r="G67" s="77"/>
      <c r="H67" s="508"/>
      <c r="I67" s="508"/>
      <c r="J67" s="155"/>
      <c r="K67" s="858" t="s">
        <v>257</v>
      </c>
      <c r="L67" s="77"/>
      <c r="M67" s="77"/>
      <c r="N67" s="77"/>
      <c r="O67" s="77"/>
      <c r="P67" s="77"/>
      <c r="Q67" s="77"/>
      <c r="R67" s="77"/>
    </row>
    <row r="68" spans="1:18" ht="12" customHeight="1">
      <c r="A68" s="57" t="s">
        <v>248</v>
      </c>
      <c r="B68" s="984">
        <v>24.012582399479218</v>
      </c>
      <c r="C68" s="984">
        <v>37.097863018419666</v>
      </c>
      <c r="D68" s="984">
        <v>190.76426987858767</v>
      </c>
      <c r="E68" s="984">
        <v>7.8181280050929525</v>
      </c>
      <c r="F68" s="988">
        <v>2.3947404740497986</v>
      </c>
      <c r="G68" s="77"/>
      <c r="H68" s="508"/>
      <c r="I68" s="508"/>
      <c r="J68" s="509"/>
      <c r="K68" s="77"/>
      <c r="L68" s="77"/>
      <c r="M68" s="77"/>
      <c r="N68" s="77"/>
      <c r="O68" s="77"/>
      <c r="P68" s="77"/>
      <c r="Q68" s="77"/>
      <c r="R68" s="77"/>
    </row>
    <row r="69" spans="1:18" s="173" customFormat="1" ht="12" customHeight="1">
      <c r="A69" s="81" t="s">
        <v>249</v>
      </c>
      <c r="B69" s="989">
        <v>33.28523359962391</v>
      </c>
      <c r="C69" s="989">
        <v>45.98869613091085</v>
      </c>
      <c r="D69" s="989">
        <v>180.61654529535465</v>
      </c>
      <c r="E69" s="989">
        <v>8.138604322101244</v>
      </c>
      <c r="F69" s="990">
        <v>2.3949301583947995</v>
      </c>
      <c r="G69" s="89"/>
      <c r="H69" s="508"/>
      <c r="I69" s="508"/>
      <c r="J69" s="155"/>
      <c r="K69" s="89"/>
      <c r="L69" s="89"/>
      <c r="M69" s="89"/>
      <c r="N69" s="89"/>
      <c r="O69" s="89"/>
      <c r="P69" s="89"/>
      <c r="Q69" s="89"/>
      <c r="R69" s="89"/>
    </row>
    <row r="70" spans="1:18" ht="12" customHeight="1">
      <c r="A70" s="57" t="s">
        <v>250</v>
      </c>
      <c r="B70" s="984">
        <v>16.248007942050886</v>
      </c>
      <c r="C70" s="984">
        <v>31.645432875918672</v>
      </c>
      <c r="D70" s="984">
        <v>161.19467302374167</v>
      </c>
      <c r="E70" s="984">
        <v>10.476007060542209</v>
      </c>
      <c r="F70" s="988">
        <v>66.93840021764893</v>
      </c>
      <c r="G70" s="77"/>
      <c r="H70" s="508"/>
      <c r="I70" s="508"/>
      <c r="J70" s="509"/>
      <c r="K70" s="77"/>
      <c r="L70" s="77"/>
      <c r="M70" s="77"/>
      <c r="N70" s="77"/>
      <c r="O70" s="77"/>
      <c r="P70" s="77"/>
      <c r="Q70" s="77"/>
      <c r="R70" s="77"/>
    </row>
    <row r="71" spans="1:18" ht="12" customHeight="1">
      <c r="A71" s="94" t="s">
        <v>251</v>
      </c>
      <c r="B71" s="991">
        <v>30.120770575028544</v>
      </c>
      <c r="C71" s="991">
        <v>43.32460473864331</v>
      </c>
      <c r="D71" s="991">
        <v>177.00916238529652</v>
      </c>
      <c r="E71" s="991">
        <v>8.57274921681869</v>
      </c>
      <c r="F71" s="992">
        <v>6.724780916570608</v>
      </c>
      <c r="G71" s="89"/>
      <c r="H71" s="508"/>
      <c r="I71" s="508"/>
      <c r="J71" s="155"/>
      <c r="K71" s="89"/>
      <c r="L71" s="89"/>
      <c r="M71" s="89"/>
      <c r="N71" s="89"/>
      <c r="O71" s="89"/>
      <c r="P71" s="89"/>
      <c r="Q71" s="89"/>
      <c r="R71" s="89"/>
    </row>
    <row r="72" spans="1:18" ht="12" customHeight="1">
      <c r="A72" s="57" t="s">
        <v>252</v>
      </c>
      <c r="B72" s="984">
        <v>114.59670976416794</v>
      </c>
      <c r="C72" s="984">
        <v>111.55898495955171</v>
      </c>
      <c r="D72" s="984">
        <v>315.90315675522106</v>
      </c>
      <c r="E72" s="984">
        <v>20.459148810063216</v>
      </c>
      <c r="F72" s="988">
        <v>9.408791106517498</v>
      </c>
      <c r="G72" s="77"/>
      <c r="H72" s="508"/>
      <c r="I72" s="508"/>
      <c r="J72" s="509"/>
      <c r="K72" s="77"/>
      <c r="L72" s="77"/>
      <c r="M72" s="77"/>
      <c r="N72" s="77"/>
      <c r="O72" s="77"/>
      <c r="P72" s="77"/>
      <c r="Q72" s="77"/>
      <c r="R72" s="77"/>
    </row>
    <row r="73" spans="1:18" ht="12" customHeight="1">
      <c r="A73" s="69" t="s">
        <v>253</v>
      </c>
      <c r="B73" s="986">
        <v>101.40231397336082</v>
      </c>
      <c r="C73" s="986">
        <v>89.12141804338587</v>
      </c>
      <c r="D73" s="986">
        <v>196.1205725705088</v>
      </c>
      <c r="E73" s="986">
        <v>21.837895269873133</v>
      </c>
      <c r="F73" s="987">
        <v>0.8138241597265797</v>
      </c>
      <c r="G73" s="77"/>
      <c r="H73" s="508"/>
      <c r="I73" s="508"/>
      <c r="J73" s="155"/>
      <c r="K73" s="77"/>
      <c r="L73" s="77"/>
      <c r="M73" s="77"/>
      <c r="N73" s="77"/>
      <c r="O73" s="77"/>
      <c r="P73" s="77"/>
      <c r="Q73" s="77"/>
      <c r="R73" s="77"/>
    </row>
    <row r="74" spans="1:18" ht="12" customHeight="1">
      <c r="A74" s="57" t="s">
        <v>254</v>
      </c>
      <c r="B74" s="984">
        <v>62.99419507423321</v>
      </c>
      <c r="C74" s="984">
        <v>105.47183595636399</v>
      </c>
      <c r="D74" s="984">
        <v>239.87262843769733</v>
      </c>
      <c r="E74" s="984">
        <v>0</v>
      </c>
      <c r="F74" s="988">
        <v>1.7385059250361827</v>
      </c>
      <c r="G74" s="77"/>
      <c r="H74" s="508"/>
      <c r="I74" s="508"/>
      <c r="J74" s="509"/>
      <c r="L74" s="77"/>
      <c r="M74" s="77"/>
      <c r="N74" s="77"/>
      <c r="O74" s="77"/>
      <c r="P74" s="77"/>
      <c r="Q74" s="77"/>
      <c r="R74" s="77"/>
    </row>
    <row r="75" spans="1:18" ht="12" customHeight="1">
      <c r="A75" s="69" t="s">
        <v>255</v>
      </c>
      <c r="B75" s="986">
        <v>52.54847790883977</v>
      </c>
      <c r="C75" s="986">
        <v>78.62536275965391</v>
      </c>
      <c r="D75" s="986">
        <v>192.96896943822588</v>
      </c>
      <c r="E75" s="986">
        <v>18.168888410173306</v>
      </c>
      <c r="F75" s="987">
        <v>1.632800939044174</v>
      </c>
      <c r="G75" s="77"/>
      <c r="H75" s="508"/>
      <c r="I75" s="508"/>
      <c r="J75" s="155"/>
      <c r="L75" s="77"/>
      <c r="M75" s="77"/>
      <c r="N75" s="77"/>
      <c r="O75" s="77"/>
      <c r="P75" s="77"/>
      <c r="Q75" s="77"/>
      <c r="R75" s="77"/>
    </row>
    <row r="76" spans="1:18" ht="12" customHeight="1">
      <c r="A76" s="104" t="s">
        <v>355</v>
      </c>
      <c r="B76" s="984">
        <v>74.36015279907343</v>
      </c>
      <c r="C76" s="984">
        <v>93.00633960502046</v>
      </c>
      <c r="D76" s="984">
        <v>230.70958069430836</v>
      </c>
      <c r="E76" s="984">
        <v>15.147771166741343</v>
      </c>
      <c r="F76" s="988">
        <v>3.2738952576187517</v>
      </c>
      <c r="G76" s="77"/>
      <c r="H76" s="508"/>
      <c r="I76" s="508"/>
      <c r="J76" s="509"/>
      <c r="K76" s="77"/>
      <c r="L76" s="77"/>
      <c r="M76" s="77"/>
      <c r="N76" s="77"/>
      <c r="O76" s="77"/>
      <c r="P76" s="77"/>
      <c r="Q76" s="77"/>
      <c r="R76" s="77"/>
    </row>
    <row r="77" spans="1:18" ht="12" customHeight="1">
      <c r="A77" s="94" t="s">
        <v>354</v>
      </c>
      <c r="B77" s="991">
        <v>31.372490143895185</v>
      </c>
      <c r="C77" s="991">
        <v>44.73031152343851</v>
      </c>
      <c r="D77" s="991">
        <v>178.52857475216226</v>
      </c>
      <c r="E77" s="991">
        <v>8.758784446668095</v>
      </c>
      <c r="F77" s="992">
        <v>6.476113125261619</v>
      </c>
      <c r="G77" s="89"/>
      <c r="H77" s="508"/>
      <c r="I77" s="508"/>
      <c r="J77" s="155"/>
      <c r="K77" s="89"/>
      <c r="L77" s="89"/>
      <c r="M77" s="89"/>
      <c r="N77" s="89"/>
      <c r="O77" s="89"/>
      <c r="P77" s="89"/>
      <c r="Q77" s="89"/>
      <c r="R77" s="89"/>
    </row>
    <row r="78" spans="1:18" ht="12" customHeight="1">
      <c r="A78" s="367" t="s">
        <v>384</v>
      </c>
      <c r="C78" s="6"/>
      <c r="E78" s="6"/>
      <c r="F78" s="43"/>
      <c r="G78" s="514"/>
      <c r="H78" s="43"/>
      <c r="I78" s="514"/>
      <c r="J78" s="514"/>
      <c r="K78" s="9"/>
      <c r="L78" s="9"/>
      <c r="M78" s="9"/>
      <c r="N78" s="9"/>
      <c r="O78" s="9"/>
      <c r="P78" s="9"/>
      <c r="Q78" s="514"/>
      <c r="R78" s="467"/>
    </row>
    <row r="79" spans="1:12" ht="12" customHeight="1">
      <c r="A79" s="1033" t="s">
        <v>461</v>
      </c>
      <c r="C79" s="6"/>
      <c r="E79" s="6"/>
      <c r="F79" s="43"/>
      <c r="G79" s="514"/>
      <c r="H79" s="43"/>
      <c r="I79" s="43"/>
      <c r="J79" s="43"/>
      <c r="L79" s="9"/>
    </row>
    <row r="80" spans="1:12" ht="12" customHeight="1">
      <c r="A80" s="1302" t="s">
        <v>442</v>
      </c>
      <c r="B80" s="18"/>
      <c r="C80" s="18"/>
      <c r="D80" s="18"/>
      <c r="E80" s="6"/>
      <c r="F80" s="43"/>
      <c r="G80" s="514"/>
      <c r="H80" s="43"/>
      <c r="I80" s="43"/>
      <c r="J80" s="43"/>
      <c r="K80" s="1030"/>
      <c r="L80" s="9"/>
    </row>
    <row r="81" spans="1:12" ht="12" customHeight="1">
      <c r="A81" s="1033" t="s">
        <v>462</v>
      </c>
      <c r="B81" s="18"/>
      <c r="C81" s="18"/>
      <c r="D81" s="18"/>
      <c r="E81" s="6"/>
      <c r="F81" s="43"/>
      <c r="G81" s="514"/>
      <c r="H81" s="43"/>
      <c r="I81" s="43"/>
      <c r="J81" s="43"/>
      <c r="K81" s="1030"/>
      <c r="L81" s="9"/>
    </row>
    <row r="82" spans="1:10" ht="12.75">
      <c r="A82" s="1303" t="s">
        <v>484</v>
      </c>
      <c r="B82" s="422"/>
      <c r="C82" s="422"/>
      <c r="D82" s="422"/>
      <c r="E82" s="422"/>
      <c r="F82" s="422"/>
      <c r="G82" s="422"/>
      <c r="H82" s="422"/>
      <c r="I82" s="256"/>
      <c r="J82" s="422"/>
    </row>
    <row r="83" spans="1:10" ht="12.75">
      <c r="A83" s="515"/>
      <c r="B83" s="515"/>
      <c r="C83" s="515"/>
      <c r="D83" s="515"/>
      <c r="E83" s="515"/>
      <c r="F83" s="515"/>
      <c r="G83" s="515"/>
      <c r="H83" s="515"/>
      <c r="I83" s="515"/>
      <c r="J83" s="515"/>
    </row>
    <row r="84" spans="1:18" ht="12.75">
      <c r="A84" s="18"/>
      <c r="B84" s="18"/>
      <c r="C84" s="465"/>
      <c r="D84" s="18"/>
      <c r="L84" s="165"/>
      <c r="M84" s="201"/>
      <c r="N84" s="516"/>
      <c r="O84" s="516"/>
      <c r="P84" s="516"/>
      <c r="Q84" s="516"/>
      <c r="R84" s="516"/>
    </row>
    <row r="85" spans="1:18" ht="12.75">
      <c r="A85" s="18"/>
      <c r="B85" s="18"/>
      <c r="C85" s="465"/>
      <c r="D85" s="18"/>
      <c r="L85" s="165"/>
      <c r="M85" s="201"/>
      <c r="N85" s="516"/>
      <c r="O85" s="516"/>
      <c r="P85" s="516"/>
      <c r="Q85" s="516"/>
      <c r="R85" s="516"/>
    </row>
    <row r="86" spans="12:18" ht="12.75">
      <c r="L86" s="165"/>
      <c r="M86" s="201"/>
      <c r="N86" s="516"/>
      <c r="O86" s="516"/>
      <c r="P86" s="516"/>
      <c r="Q86" s="516"/>
      <c r="R86" s="516"/>
    </row>
    <row r="87" spans="12:18" ht="12.75">
      <c r="L87" s="165"/>
      <c r="M87" s="201"/>
      <c r="N87" s="516"/>
      <c r="O87" s="516"/>
      <c r="P87" s="516"/>
      <c r="Q87" s="516"/>
      <c r="R87" s="516"/>
    </row>
    <row r="88" spans="12:18" ht="12.75">
      <c r="L88" s="165"/>
      <c r="M88" s="9"/>
      <c r="N88" s="516"/>
      <c r="O88" s="516"/>
      <c r="P88" s="516"/>
      <c r="Q88" s="516"/>
      <c r="R88" s="516"/>
    </row>
    <row r="89" ht="12.75">
      <c r="R89" s="165"/>
    </row>
    <row r="90" ht="12.75"/>
    <row r="91" ht="12.75"/>
    <row r="92" ht="12.75"/>
    <row r="93" ht="12.75"/>
    <row r="94" ht="12.75"/>
    <row r="95" ht="12.75"/>
    <row r="96" ht="12.75"/>
    <row r="97" ht="12.75"/>
    <row r="98" ht="12.75"/>
    <row r="99" ht="12.75"/>
    <row r="100" ht="12.75">
      <c r="K100" s="1030" t="s">
        <v>258</v>
      </c>
    </row>
    <row r="101" ht="12.75">
      <c r="K101" s="1030" t="s">
        <v>485</v>
      </c>
    </row>
    <row r="114" spans="11:17" ht="12.75">
      <c r="K114" s="9"/>
      <c r="L114" s="517" t="s">
        <v>183</v>
      </c>
      <c r="M114" s="517" t="s">
        <v>184</v>
      </c>
      <c r="N114" s="517" t="s">
        <v>267</v>
      </c>
      <c r="O114" s="517" t="s">
        <v>275</v>
      </c>
      <c r="P114" s="517" t="s">
        <v>269</v>
      </c>
      <c r="Q114" s="735" t="s">
        <v>111</v>
      </c>
    </row>
    <row r="115" spans="11:17" ht="12.75">
      <c r="K115" s="18" t="s">
        <v>238</v>
      </c>
      <c r="L115" s="1021">
        <v>32.258935723622194</v>
      </c>
      <c r="M115" s="1021">
        <v>74.3863347636784</v>
      </c>
      <c r="N115" s="1021">
        <v>278.42538803518306</v>
      </c>
      <c r="O115" s="1021">
        <v>12.651539882504558</v>
      </c>
      <c r="P115" s="1021">
        <v>4.215781517739116</v>
      </c>
      <c r="Q115" s="1020">
        <v>401.9379799227273</v>
      </c>
    </row>
    <row r="116" spans="11:17" ht="12.75">
      <c r="K116" s="18" t="s">
        <v>245</v>
      </c>
      <c r="L116" s="1022">
        <v>16.348417375850588</v>
      </c>
      <c r="M116" s="1022">
        <v>52.38381463657331</v>
      </c>
      <c r="N116" s="1022">
        <v>247.46095316775643</v>
      </c>
      <c r="O116" s="1022">
        <v>10.237227267469061</v>
      </c>
      <c r="P116" s="1022">
        <v>2.641921240915782</v>
      </c>
      <c r="Q116" s="1020">
        <v>329.07233368856515</v>
      </c>
    </row>
    <row r="117" spans="11:17" ht="12.75">
      <c r="K117" s="18" t="s">
        <v>231</v>
      </c>
      <c r="L117" s="1021">
        <v>31.32856016341491</v>
      </c>
      <c r="M117" s="1021">
        <v>45.96802275882754</v>
      </c>
      <c r="N117" s="1021">
        <v>223.5986402203948</v>
      </c>
      <c r="O117" s="1021">
        <v>9.642568330611132</v>
      </c>
      <c r="P117" s="1021">
        <v>3.9472835465248326</v>
      </c>
      <c r="Q117" s="1020">
        <v>314.4850750197732</v>
      </c>
    </row>
    <row r="118" spans="11:17" ht="12.75">
      <c r="K118" s="18" t="s">
        <v>234</v>
      </c>
      <c r="L118" s="1021">
        <v>34.72367564299335</v>
      </c>
      <c r="M118" s="1021">
        <v>46.07707199665131</v>
      </c>
      <c r="N118" s="1021">
        <v>221.8350461897121</v>
      </c>
      <c r="O118" s="1021">
        <v>4.868959583275196</v>
      </c>
      <c r="P118" s="1021">
        <v>6.229361425049997</v>
      </c>
      <c r="Q118" s="1020">
        <v>313.73411483768194</v>
      </c>
    </row>
    <row r="119" spans="11:17" ht="12.75">
      <c r="K119" s="18" t="s">
        <v>241</v>
      </c>
      <c r="L119" s="1021">
        <v>41.641134335621146</v>
      </c>
      <c r="M119" s="1021">
        <v>57.93192857673306</v>
      </c>
      <c r="N119" s="1021">
        <v>194.73582605687753</v>
      </c>
      <c r="O119" s="1021">
        <v>10.753701660751695</v>
      </c>
      <c r="P119" s="1021">
        <v>4.329184466949142</v>
      </c>
      <c r="Q119" s="1020">
        <v>309.3917750969325</v>
      </c>
    </row>
    <row r="120" spans="11:17" ht="12.75">
      <c r="K120" s="18" t="s">
        <v>239</v>
      </c>
      <c r="L120" s="1021">
        <v>31.090824651364073</v>
      </c>
      <c r="M120" s="1021">
        <v>51.766327607183605</v>
      </c>
      <c r="N120" s="1021">
        <v>197.91242543808315</v>
      </c>
      <c r="O120" s="1021">
        <v>8.247055114069685</v>
      </c>
      <c r="P120" s="1021">
        <v>0.7131203566060341</v>
      </c>
      <c r="Q120" s="1020">
        <v>289.7297531673065</v>
      </c>
    </row>
    <row r="121" spans="11:17" ht="12.75">
      <c r="K121" s="18" t="s">
        <v>230</v>
      </c>
      <c r="L121" s="1021">
        <v>31.81056388510711</v>
      </c>
      <c r="M121" s="1021">
        <v>46.34288004000497</v>
      </c>
      <c r="N121" s="1021">
        <v>192.27099249328674</v>
      </c>
      <c r="O121" s="1021">
        <v>14.5971898241689</v>
      </c>
      <c r="P121" s="1021">
        <v>2.1941101061692696</v>
      </c>
      <c r="Q121" s="1020">
        <v>287.215736348737</v>
      </c>
    </row>
    <row r="122" spans="11:17" ht="12.75">
      <c r="K122" s="18" t="s">
        <v>25</v>
      </c>
      <c r="L122" s="1021">
        <v>16.248007942050886</v>
      </c>
      <c r="M122" s="1021">
        <v>31.645432875918672</v>
      </c>
      <c r="N122" s="1021">
        <v>161.19467302374167</v>
      </c>
      <c r="O122" s="1021">
        <v>10.476007060542209</v>
      </c>
      <c r="P122" s="1021">
        <v>66.93840021764893</v>
      </c>
      <c r="Q122" s="1020">
        <v>286.5025211199023</v>
      </c>
    </row>
    <row r="123" spans="11:17" ht="12.75">
      <c r="K123" s="18" t="s">
        <v>242</v>
      </c>
      <c r="L123" s="1021">
        <v>37.80037909737774</v>
      </c>
      <c r="M123" s="1021">
        <v>47.023826237111194</v>
      </c>
      <c r="N123" s="1021">
        <v>181.7008776137375</v>
      </c>
      <c r="O123" s="1021">
        <v>6.464559026387957</v>
      </c>
      <c r="P123" s="1021">
        <v>1.4654363093249083</v>
      </c>
      <c r="Q123" s="1020">
        <v>274.4550782839393</v>
      </c>
    </row>
    <row r="124" spans="11:17" ht="12.75">
      <c r="K124" s="18" t="s">
        <v>236</v>
      </c>
      <c r="L124" s="1021">
        <v>19.065405338303332</v>
      </c>
      <c r="M124" s="1021">
        <v>55.90538454296495</v>
      </c>
      <c r="N124" s="1021">
        <v>190.88295956989643</v>
      </c>
      <c r="O124" s="1021">
        <v>5.128017136158644</v>
      </c>
      <c r="P124" s="1021">
        <v>0.9792796448129585</v>
      </c>
      <c r="Q124" s="1020">
        <v>271.9610462321363</v>
      </c>
    </row>
    <row r="125" spans="11:17" ht="12.75">
      <c r="K125" s="18" t="s">
        <v>243</v>
      </c>
      <c r="L125" s="1021">
        <v>30.873357374112665</v>
      </c>
      <c r="M125" s="1021">
        <v>56.93735470005807</v>
      </c>
      <c r="N125" s="1021">
        <v>175.26164327940228</v>
      </c>
      <c r="O125" s="1021">
        <v>5.838781076778364</v>
      </c>
      <c r="P125" s="1021">
        <v>1.3236248867062104</v>
      </c>
      <c r="Q125" s="1020">
        <v>270.23476131705763</v>
      </c>
    </row>
    <row r="126" spans="11:17" ht="12.75">
      <c r="K126" s="18" t="s">
        <v>228</v>
      </c>
      <c r="L126" s="1021">
        <v>24.77584994226121</v>
      </c>
      <c r="M126" s="1021">
        <v>36.2063903655649</v>
      </c>
      <c r="N126" s="1021">
        <v>194.8562937955004</v>
      </c>
      <c r="O126" s="1021">
        <v>11.044983839022436</v>
      </c>
      <c r="P126" s="1021">
        <v>2.5324602180006996</v>
      </c>
      <c r="Q126" s="1020">
        <v>269.41597816034965</v>
      </c>
    </row>
    <row r="127" spans="11:17" ht="12.75">
      <c r="K127" s="18" t="s">
        <v>248</v>
      </c>
      <c r="L127" s="1021">
        <v>24.012582399479218</v>
      </c>
      <c r="M127" s="1021">
        <v>37.097863018419666</v>
      </c>
      <c r="N127" s="1021">
        <v>190.76426987858767</v>
      </c>
      <c r="O127" s="1021">
        <v>7.8181280050929525</v>
      </c>
      <c r="P127" s="1021">
        <v>2.3947404740497986</v>
      </c>
      <c r="Q127" s="1020">
        <v>262.0875837756293</v>
      </c>
    </row>
    <row r="128" spans="11:17" ht="12.75">
      <c r="K128" s="18" t="s">
        <v>247</v>
      </c>
      <c r="L128" s="1022">
        <v>31.539134238929236</v>
      </c>
      <c r="M128" s="1022">
        <v>42.84896473880094</v>
      </c>
      <c r="N128" s="1022">
        <v>170.22524217325292</v>
      </c>
      <c r="O128" s="1022">
        <v>10.99774937087524</v>
      </c>
      <c r="P128" s="1022">
        <v>5.634901388445209</v>
      </c>
      <c r="Q128" s="1020">
        <v>261.24599191030353</v>
      </c>
    </row>
    <row r="129" spans="11:17" ht="12.75">
      <c r="K129" s="18" t="s">
        <v>233</v>
      </c>
      <c r="L129" s="1021">
        <v>30.088109122543838</v>
      </c>
      <c r="M129" s="1021">
        <v>41.74195521727369</v>
      </c>
      <c r="N129" s="1021">
        <v>171.23300128495194</v>
      </c>
      <c r="O129" s="1021">
        <v>7.646693554336867</v>
      </c>
      <c r="P129" s="1021">
        <v>1.1450443277672444</v>
      </c>
      <c r="Q129" s="1020">
        <v>251.8548035068736</v>
      </c>
    </row>
    <row r="130" spans="11:17" ht="12.75">
      <c r="K130" s="18" t="s">
        <v>237</v>
      </c>
      <c r="L130" s="1021">
        <v>86.4625871751185</v>
      </c>
      <c r="M130" s="1021">
        <v>42.413437301982455</v>
      </c>
      <c r="N130" s="1021">
        <v>107.00370144671543</v>
      </c>
      <c r="O130" s="1021">
        <v>6.4082315381765484</v>
      </c>
      <c r="P130" s="1021">
        <v>1.1239717308216635</v>
      </c>
      <c r="Q130" s="1020">
        <v>243.41192919281457</v>
      </c>
    </row>
    <row r="131" spans="11:17" ht="12.75">
      <c r="K131" s="18" t="s">
        <v>246</v>
      </c>
      <c r="L131" s="1022">
        <v>26.265703884785033</v>
      </c>
      <c r="M131" s="1022">
        <v>55.32051967635648</v>
      </c>
      <c r="N131" s="1022">
        <v>153.0471587084374</v>
      </c>
      <c r="O131" s="1022">
        <v>5.61881100423376</v>
      </c>
      <c r="P131" s="1022">
        <v>1.7714754831624144</v>
      </c>
      <c r="Q131" s="1020">
        <v>242.02366875697507</v>
      </c>
    </row>
    <row r="132" spans="11:17" ht="12.75">
      <c r="K132" s="18" t="s">
        <v>240</v>
      </c>
      <c r="L132" s="1021">
        <v>34.19773895338618</v>
      </c>
      <c r="M132" s="1021">
        <v>45.12862088355093</v>
      </c>
      <c r="N132" s="1021">
        <v>154.20248130557232</v>
      </c>
      <c r="O132" s="1021">
        <v>2.3021995399507196</v>
      </c>
      <c r="P132" s="1021">
        <v>0.353346356526893</v>
      </c>
      <c r="Q132" s="1020">
        <v>236.18438703898704</v>
      </c>
    </row>
    <row r="133" spans="11:17" ht="12.75">
      <c r="K133" s="18" t="s">
        <v>232</v>
      </c>
      <c r="L133" s="1021">
        <v>26.980407518446707</v>
      </c>
      <c r="M133" s="1021">
        <v>40.75514275331124</v>
      </c>
      <c r="N133" s="1021">
        <v>148.77568114883314</v>
      </c>
      <c r="O133" s="1021">
        <v>3.74723018604103</v>
      </c>
      <c r="P133" s="1021">
        <v>0.7607683873951779</v>
      </c>
      <c r="Q133" s="1020">
        <v>221.0192299940273</v>
      </c>
    </row>
    <row r="134" spans="11:17" ht="12.75">
      <c r="K134" s="18" t="s">
        <v>229</v>
      </c>
      <c r="L134" s="1021">
        <v>28.108465028227993</v>
      </c>
      <c r="M134" s="1021">
        <v>41.598381370443775</v>
      </c>
      <c r="N134" s="1021">
        <v>144.37860033267066</v>
      </c>
      <c r="O134" s="1021">
        <v>3.3582581046350275</v>
      </c>
      <c r="P134" s="1021">
        <v>1.5033588707577814</v>
      </c>
      <c r="Q134" s="1020">
        <v>218.94706370673524</v>
      </c>
    </row>
    <row r="135" spans="11:17" ht="12.75">
      <c r="K135" s="18" t="s">
        <v>244</v>
      </c>
      <c r="L135" s="1021">
        <v>33.694780528202614</v>
      </c>
      <c r="M135" s="1021">
        <v>34.612336888046464</v>
      </c>
      <c r="N135" s="1021">
        <v>132.63584848109085</v>
      </c>
      <c r="O135" s="1021">
        <v>10.850141826853879</v>
      </c>
      <c r="P135" s="1021">
        <v>1.727442222994772</v>
      </c>
      <c r="Q135" s="1020">
        <v>213.52054994718856</v>
      </c>
    </row>
  </sheetData>
  <mergeCells count="11">
    <mergeCell ref="Q23:R23"/>
    <mergeCell ref="L40:N40"/>
    <mergeCell ref="L5:P5"/>
    <mergeCell ref="P44:Q44"/>
    <mergeCell ref="B6:C6"/>
    <mergeCell ref="D6:E6"/>
    <mergeCell ref="H6:I6"/>
    <mergeCell ref="B5:C5"/>
    <mergeCell ref="D5:E5"/>
    <mergeCell ref="F5:G5"/>
    <mergeCell ref="H5:I5"/>
  </mergeCells>
  <hyperlinks>
    <hyperlink ref="J1" location="Sommaire!A7" display="Retour sommaire"/>
    <hyperlink ref="R1" location="Sommaire!A7" display="Sommaire!A7"/>
  </hyperlinks>
  <printOptions/>
  <pageMargins left="0.7874015748031497" right="0.7874015748031497" top="0.984251968503937" bottom="0.984251968503937" header="0.5118110236220472" footer="0.3"/>
  <pageSetup firstPageNumber="7" useFirstPageNumber="1" horizontalDpi="600" verticalDpi="600" orientation="portrait" paperSize="9" scale="52" r:id="rId2"/>
  <headerFooter alignWithMargins="0">
    <oddHeader>&amp;L&amp;8Ministère de l'intérieur, de l'outre-mer, des collectivités territoriales et de l'Immigration / DGCL&amp;R&amp;8Publication  : "Les budgets primitifs 2011 des régions"</oddHeader>
    <oddFooter>&amp;L&amp;8Direction générale des collectivités locales/DESL
Mise en ligne : septembre 2011&amp;R&amp;P</oddFooter>
  </headerFooter>
  <colBreaks count="1" manualBreakCount="1">
    <brk id="10" max="99" man="1"/>
  </colBreaks>
  <drawing r:id="rId1"/>
</worksheet>
</file>

<file path=xl/worksheets/sheet5.xml><?xml version="1.0" encoding="utf-8"?>
<worksheet xmlns="http://schemas.openxmlformats.org/spreadsheetml/2006/main" xmlns:r="http://schemas.openxmlformats.org/officeDocument/2006/relationships">
  <sheetPr codeName="Feuil5">
    <tabColor indexed="45"/>
  </sheetPr>
  <dimension ref="A1:GD108"/>
  <sheetViews>
    <sheetView zoomScaleSheetLayoutView="100" workbookViewId="0" topLeftCell="A1">
      <selection activeCell="O38" sqref="O38"/>
    </sheetView>
  </sheetViews>
  <sheetFormatPr defaultColWidth="11.421875" defaultRowHeight="12.75"/>
  <cols>
    <col min="1" max="1" width="29.421875" style="5" customWidth="1"/>
    <col min="2" max="2" width="13.57421875" style="5" customWidth="1"/>
    <col min="3" max="3" width="15.7109375" style="5" customWidth="1"/>
    <col min="4" max="4" width="13.8515625" style="5" customWidth="1"/>
    <col min="5" max="5" width="15.00390625" style="5" customWidth="1"/>
    <col min="6" max="6" width="10.7109375" style="5" customWidth="1"/>
    <col min="7" max="7" width="14.7109375" style="5" customWidth="1"/>
    <col min="8" max="8" width="9.8515625" style="5" customWidth="1"/>
    <col min="9" max="9" width="3.57421875" style="5" customWidth="1"/>
    <col min="10" max="10" width="30.140625" style="5" customWidth="1"/>
    <col min="11" max="11" width="12.00390625" style="5" customWidth="1"/>
    <col min="12" max="12" width="13.00390625" style="5" customWidth="1"/>
    <col min="13" max="13" width="12.140625" style="5" customWidth="1"/>
    <col min="14" max="14" width="12.00390625" style="5" customWidth="1"/>
    <col min="15" max="15" width="7.140625" style="5" customWidth="1"/>
    <col min="16" max="16" width="8.28125" style="5" customWidth="1"/>
    <col min="17" max="17" width="11.57421875" style="5" customWidth="1"/>
    <col min="18" max="18" width="7.8515625" style="120" customWidth="1"/>
    <col min="19" max="19" width="10.421875" style="120" customWidth="1"/>
    <col min="20" max="20" width="7.140625" style="120" customWidth="1"/>
    <col min="21" max="22" width="10.7109375" style="9" customWidth="1"/>
    <col min="23" max="24" width="10.7109375" style="201" customWidth="1"/>
    <col min="25" max="26" width="10.7109375" style="9" customWidth="1"/>
    <col min="27" max="27" width="10.7109375" style="201" customWidth="1"/>
    <col min="28" max="28" width="10.7109375" style="9" customWidth="1"/>
    <col min="29" max="29" width="10.7109375" style="201" customWidth="1"/>
    <col min="30" max="30" width="10.7109375" style="9" customWidth="1"/>
    <col min="31" max="32" width="10.7109375" style="201" customWidth="1"/>
    <col min="33" max="33" width="10.7109375" style="9" customWidth="1"/>
    <col min="34" max="44" width="10.7109375" style="201" customWidth="1"/>
    <col min="45" max="68" width="10.7109375" style="0" customWidth="1"/>
    <col min="69" max="16384" width="10.7109375" style="135" customWidth="1"/>
  </cols>
  <sheetData>
    <row r="1" spans="1:69" ht="18.75" customHeight="1">
      <c r="A1" s="912" t="s">
        <v>353</v>
      </c>
      <c r="H1" s="7" t="s">
        <v>187</v>
      </c>
      <c r="J1" s="912" t="s">
        <v>352</v>
      </c>
      <c r="Q1" s="7" t="s">
        <v>187</v>
      </c>
      <c r="Y1" s="200"/>
      <c r="AJ1" s="200"/>
      <c r="BQ1" s="200"/>
    </row>
    <row r="2" spans="1:68" ht="18.75" customHeight="1">
      <c r="A2" s="866" t="s">
        <v>285</v>
      </c>
      <c r="B2" s="873"/>
      <c r="C2" s="873"/>
      <c r="D2" s="873"/>
      <c r="E2" s="873"/>
      <c r="F2" s="873"/>
      <c r="G2" s="873"/>
      <c r="H2" s="873"/>
      <c r="I2" s="518"/>
      <c r="J2" s="866" t="s">
        <v>286</v>
      </c>
      <c r="K2" s="873"/>
      <c r="L2" s="873"/>
      <c r="M2" s="873"/>
      <c r="N2" s="873"/>
      <c r="O2" s="873"/>
      <c r="P2" s="873"/>
      <c r="Q2" s="873"/>
      <c r="R2" s="874"/>
      <c r="S2" s="874"/>
      <c r="T2" s="206"/>
      <c r="U2" s="12"/>
      <c r="V2" s="12"/>
      <c r="W2" s="211"/>
      <c r="X2" s="211"/>
      <c r="Y2" s="210"/>
      <c r="Z2" s="12"/>
      <c r="AA2" s="211"/>
      <c r="AB2" s="12"/>
      <c r="AC2" s="211"/>
      <c r="AD2" s="12"/>
      <c r="AE2" s="211"/>
      <c r="AF2" s="211"/>
      <c r="AG2" s="12"/>
      <c r="AH2" s="211"/>
      <c r="AI2" s="211"/>
      <c r="AJ2" s="210"/>
      <c r="AK2" s="211"/>
      <c r="AL2" s="211"/>
      <c r="AM2" s="211"/>
      <c r="AN2" s="211"/>
      <c r="AO2" s="211"/>
      <c r="AP2" s="211"/>
      <c r="AQ2" s="211"/>
      <c r="AR2" s="211"/>
      <c r="AS2" s="218"/>
      <c r="AT2" s="218"/>
      <c r="AU2" s="218"/>
      <c r="AV2" s="218"/>
      <c r="AW2" s="218"/>
      <c r="AX2" s="218"/>
      <c r="AY2" s="218"/>
      <c r="AZ2" s="218"/>
      <c r="BA2" s="218"/>
      <c r="BB2" s="218"/>
      <c r="BC2" s="218"/>
      <c r="BD2" s="218"/>
      <c r="BE2" s="218"/>
      <c r="BF2" s="218"/>
      <c r="BG2" s="218"/>
      <c r="BH2" s="218"/>
      <c r="BI2" s="218"/>
      <c r="BJ2" s="218"/>
      <c r="BK2" s="218"/>
      <c r="BL2" s="218"/>
      <c r="BM2" s="218"/>
      <c r="BN2" s="218"/>
      <c r="BO2" s="218"/>
      <c r="BP2" s="218"/>
    </row>
    <row r="3" spans="1:44" ht="12.75">
      <c r="A3" s="795" t="s">
        <v>220</v>
      </c>
      <c r="B3" s="519"/>
      <c r="C3" s="519"/>
      <c r="D3" s="519"/>
      <c r="E3" s="520"/>
      <c r="F3" s="478"/>
      <c r="G3" s="520"/>
      <c r="H3" s="520"/>
      <c r="I3" s="478"/>
      <c r="J3" s="795" t="s">
        <v>220</v>
      </c>
      <c r="K3" s="6"/>
      <c r="L3" s="6"/>
      <c r="M3" s="6"/>
      <c r="N3" s="6"/>
      <c r="O3" s="6"/>
      <c r="P3" s="6"/>
      <c r="Q3" s="6"/>
      <c r="R3" s="6"/>
      <c r="S3" s="6"/>
      <c r="T3" s="6"/>
      <c r="W3" s="9"/>
      <c r="X3" s="219"/>
      <c r="Y3" s="93"/>
      <c r="Z3" s="223"/>
      <c r="AA3" s="93"/>
      <c r="AB3" s="223"/>
      <c r="AC3" s="224"/>
      <c r="AD3" s="223"/>
      <c r="AE3" s="224"/>
      <c r="AF3" s="224"/>
      <c r="AH3" s="9"/>
      <c r="AI3" s="9"/>
      <c r="AJ3" s="9"/>
      <c r="AK3" s="9"/>
      <c r="AL3" s="9"/>
      <c r="AM3" s="9"/>
      <c r="AN3" s="9"/>
      <c r="AO3" s="9"/>
      <c r="AP3" s="9"/>
      <c r="AQ3" s="9"/>
      <c r="AR3" s="9"/>
    </row>
    <row r="4" spans="1:44" ht="15" customHeight="1">
      <c r="A4" s="1311" t="s">
        <v>221</v>
      </c>
      <c r="B4" s="400"/>
      <c r="C4" s="10"/>
      <c r="I4" s="18"/>
      <c r="J4" s="1314" t="s">
        <v>212</v>
      </c>
      <c r="K4" s="9"/>
      <c r="L4" s="18"/>
      <c r="M4" s="18"/>
      <c r="P4" s="18"/>
      <c r="R4" s="18"/>
      <c r="S4" s="13"/>
      <c r="T4" s="6"/>
      <c r="U4" s="124"/>
      <c r="V4" s="124"/>
      <c r="W4" s="24"/>
      <c r="Y4" s="144"/>
      <c r="Z4" s="145"/>
      <c r="AA4" s="226"/>
      <c r="AB4" s="234"/>
      <c r="AC4" s="74"/>
      <c r="AD4" s="234"/>
      <c r="AE4" s="74"/>
      <c r="AF4" s="74"/>
      <c r="AG4" s="234"/>
      <c r="AH4" s="24"/>
      <c r="AI4" s="9"/>
      <c r="AJ4" s="235"/>
      <c r="AK4" s="9"/>
      <c r="AL4" s="9"/>
      <c r="AM4" s="9"/>
      <c r="AN4" s="9"/>
      <c r="AP4" s="9"/>
      <c r="AQ4" s="9"/>
      <c r="AR4" s="9"/>
    </row>
    <row r="5" spans="1:44" ht="12" customHeight="1">
      <c r="A5" s="1356"/>
      <c r="B5" s="1402" t="s">
        <v>287</v>
      </c>
      <c r="C5" s="1382"/>
      <c r="D5" s="1361" t="s">
        <v>288</v>
      </c>
      <c r="E5" s="1385"/>
      <c r="F5" s="1361" t="s">
        <v>79</v>
      </c>
      <c r="G5" s="1385"/>
      <c r="H5" s="507" t="s">
        <v>269</v>
      </c>
      <c r="I5" s="245"/>
      <c r="J5" s="27"/>
      <c r="K5" s="1373" t="s">
        <v>420</v>
      </c>
      <c r="L5" s="1358"/>
      <c r="M5" s="1358"/>
      <c r="N5" s="1375"/>
      <c r="O5" s="245"/>
      <c r="P5" s="245"/>
      <c r="Q5" s="245"/>
      <c r="R5" s="249"/>
      <c r="S5" s="250"/>
      <c r="T5" s="6"/>
      <c r="U5" s="264"/>
      <c r="V5" s="247"/>
      <c r="W5" s="247"/>
      <c r="X5" s="227"/>
      <c r="Y5" s="148"/>
      <c r="Z5" s="242"/>
      <c r="AA5" s="243"/>
      <c r="AB5" s="242"/>
      <c r="AC5" s="244"/>
      <c r="AD5" s="242"/>
      <c r="AE5" s="244"/>
      <c r="AF5" s="244"/>
      <c r="AG5" s="242"/>
      <c r="AH5" s="244"/>
      <c r="AI5" s="245"/>
      <c r="AJ5" s="246"/>
      <c r="AK5" s="227"/>
      <c r="AL5" s="247"/>
      <c r="AM5" s="247"/>
      <c r="AN5" s="247"/>
      <c r="AO5" s="233"/>
      <c r="AP5" s="247"/>
      <c r="AQ5" s="247"/>
      <c r="AR5" s="9"/>
    </row>
    <row r="6" spans="1:44" ht="12" customHeight="1">
      <c r="A6" s="36" t="s">
        <v>222</v>
      </c>
      <c r="B6" s="1380" t="s">
        <v>376</v>
      </c>
      <c r="C6" s="1359"/>
      <c r="D6" s="522"/>
      <c r="E6" s="523"/>
      <c r="F6" s="486"/>
      <c r="G6" s="524"/>
      <c r="H6" s="510"/>
      <c r="I6" s="260"/>
      <c r="J6" s="34" t="s">
        <v>222</v>
      </c>
      <c r="K6" s="1327" t="s">
        <v>290</v>
      </c>
      <c r="L6" s="1327" t="s">
        <v>487</v>
      </c>
      <c r="M6" s="1295" t="s">
        <v>292</v>
      </c>
      <c r="N6" s="1262" t="s">
        <v>269</v>
      </c>
      <c r="O6" s="260"/>
      <c r="P6" s="260"/>
      <c r="Q6" s="260"/>
      <c r="R6" s="260"/>
      <c r="S6" s="261"/>
      <c r="T6" s="6"/>
      <c r="U6" s="227"/>
      <c r="V6" s="247"/>
      <c r="W6" s="247"/>
      <c r="X6" s="227"/>
      <c r="Y6" s="151"/>
      <c r="Z6" s="242"/>
      <c r="AA6" s="244"/>
      <c r="AB6" s="242"/>
      <c r="AC6" s="244"/>
      <c r="AD6" s="242"/>
      <c r="AE6" s="244"/>
      <c r="AF6" s="255"/>
      <c r="AG6" s="242"/>
      <c r="AH6" s="244"/>
      <c r="AI6" s="245"/>
      <c r="AJ6" s="256"/>
      <c r="AK6" s="253"/>
      <c r="AL6" s="257"/>
      <c r="AM6" s="253"/>
      <c r="AN6" s="258"/>
      <c r="AO6" s="253"/>
      <c r="AP6" s="259"/>
      <c r="AQ6" s="259"/>
      <c r="AR6" s="9"/>
    </row>
    <row r="7" spans="1:44" ht="12" customHeight="1">
      <c r="A7" s="45"/>
      <c r="B7" s="492">
        <v>2011</v>
      </c>
      <c r="C7" s="493" t="s">
        <v>364</v>
      </c>
      <c r="D7" s="492">
        <v>2011</v>
      </c>
      <c r="E7" s="493" t="s">
        <v>364</v>
      </c>
      <c r="F7" s="492">
        <v>2011</v>
      </c>
      <c r="G7" s="493" t="s">
        <v>364</v>
      </c>
      <c r="H7" s="525">
        <v>2011</v>
      </c>
      <c r="I7" s="280"/>
      <c r="J7" s="526"/>
      <c r="K7" s="714" t="s">
        <v>289</v>
      </c>
      <c r="L7" s="714" t="s">
        <v>293</v>
      </c>
      <c r="M7" s="1228" t="s">
        <v>294</v>
      </c>
      <c r="N7" s="1328"/>
      <c r="O7" s="281"/>
      <c r="P7" s="1378" t="s">
        <v>279</v>
      </c>
      <c r="Q7" s="1378"/>
      <c r="R7" s="1360"/>
      <c r="S7" s="232"/>
      <c r="T7" s="6"/>
      <c r="U7" s="153"/>
      <c r="V7" s="528"/>
      <c r="W7" s="154"/>
      <c r="X7" s="269"/>
      <c r="Y7" s="152"/>
      <c r="Z7" s="274"/>
      <c r="AA7" s="275"/>
      <c r="AB7" s="274"/>
      <c r="AC7" s="275"/>
      <c r="AD7" s="274"/>
      <c r="AE7" s="275"/>
      <c r="AF7" s="276"/>
      <c r="AG7" s="274"/>
      <c r="AH7" s="275"/>
      <c r="AI7" s="277"/>
      <c r="AJ7" s="9"/>
      <c r="AN7" s="258"/>
      <c r="AP7" s="232"/>
      <c r="AQ7" s="232"/>
      <c r="AR7" s="9"/>
    </row>
    <row r="8" spans="1:44" ht="12" customHeight="1">
      <c r="A8" s="57" t="s">
        <v>228</v>
      </c>
      <c r="B8" s="529">
        <v>145.958752</v>
      </c>
      <c r="C8" s="292">
        <v>0.016224005981207545</v>
      </c>
      <c r="D8" s="529">
        <v>49.3</v>
      </c>
      <c r="E8" s="292">
        <v>0.06941431670282006</v>
      </c>
      <c r="F8" s="529">
        <v>56.637499</v>
      </c>
      <c r="G8" s="292">
        <v>-0.1986212195596504</v>
      </c>
      <c r="H8" s="530">
        <v>5.026362000000009</v>
      </c>
      <c r="I8" s="295"/>
      <c r="J8" s="57" t="s">
        <v>228</v>
      </c>
      <c r="K8" s="924">
        <v>0.5681039527649518</v>
      </c>
      <c r="L8" s="924">
        <v>0.1918865740323138</v>
      </c>
      <c r="M8" s="924">
        <v>0.22044575344561046</v>
      </c>
      <c r="N8" s="924">
        <v>0.01956371975712394</v>
      </c>
      <c r="O8" s="295"/>
      <c r="P8" s="295"/>
      <c r="Q8" s="295"/>
      <c r="R8" s="295"/>
      <c r="S8" s="295"/>
      <c r="T8" s="6"/>
      <c r="U8" s="112"/>
      <c r="V8" s="112"/>
      <c r="W8" s="74"/>
      <c r="X8" s="234"/>
      <c r="Y8" s="156"/>
      <c r="Z8" s="112"/>
      <c r="AA8" s="74"/>
      <c r="AB8" s="112"/>
      <c r="AC8" s="74"/>
      <c r="AD8" s="112"/>
      <c r="AE8" s="74"/>
      <c r="AF8" s="294"/>
      <c r="AG8" s="112"/>
      <c r="AH8" s="74"/>
      <c r="AI8" s="226"/>
      <c r="AJ8" s="156"/>
      <c r="AK8" s="273"/>
      <c r="AL8" s="273"/>
      <c r="AM8" s="273"/>
      <c r="AN8" s="273"/>
      <c r="AO8" s="273"/>
      <c r="AP8" s="295"/>
      <c r="AQ8" s="295"/>
      <c r="AR8" s="9"/>
    </row>
    <row r="9" spans="1:68" s="534" customFormat="1" ht="12" customHeight="1">
      <c r="A9" s="69" t="s">
        <v>229</v>
      </c>
      <c r="B9" s="531">
        <v>364.137851</v>
      </c>
      <c r="C9" s="314">
        <v>0.14605586922833047</v>
      </c>
      <c r="D9" s="531">
        <v>44.064</v>
      </c>
      <c r="E9" s="314">
        <v>-0.023858576460423997</v>
      </c>
      <c r="F9" s="531">
        <v>189.047903</v>
      </c>
      <c r="G9" s="314">
        <v>0.017906660159888954</v>
      </c>
      <c r="H9" s="532">
        <v>6.730645000000077</v>
      </c>
      <c r="I9" s="295"/>
      <c r="J9" s="69" t="s">
        <v>229</v>
      </c>
      <c r="K9" s="925">
        <v>0.6028968019539984</v>
      </c>
      <c r="L9" s="925">
        <v>0.0729560099515746</v>
      </c>
      <c r="M9" s="925">
        <v>0.3130033744687797</v>
      </c>
      <c r="N9" s="925">
        <v>0.011143813625647273</v>
      </c>
      <c r="O9" s="295"/>
      <c r="P9" s="120"/>
      <c r="Q9" s="120"/>
      <c r="R9" s="120"/>
      <c r="S9" s="295"/>
      <c r="T9" s="120"/>
      <c r="U9" s="112"/>
      <c r="V9" s="112"/>
      <c r="W9" s="74"/>
      <c r="X9" s="234"/>
      <c r="Y9" s="156"/>
      <c r="Z9" s="112"/>
      <c r="AA9" s="74"/>
      <c r="AB9" s="112"/>
      <c r="AC9" s="74"/>
      <c r="AD9" s="112"/>
      <c r="AE9" s="74"/>
      <c r="AF9" s="294"/>
      <c r="AG9" s="112"/>
      <c r="AH9" s="74"/>
      <c r="AI9" s="315"/>
      <c r="AJ9" s="156"/>
      <c r="AK9" s="273"/>
      <c r="AL9" s="273"/>
      <c r="AM9" s="273"/>
      <c r="AN9" s="273"/>
      <c r="AO9" s="273"/>
      <c r="AP9" s="316"/>
      <c r="AQ9" s="316"/>
      <c r="AR9" s="201"/>
      <c r="AS9" s="533"/>
      <c r="AT9" s="533"/>
      <c r="AU9" s="533"/>
      <c r="AV9" s="533"/>
      <c r="AW9" s="533"/>
      <c r="AX9" s="533"/>
      <c r="AY9" s="533"/>
      <c r="AZ9" s="533"/>
      <c r="BA9" s="533"/>
      <c r="BB9" s="533"/>
      <c r="BC9" s="533"/>
      <c r="BD9" s="533"/>
      <c r="BE9" s="533"/>
      <c r="BF9" s="533"/>
      <c r="BG9" s="533"/>
      <c r="BH9" s="533"/>
      <c r="BI9" s="533"/>
      <c r="BJ9" s="533"/>
      <c r="BK9" s="533"/>
      <c r="BL9" s="533"/>
      <c r="BM9" s="533"/>
      <c r="BN9" s="533"/>
      <c r="BO9" s="533"/>
      <c r="BP9" s="533"/>
    </row>
    <row r="10" spans="1:43" ht="12" customHeight="1">
      <c r="A10" s="57" t="s">
        <v>230</v>
      </c>
      <c r="B10" s="529">
        <v>99.367021</v>
      </c>
      <c r="C10" s="292">
        <v>-0.14126862304738197</v>
      </c>
      <c r="D10" s="529">
        <v>50.3</v>
      </c>
      <c r="E10" s="292">
        <v>0.12527964205816544</v>
      </c>
      <c r="F10" s="529">
        <v>84.51</v>
      </c>
      <c r="G10" s="292">
        <v>-0.026455392165333214</v>
      </c>
      <c r="H10" s="530">
        <v>13.833</v>
      </c>
      <c r="I10" s="295"/>
      <c r="J10" s="57" t="s">
        <v>230</v>
      </c>
      <c r="K10" s="924">
        <v>0.4006572823119917</v>
      </c>
      <c r="L10" s="924">
        <v>0.2028143854719483</v>
      </c>
      <c r="M10" s="924">
        <v>0.3407523601637048</v>
      </c>
      <c r="N10" s="924">
        <v>0.05577597205235509</v>
      </c>
      <c r="O10" s="295"/>
      <c r="P10" s="295"/>
      <c r="Q10" s="295"/>
      <c r="R10" s="295"/>
      <c r="S10" s="295"/>
      <c r="U10" s="112"/>
      <c r="V10" s="112"/>
      <c r="W10" s="74"/>
      <c r="X10" s="234"/>
      <c r="Y10" s="156"/>
      <c r="Z10" s="112"/>
      <c r="AA10" s="74"/>
      <c r="AB10" s="112"/>
      <c r="AC10" s="74"/>
      <c r="AD10" s="112"/>
      <c r="AE10" s="74"/>
      <c r="AF10" s="294"/>
      <c r="AG10" s="112"/>
      <c r="AH10" s="74"/>
      <c r="AI10" s="315"/>
      <c r="AJ10" s="156"/>
      <c r="AK10" s="273"/>
      <c r="AL10" s="273"/>
      <c r="AM10" s="273"/>
      <c r="AN10" s="273"/>
      <c r="AO10" s="273"/>
      <c r="AP10" s="295"/>
      <c r="AQ10" s="295"/>
    </row>
    <row r="11" spans="1:68" s="534" customFormat="1" ht="12" customHeight="1">
      <c r="A11" s="69" t="s">
        <v>231</v>
      </c>
      <c r="B11" s="531">
        <v>178.14242800000002</v>
      </c>
      <c r="C11" s="314">
        <v>-0.04050587089941682</v>
      </c>
      <c r="D11" s="531">
        <v>28</v>
      </c>
      <c r="E11" s="314">
        <v>0.08527131782945731</v>
      </c>
      <c r="F11" s="531">
        <v>73.153959</v>
      </c>
      <c r="G11" s="314">
        <v>0.31754002025101613</v>
      </c>
      <c r="H11" s="532">
        <v>8.354911999999983</v>
      </c>
      <c r="I11" s="295"/>
      <c r="J11" s="69" t="s">
        <v>231</v>
      </c>
      <c r="K11" s="925">
        <v>0.619299925358585</v>
      </c>
      <c r="L11" s="925">
        <v>0.09734007841209158</v>
      </c>
      <c r="M11" s="925">
        <v>0.25431471804339045</v>
      </c>
      <c r="N11" s="925">
        <v>0.029045278185932964</v>
      </c>
      <c r="O11" s="295"/>
      <c r="P11" s="295"/>
      <c r="Q11" s="295"/>
      <c r="R11" s="295"/>
      <c r="S11" s="295"/>
      <c r="T11" s="120"/>
      <c r="U11" s="112"/>
      <c r="V11" s="112"/>
      <c r="W11" s="74"/>
      <c r="X11" s="234"/>
      <c r="Y11" s="156"/>
      <c r="Z11" s="112"/>
      <c r="AA11" s="74"/>
      <c r="AB11" s="112"/>
      <c r="AC11" s="74"/>
      <c r="AD11" s="112"/>
      <c r="AE11" s="74"/>
      <c r="AF11" s="294"/>
      <c r="AG11" s="112"/>
      <c r="AH11" s="74"/>
      <c r="AI11" s="315"/>
      <c r="AJ11" s="156"/>
      <c r="AK11" s="273"/>
      <c r="AL11" s="273"/>
      <c r="AM11" s="273"/>
      <c r="AN11" s="273"/>
      <c r="AO11" s="273"/>
      <c r="AP11" s="295"/>
      <c r="AQ11" s="295"/>
      <c r="AR11" s="201"/>
      <c r="AS11" s="533"/>
      <c r="AT11" s="533"/>
      <c r="AU11" s="533"/>
      <c r="AV11" s="533"/>
      <c r="AW11" s="533"/>
      <c r="AX11" s="533"/>
      <c r="AY11" s="533"/>
      <c r="AZ11" s="533"/>
      <c r="BA11" s="533"/>
      <c r="BB11" s="533"/>
      <c r="BC11" s="533"/>
      <c r="BD11" s="533"/>
      <c r="BE11" s="533"/>
      <c r="BF11" s="533"/>
      <c r="BG11" s="533"/>
      <c r="BH11" s="533"/>
      <c r="BI11" s="533"/>
      <c r="BJ11" s="533"/>
      <c r="BK11" s="533"/>
      <c r="BL11" s="533"/>
      <c r="BM11" s="533"/>
      <c r="BN11" s="533"/>
      <c r="BO11" s="533"/>
      <c r="BP11" s="533"/>
    </row>
    <row r="12" spans="1:43" ht="12" customHeight="1">
      <c r="A12" s="57" t="s">
        <v>232</v>
      </c>
      <c r="B12" s="529">
        <v>290.706428</v>
      </c>
      <c r="C12" s="292">
        <v>0.027302081819978063</v>
      </c>
      <c r="D12" s="529">
        <v>32.587</v>
      </c>
      <c r="E12" s="292">
        <v>0.013371894144354357</v>
      </c>
      <c r="F12" s="529">
        <v>116.86356699999999</v>
      </c>
      <c r="G12" s="292">
        <v>-0.007667255971143594</v>
      </c>
      <c r="H12" s="530">
        <v>17.58200499999999</v>
      </c>
      <c r="I12" s="295"/>
      <c r="J12" s="57" t="s">
        <v>232</v>
      </c>
      <c r="K12" s="924">
        <v>0.6350921114434208</v>
      </c>
      <c r="L12" s="924">
        <v>0.07119122469354806</v>
      </c>
      <c r="M12" s="924">
        <v>0.255306117678415</v>
      </c>
      <c r="N12" s="924">
        <v>0.038410546184616104</v>
      </c>
      <c r="O12" s="295"/>
      <c r="P12" s="295"/>
      <c r="Q12" s="295"/>
      <c r="R12" s="295"/>
      <c r="S12" s="295"/>
      <c r="U12" s="112"/>
      <c r="V12" s="112"/>
      <c r="W12" s="74"/>
      <c r="X12" s="234"/>
      <c r="Y12" s="156"/>
      <c r="Z12" s="112"/>
      <c r="AA12" s="74"/>
      <c r="AB12" s="112"/>
      <c r="AC12" s="74"/>
      <c r="AD12" s="112"/>
      <c r="AE12" s="74"/>
      <c r="AF12" s="294"/>
      <c r="AG12" s="112"/>
      <c r="AH12" s="74"/>
      <c r="AI12" s="315"/>
      <c r="AJ12" s="156"/>
      <c r="AK12" s="273"/>
      <c r="AL12" s="273"/>
      <c r="AM12" s="273"/>
      <c r="AN12" s="273"/>
      <c r="AO12" s="273"/>
      <c r="AP12" s="295"/>
      <c r="AQ12" s="295"/>
    </row>
    <row r="13" spans="1:68" s="534" customFormat="1" ht="12" customHeight="1">
      <c r="A13" s="69" t="s">
        <v>233</v>
      </c>
      <c r="B13" s="531">
        <v>241.783282</v>
      </c>
      <c r="C13" s="314">
        <v>0.06041098872088102</v>
      </c>
      <c r="D13" s="531">
        <v>43.3</v>
      </c>
      <c r="E13" s="314">
        <v>0.04842615012106544</v>
      </c>
      <c r="F13" s="531">
        <v>80.53161800000001</v>
      </c>
      <c r="G13" s="314">
        <v>0.028284587243074144</v>
      </c>
      <c r="H13" s="532">
        <v>3.6220000000000145</v>
      </c>
      <c r="I13" s="295"/>
      <c r="J13" s="69" t="s">
        <v>233</v>
      </c>
      <c r="K13" s="925">
        <v>0.6548188493620221</v>
      </c>
      <c r="L13" s="925">
        <v>0.11726888618120236</v>
      </c>
      <c r="M13" s="925">
        <v>0.2181028440006944</v>
      </c>
      <c r="N13" s="925">
        <v>0.009809420456081215</v>
      </c>
      <c r="O13" s="295"/>
      <c r="P13" s="295"/>
      <c r="Q13" s="295"/>
      <c r="R13" s="295"/>
      <c r="S13" s="295"/>
      <c r="T13" s="120"/>
      <c r="U13" s="112"/>
      <c r="V13" s="112"/>
      <c r="W13" s="74"/>
      <c r="X13" s="234"/>
      <c r="Y13" s="156"/>
      <c r="Z13" s="112"/>
      <c r="AA13" s="74"/>
      <c r="AB13" s="112"/>
      <c r="AC13" s="74"/>
      <c r="AD13" s="112"/>
      <c r="AE13" s="74"/>
      <c r="AF13" s="294"/>
      <c r="AG13" s="112"/>
      <c r="AH13" s="74"/>
      <c r="AI13" s="315"/>
      <c r="AJ13" s="156"/>
      <c r="AK13" s="273"/>
      <c r="AL13" s="273"/>
      <c r="AM13" s="273"/>
      <c r="AN13" s="273"/>
      <c r="AO13" s="273"/>
      <c r="AP13" s="295"/>
      <c r="AQ13" s="295"/>
      <c r="AR13" s="201"/>
      <c r="AS13" s="533"/>
      <c r="AT13" s="533"/>
      <c r="AU13" s="533"/>
      <c r="AV13" s="533"/>
      <c r="AW13" s="533"/>
      <c r="AX13" s="533"/>
      <c r="AY13" s="533"/>
      <c r="AZ13" s="533"/>
      <c r="BA13" s="533"/>
      <c r="BB13" s="533"/>
      <c r="BC13" s="533"/>
      <c r="BD13" s="533"/>
      <c r="BE13" s="533"/>
      <c r="BF13" s="533"/>
      <c r="BG13" s="533"/>
      <c r="BH13" s="533"/>
      <c r="BI13" s="533"/>
      <c r="BJ13" s="533"/>
      <c r="BK13" s="533"/>
      <c r="BL13" s="533"/>
      <c r="BM13" s="533"/>
      <c r="BN13" s="533"/>
      <c r="BO13" s="533"/>
      <c r="BP13" s="533"/>
    </row>
    <row r="14" spans="1:43" ht="12" customHeight="1">
      <c r="A14" s="57" t="s">
        <v>234</v>
      </c>
      <c r="B14" s="529">
        <v>89.639345</v>
      </c>
      <c r="C14" s="292">
        <v>-0.07937571892202777</v>
      </c>
      <c r="D14" s="529">
        <v>23.9</v>
      </c>
      <c r="E14" s="292">
        <v>-0.016460905349794275</v>
      </c>
      <c r="F14" s="529">
        <v>59.707</v>
      </c>
      <c r="G14" s="292">
        <v>0.020231362028604094</v>
      </c>
      <c r="H14" s="530">
        <v>10.41</v>
      </c>
      <c r="I14" s="295"/>
      <c r="J14" s="57" t="s">
        <v>234</v>
      </c>
      <c r="K14" s="924">
        <v>0.48808193912385656</v>
      </c>
      <c r="L14" s="924">
        <v>0.1301343550096241</v>
      </c>
      <c r="M14" s="924">
        <v>0.32510175458408475</v>
      </c>
      <c r="N14" s="924">
        <v>0.05668195128243459</v>
      </c>
      <c r="O14" s="295"/>
      <c r="P14" s="295"/>
      <c r="Q14" s="295"/>
      <c r="R14" s="295"/>
      <c r="S14" s="295"/>
      <c r="U14" s="112"/>
      <c r="V14" s="112"/>
      <c r="W14" s="74"/>
      <c r="X14" s="234"/>
      <c r="Y14" s="156"/>
      <c r="Z14" s="112"/>
      <c r="AA14" s="74"/>
      <c r="AB14" s="112"/>
      <c r="AC14" s="74"/>
      <c r="AD14" s="112"/>
      <c r="AE14" s="74"/>
      <c r="AF14" s="294"/>
      <c r="AG14" s="112"/>
      <c r="AH14" s="74"/>
      <c r="AI14" s="315"/>
      <c r="AJ14" s="156"/>
      <c r="AK14" s="273"/>
      <c r="AL14" s="273"/>
      <c r="AM14" s="273"/>
      <c r="AN14" s="273"/>
      <c r="AO14" s="273"/>
      <c r="AP14" s="295"/>
      <c r="AQ14" s="295"/>
    </row>
    <row r="15" spans="1:68" s="534" customFormat="1" ht="12" customHeight="1">
      <c r="A15" s="69" t="s">
        <v>235</v>
      </c>
      <c r="B15" s="531">
        <v>86.262001</v>
      </c>
      <c r="C15" s="314">
        <v>-0.05592609602812503</v>
      </c>
      <c r="D15" s="531">
        <v>7.482</v>
      </c>
      <c r="E15" s="314">
        <v>0.03916666666666657</v>
      </c>
      <c r="F15" s="531">
        <v>127.923829</v>
      </c>
      <c r="G15" s="314">
        <v>-0.12325692217013462</v>
      </c>
      <c r="H15" s="532">
        <v>7.300000000000029</v>
      </c>
      <c r="I15" s="295"/>
      <c r="J15" s="69" t="s">
        <v>235</v>
      </c>
      <c r="K15" s="925">
        <v>0.3767428856708822</v>
      </c>
      <c r="L15" s="925">
        <v>0.03267707957052307</v>
      </c>
      <c r="M15" s="925">
        <v>0.5586978266772236</v>
      </c>
      <c r="N15" s="925">
        <v>0.031882208081371204</v>
      </c>
      <c r="O15" s="295"/>
      <c r="P15" s="295"/>
      <c r="Q15" s="295"/>
      <c r="R15" s="295"/>
      <c r="S15" s="295"/>
      <c r="T15" s="120"/>
      <c r="U15" s="112"/>
      <c r="V15" s="112"/>
      <c r="W15" s="74"/>
      <c r="X15" s="234"/>
      <c r="Y15" s="156"/>
      <c r="Z15" s="112"/>
      <c r="AA15" s="74"/>
      <c r="AB15" s="112"/>
      <c r="AC15" s="74"/>
      <c r="AD15" s="112"/>
      <c r="AE15" s="74"/>
      <c r="AF15" s="294"/>
      <c r="AG15" s="112"/>
      <c r="AH15" s="74"/>
      <c r="AI15" s="315"/>
      <c r="AJ15" s="156"/>
      <c r="AK15" s="273"/>
      <c r="AL15" s="273"/>
      <c r="AM15" s="273"/>
      <c r="AN15" s="273"/>
      <c r="AO15" s="273"/>
      <c r="AP15" s="295"/>
      <c r="AQ15" s="295"/>
      <c r="AR15" s="201"/>
      <c r="AS15" s="533"/>
      <c r="AT15" s="533"/>
      <c r="AU15" s="533"/>
      <c r="AV15" s="533"/>
      <c r="AW15" s="533"/>
      <c r="AX15" s="533"/>
      <c r="AY15" s="533"/>
      <c r="AZ15" s="533"/>
      <c r="BA15" s="533"/>
      <c r="BB15" s="533"/>
      <c r="BC15" s="533"/>
      <c r="BD15" s="533"/>
      <c r="BE15" s="533"/>
      <c r="BF15" s="533"/>
      <c r="BG15" s="533"/>
      <c r="BH15" s="533"/>
      <c r="BI15" s="533"/>
      <c r="BJ15" s="533"/>
      <c r="BK15" s="533"/>
      <c r="BL15" s="533"/>
      <c r="BM15" s="533"/>
      <c r="BN15" s="533"/>
      <c r="BO15" s="533"/>
      <c r="BP15" s="533"/>
    </row>
    <row r="16" spans="1:43" ht="12" customHeight="1">
      <c r="A16" s="57" t="s">
        <v>236</v>
      </c>
      <c r="B16" s="529">
        <v>92.330819</v>
      </c>
      <c r="C16" s="292">
        <v>-0.2790732226097591</v>
      </c>
      <c r="D16" s="529">
        <v>15.1</v>
      </c>
      <c r="E16" s="292">
        <v>0.09261939218523875</v>
      </c>
      <c r="F16" s="529">
        <v>57.979006</v>
      </c>
      <c r="G16" s="292">
        <v>0.25446895458493546</v>
      </c>
      <c r="H16" s="530">
        <v>0.9924160000000047</v>
      </c>
      <c r="I16" s="295"/>
      <c r="J16" s="57" t="s">
        <v>236</v>
      </c>
      <c r="K16" s="924">
        <v>0.554865237662274</v>
      </c>
      <c r="L16" s="924">
        <v>0.09074397020891083</v>
      </c>
      <c r="M16" s="924">
        <v>0.34842683398716967</v>
      </c>
      <c r="N16" s="924">
        <v>0.005963958141645488</v>
      </c>
      <c r="O16" s="295"/>
      <c r="P16" s="295"/>
      <c r="Q16" s="295"/>
      <c r="R16" s="295"/>
      <c r="S16" s="295"/>
      <c r="U16" s="112"/>
      <c r="V16" s="112"/>
      <c r="W16" s="74"/>
      <c r="X16" s="234"/>
      <c r="Y16" s="156"/>
      <c r="Z16" s="112"/>
      <c r="AA16" s="74"/>
      <c r="AB16" s="112"/>
      <c r="AC16" s="74"/>
      <c r="AD16" s="112"/>
      <c r="AE16" s="74"/>
      <c r="AF16" s="294"/>
      <c r="AG16" s="112"/>
      <c r="AH16" s="74"/>
      <c r="AI16" s="315"/>
      <c r="AJ16" s="156"/>
      <c r="AK16" s="273"/>
      <c r="AL16" s="273"/>
      <c r="AM16" s="273"/>
      <c r="AN16" s="273"/>
      <c r="AO16" s="273"/>
      <c r="AP16" s="295"/>
      <c r="AQ16" s="295"/>
    </row>
    <row r="17" spans="1:68" s="534" customFormat="1" ht="12" customHeight="1">
      <c r="A17" s="69" t="s">
        <v>237</v>
      </c>
      <c r="B17" s="531">
        <v>190.358</v>
      </c>
      <c r="C17" s="314">
        <v>-0.047867232203593346</v>
      </c>
      <c r="D17" s="531">
        <v>27.706</v>
      </c>
      <c r="E17" s="314">
        <v>-0.2469558599695586</v>
      </c>
      <c r="F17" s="531">
        <v>231.957</v>
      </c>
      <c r="G17" s="314">
        <v>0.09083854948010961</v>
      </c>
      <c r="H17" s="532">
        <v>39.083</v>
      </c>
      <c r="I17" s="295"/>
      <c r="J17" s="69" t="s">
        <v>237</v>
      </c>
      <c r="K17" s="925">
        <v>0.38919738951225097</v>
      </c>
      <c r="L17" s="925">
        <v>0.05664643920311427</v>
      </c>
      <c r="M17" s="925">
        <v>0.47424883051457356</v>
      </c>
      <c r="N17" s="925">
        <v>0.07990734077006117</v>
      </c>
      <c r="O17" s="295"/>
      <c r="P17" s="295"/>
      <c r="Q17" s="295"/>
      <c r="R17" s="295"/>
      <c r="S17" s="295"/>
      <c r="T17" s="120"/>
      <c r="U17" s="112"/>
      <c r="V17" s="112"/>
      <c r="W17" s="74"/>
      <c r="X17" s="234"/>
      <c r="Y17" s="156"/>
      <c r="Z17" s="112"/>
      <c r="AA17" s="74"/>
      <c r="AB17" s="112"/>
      <c r="AC17" s="74"/>
      <c r="AD17" s="112"/>
      <c r="AE17" s="74"/>
      <c r="AF17" s="294"/>
      <c r="AG17" s="112"/>
      <c r="AH17" s="74"/>
      <c r="AI17" s="315"/>
      <c r="AJ17" s="156"/>
      <c r="AK17" s="273"/>
      <c r="AL17" s="273"/>
      <c r="AM17" s="273"/>
      <c r="AN17" s="273"/>
      <c r="AO17" s="273"/>
      <c r="AP17" s="295"/>
      <c r="AQ17" s="295"/>
      <c r="AR17" s="201"/>
      <c r="AS17" s="533"/>
      <c r="AT17" s="533"/>
      <c r="AU17" s="533"/>
      <c r="AV17" s="533"/>
      <c r="AW17" s="533"/>
      <c r="AX17" s="533"/>
      <c r="AY17" s="533"/>
      <c r="AZ17" s="533"/>
      <c r="BA17" s="533"/>
      <c r="BB17" s="533"/>
      <c r="BC17" s="533"/>
      <c r="BD17" s="533"/>
      <c r="BE17" s="533"/>
      <c r="BF17" s="533"/>
      <c r="BG17" s="533"/>
      <c r="BH17" s="533"/>
      <c r="BI17" s="533"/>
      <c r="BJ17" s="533"/>
      <c r="BK17" s="533"/>
      <c r="BL17" s="533"/>
      <c r="BM17" s="533"/>
      <c r="BN17" s="533"/>
      <c r="BO17" s="533"/>
      <c r="BP17" s="533"/>
    </row>
    <row r="18" spans="1:43" ht="12" customHeight="1">
      <c r="A18" s="57" t="s">
        <v>238</v>
      </c>
      <c r="B18" s="529">
        <v>74.507</v>
      </c>
      <c r="C18" s="292">
        <v>-0.05162132060461411</v>
      </c>
      <c r="D18" s="529">
        <v>19.5</v>
      </c>
      <c r="E18" s="292">
        <v>0.21118012422360244</v>
      </c>
      <c r="F18" s="529">
        <v>32.8615</v>
      </c>
      <c r="G18" s="292">
        <v>-0.11039672978789639</v>
      </c>
      <c r="H18" s="530">
        <v>6.0875</v>
      </c>
      <c r="I18" s="295"/>
      <c r="J18" s="57" t="s">
        <v>238</v>
      </c>
      <c r="K18" s="924">
        <v>0.5603883991696501</v>
      </c>
      <c r="L18" s="924">
        <v>0.14666506212581606</v>
      </c>
      <c r="M18" s="924">
        <v>0.24716071482294893</v>
      </c>
      <c r="N18" s="924">
        <v>0.045785823881584885</v>
      </c>
      <c r="O18" s="295"/>
      <c r="P18" s="295"/>
      <c r="Q18" s="535"/>
      <c r="R18" s="295"/>
      <c r="S18" s="295"/>
      <c r="U18" s="112"/>
      <c r="V18" s="112"/>
      <c r="W18" s="74"/>
      <c r="X18" s="234"/>
      <c r="Y18" s="156"/>
      <c r="Z18" s="112"/>
      <c r="AA18" s="74"/>
      <c r="AB18" s="112"/>
      <c r="AC18" s="74"/>
      <c r="AD18" s="112"/>
      <c r="AE18" s="74"/>
      <c r="AF18" s="294"/>
      <c r="AG18" s="112"/>
      <c r="AH18" s="74"/>
      <c r="AI18" s="315"/>
      <c r="AJ18" s="156"/>
      <c r="AK18" s="273"/>
      <c r="AL18" s="273"/>
      <c r="AM18" s="273"/>
      <c r="AN18" s="273"/>
      <c r="AO18" s="273"/>
      <c r="AP18" s="295"/>
      <c r="AQ18" s="295"/>
    </row>
    <row r="19" spans="1:68" s="534" customFormat="1" ht="12" customHeight="1">
      <c r="A19" s="69" t="s">
        <v>239</v>
      </c>
      <c r="B19" s="531">
        <v>168.195988</v>
      </c>
      <c r="C19" s="314">
        <v>0.04698823475863745</v>
      </c>
      <c r="D19" s="531">
        <v>38.439</v>
      </c>
      <c r="E19" s="314">
        <v>0.11008750397088975</v>
      </c>
      <c r="F19" s="531">
        <v>87.937895</v>
      </c>
      <c r="G19" s="314">
        <v>-0.20540520461387068</v>
      </c>
      <c r="H19" s="532">
        <v>19.620411999999966</v>
      </c>
      <c r="I19" s="295"/>
      <c r="J19" s="69" t="s">
        <v>239</v>
      </c>
      <c r="K19" s="925">
        <v>0.5353264715594902</v>
      </c>
      <c r="L19" s="925">
        <v>0.12234188511247511</v>
      </c>
      <c r="M19" s="925">
        <v>0.2798846964573194</v>
      </c>
      <c r="N19" s="925">
        <v>0.06244694687071527</v>
      </c>
      <c r="O19" s="295"/>
      <c r="P19" s="295"/>
      <c r="Q19" s="295"/>
      <c r="R19" s="295"/>
      <c r="S19" s="295"/>
      <c r="T19" s="120"/>
      <c r="U19" s="112"/>
      <c r="V19" s="112"/>
      <c r="W19" s="74"/>
      <c r="X19" s="234"/>
      <c r="Y19" s="156"/>
      <c r="Z19" s="112"/>
      <c r="AA19" s="74"/>
      <c r="AB19" s="112"/>
      <c r="AC19" s="74"/>
      <c r="AD19" s="112"/>
      <c r="AE19" s="74"/>
      <c r="AF19" s="294"/>
      <c r="AG19" s="112"/>
      <c r="AH19" s="74"/>
      <c r="AI19" s="315"/>
      <c r="AJ19" s="156"/>
      <c r="AK19" s="273"/>
      <c r="AL19" s="273"/>
      <c r="AM19" s="273"/>
      <c r="AN19" s="273"/>
      <c r="AO19" s="273"/>
      <c r="AP19" s="295"/>
      <c r="AQ19" s="295"/>
      <c r="AR19" s="201"/>
      <c r="AS19" s="533"/>
      <c r="AT19" s="533"/>
      <c r="AU19" s="533"/>
      <c r="AV19" s="533"/>
      <c r="AW19" s="533"/>
      <c r="AX19" s="533"/>
      <c r="AY19" s="533"/>
      <c r="AZ19" s="533"/>
      <c r="BA19" s="533"/>
      <c r="BB19" s="533"/>
      <c r="BC19" s="533"/>
      <c r="BD19" s="533"/>
      <c r="BE19" s="533"/>
      <c r="BF19" s="533"/>
      <c r="BG19" s="533"/>
      <c r="BH19" s="533"/>
      <c r="BI19" s="533"/>
      <c r="BJ19" s="533"/>
      <c r="BK19" s="533"/>
      <c r="BL19" s="533"/>
      <c r="BM19" s="533"/>
      <c r="BN19" s="533"/>
      <c r="BO19" s="533"/>
      <c r="BP19" s="533"/>
    </row>
    <row r="20" spans="1:43" ht="12" customHeight="1">
      <c r="A20" s="57" t="s">
        <v>240</v>
      </c>
      <c r="B20" s="529">
        <v>327.9</v>
      </c>
      <c r="C20" s="292">
        <v>-0.15713072802158612</v>
      </c>
      <c r="D20" s="529">
        <v>13</v>
      </c>
      <c r="E20" s="292">
        <v>0.21495327102803727</v>
      </c>
      <c r="F20" s="529">
        <v>118.796</v>
      </c>
      <c r="G20" s="292">
        <v>-0.2364829472236415</v>
      </c>
      <c r="H20" s="530">
        <v>2.0275</v>
      </c>
      <c r="I20" s="295"/>
      <c r="J20" s="57" t="s">
        <v>240</v>
      </c>
      <c r="K20" s="924">
        <v>0.7101652829019965</v>
      </c>
      <c r="L20" s="924">
        <v>0.028155378706087083</v>
      </c>
      <c r="M20" s="924">
        <v>0.2572881822129478</v>
      </c>
      <c r="N20" s="924">
        <v>0.0043911561789685815</v>
      </c>
      <c r="O20" s="295"/>
      <c r="P20" s="295"/>
      <c r="Q20" s="295"/>
      <c r="R20" s="295"/>
      <c r="S20" s="295"/>
      <c r="U20" s="112"/>
      <c r="V20" s="112"/>
      <c r="W20" s="74"/>
      <c r="X20" s="234"/>
      <c r="Y20" s="156"/>
      <c r="Z20" s="112"/>
      <c r="AA20" s="74"/>
      <c r="AB20" s="112"/>
      <c r="AC20" s="74"/>
      <c r="AD20" s="112"/>
      <c r="AE20" s="74"/>
      <c r="AF20" s="294"/>
      <c r="AG20" s="112"/>
      <c r="AH20" s="74"/>
      <c r="AI20" s="315"/>
      <c r="AJ20" s="156"/>
      <c r="AK20" s="273"/>
      <c r="AL20" s="273"/>
      <c r="AM20" s="273"/>
      <c r="AN20" s="273"/>
      <c r="AO20" s="273"/>
      <c r="AP20" s="295"/>
      <c r="AQ20" s="295"/>
    </row>
    <row r="21" spans="1:68" s="534" customFormat="1" ht="12" customHeight="1">
      <c r="A21" s="69" t="s">
        <v>241</v>
      </c>
      <c r="B21" s="531">
        <v>377.127696</v>
      </c>
      <c r="C21" s="314">
        <v>-0.09833887629705697</v>
      </c>
      <c r="D21" s="531">
        <v>106.971019</v>
      </c>
      <c r="E21" s="314">
        <v>-0.18014621217630755</v>
      </c>
      <c r="F21" s="531">
        <v>291.174606</v>
      </c>
      <c r="G21" s="314">
        <v>0.1743266530716283</v>
      </c>
      <c r="H21" s="532">
        <v>7.585000000000059</v>
      </c>
      <c r="I21" s="295"/>
      <c r="J21" s="69" t="s">
        <v>241</v>
      </c>
      <c r="K21" s="925">
        <v>0.4817317334230647</v>
      </c>
      <c r="L21" s="925">
        <v>0.13664160695559624</v>
      </c>
      <c r="M21" s="925">
        <v>0.37193780558921846</v>
      </c>
      <c r="N21" s="925">
        <v>0.009688854032120657</v>
      </c>
      <c r="O21" s="295"/>
      <c r="P21" s="295"/>
      <c r="Q21" s="295"/>
      <c r="R21" s="295"/>
      <c r="S21" s="295"/>
      <c r="T21" s="120"/>
      <c r="U21" s="112"/>
      <c r="V21" s="112"/>
      <c r="W21" s="74"/>
      <c r="X21" s="234"/>
      <c r="Y21" s="156"/>
      <c r="Z21" s="112"/>
      <c r="AA21" s="74"/>
      <c r="AB21" s="112"/>
      <c r="AC21" s="74"/>
      <c r="AD21" s="112"/>
      <c r="AE21" s="74"/>
      <c r="AF21" s="294"/>
      <c r="AG21" s="112"/>
      <c r="AH21" s="74"/>
      <c r="AI21" s="315"/>
      <c r="AJ21" s="156"/>
      <c r="AK21" s="273"/>
      <c r="AL21" s="273"/>
      <c r="AM21" s="273"/>
      <c r="AN21" s="273"/>
      <c r="AO21" s="273"/>
      <c r="AP21" s="295"/>
      <c r="AQ21" s="295"/>
      <c r="AR21" s="201"/>
      <c r="AS21" s="533"/>
      <c r="AT21" s="533"/>
      <c r="AU21" s="533"/>
      <c r="AV21" s="533"/>
      <c r="AW21" s="533"/>
      <c r="AX21" s="533"/>
      <c r="AY21" s="533"/>
      <c r="AZ21" s="533"/>
      <c r="BA21" s="533"/>
      <c r="BB21" s="533"/>
      <c r="BC21" s="533"/>
      <c r="BD21" s="533"/>
      <c r="BE21" s="533"/>
      <c r="BF21" s="533"/>
      <c r="BG21" s="533"/>
      <c r="BH21" s="533"/>
      <c r="BI21" s="533"/>
      <c r="BJ21" s="533"/>
      <c r="BK21" s="533"/>
      <c r="BL21" s="533"/>
      <c r="BM21" s="533"/>
      <c r="BN21" s="533"/>
      <c r="BO21" s="533"/>
      <c r="BP21" s="533"/>
    </row>
    <row r="22" spans="1:43" ht="12" customHeight="1">
      <c r="A22" s="57" t="s">
        <v>242</v>
      </c>
      <c r="B22" s="529">
        <v>145.004761</v>
      </c>
      <c r="C22" s="292">
        <v>-0.06838217791898882</v>
      </c>
      <c r="D22" s="529">
        <v>26.817788999999998</v>
      </c>
      <c r="E22" s="292">
        <v>1.4653101256391432</v>
      </c>
      <c r="F22" s="529">
        <v>53.266395</v>
      </c>
      <c r="G22" s="292">
        <v>0.01642621194655458</v>
      </c>
      <c r="H22" s="530">
        <v>6.813293000000012</v>
      </c>
      <c r="I22" s="295"/>
      <c r="J22" s="57" t="s">
        <v>242</v>
      </c>
      <c r="K22" s="924">
        <v>0.6252840086864534</v>
      </c>
      <c r="L22" s="924">
        <v>0.11564264851984739</v>
      </c>
      <c r="M22" s="924">
        <v>0.22969332016537072</v>
      </c>
      <c r="N22" s="924">
        <v>0.02938002262832846</v>
      </c>
      <c r="O22" s="295"/>
      <c r="P22" s="295"/>
      <c r="Q22" s="295"/>
      <c r="R22" s="295"/>
      <c r="S22" s="295"/>
      <c r="U22" s="112"/>
      <c r="V22" s="112"/>
      <c r="W22" s="74"/>
      <c r="X22" s="234"/>
      <c r="Y22" s="156"/>
      <c r="Z22" s="112"/>
      <c r="AA22" s="74"/>
      <c r="AB22" s="112"/>
      <c r="AC22" s="74"/>
      <c r="AD22" s="112"/>
      <c r="AE22" s="74"/>
      <c r="AF22" s="294"/>
      <c r="AG22" s="112"/>
      <c r="AH22" s="74"/>
      <c r="AI22" s="315"/>
      <c r="AJ22" s="156"/>
      <c r="AK22" s="273"/>
      <c r="AL22" s="273"/>
      <c r="AM22" s="273"/>
      <c r="AN22" s="273"/>
      <c r="AO22" s="273"/>
      <c r="AP22" s="295"/>
      <c r="AQ22" s="295"/>
    </row>
    <row r="23" spans="1:68" s="534" customFormat="1" ht="12" customHeight="1">
      <c r="A23" s="69" t="s">
        <v>243</v>
      </c>
      <c r="B23" s="531">
        <v>187.897406</v>
      </c>
      <c r="C23" s="314">
        <v>-0.022257198966215586</v>
      </c>
      <c r="D23" s="531">
        <v>16.995600000000007</v>
      </c>
      <c r="E23" s="314">
        <v>-0.07873938920870283</v>
      </c>
      <c r="F23" s="531">
        <v>145.27563199999997</v>
      </c>
      <c r="G23" s="314">
        <v>-0.14469506923724396</v>
      </c>
      <c r="H23" s="532">
        <v>9.178476000000025</v>
      </c>
      <c r="I23" s="295"/>
      <c r="J23" s="69" t="s">
        <v>243</v>
      </c>
      <c r="K23" s="925">
        <v>0.5228855295607021</v>
      </c>
      <c r="L23" s="925">
        <v>0.04729577430250353</v>
      </c>
      <c r="M23" s="925">
        <v>0.4042766070468566</v>
      </c>
      <c r="N23" s="925">
        <v>0.025542089089937773</v>
      </c>
      <c r="O23" s="295"/>
      <c r="P23" s="1378" t="s">
        <v>356</v>
      </c>
      <c r="Q23" s="1378"/>
      <c r="R23" s="1357"/>
      <c r="S23" s="295"/>
      <c r="T23" s="120"/>
      <c r="U23" s="112"/>
      <c r="V23" s="112"/>
      <c r="W23" s="74"/>
      <c r="X23" s="234"/>
      <c r="Y23" s="156"/>
      <c r="Z23" s="112"/>
      <c r="AA23" s="74"/>
      <c r="AB23" s="112"/>
      <c r="AC23" s="74"/>
      <c r="AD23" s="112"/>
      <c r="AE23" s="74"/>
      <c r="AF23" s="294"/>
      <c r="AG23" s="112"/>
      <c r="AH23" s="74"/>
      <c r="AI23" s="315"/>
      <c r="AJ23" s="156"/>
      <c r="AK23" s="273"/>
      <c r="AL23" s="273"/>
      <c r="AM23" s="273"/>
      <c r="AN23" s="273"/>
      <c r="AO23" s="273"/>
      <c r="AP23" s="295"/>
      <c r="AQ23" s="295"/>
      <c r="AR23" s="201"/>
      <c r="AS23" s="533"/>
      <c r="AT23" s="533"/>
      <c r="AU23" s="533"/>
      <c r="AV23" s="533"/>
      <c r="AW23" s="533"/>
      <c r="AX23" s="533"/>
      <c r="AY23" s="533"/>
      <c r="AZ23" s="533"/>
      <c r="BA23" s="533"/>
      <c r="BB23" s="533"/>
      <c r="BC23" s="533"/>
      <c r="BD23" s="533"/>
      <c r="BE23" s="533"/>
      <c r="BF23" s="533"/>
      <c r="BG23" s="533"/>
      <c r="BH23" s="533"/>
      <c r="BI23" s="533"/>
      <c r="BJ23" s="533"/>
      <c r="BK23" s="533"/>
      <c r="BL23" s="533"/>
      <c r="BM23" s="533"/>
      <c r="BN23" s="533"/>
      <c r="BO23" s="533"/>
      <c r="BP23" s="533"/>
    </row>
    <row r="24" spans="1:43" ht="12" customHeight="1">
      <c r="A24" s="57" t="s">
        <v>244</v>
      </c>
      <c r="B24" s="529">
        <v>432.987687</v>
      </c>
      <c r="C24" s="292">
        <v>0.06277635425513961</v>
      </c>
      <c r="D24" s="529">
        <v>95</v>
      </c>
      <c r="E24" s="292">
        <v>0.1875</v>
      </c>
      <c r="F24" s="529">
        <v>99.01871</v>
      </c>
      <c r="G24" s="292">
        <v>-0.2287615437644036</v>
      </c>
      <c r="H24" s="530">
        <v>8.509603000000032</v>
      </c>
      <c r="I24" s="295"/>
      <c r="J24" s="57" t="s">
        <v>244</v>
      </c>
      <c r="K24" s="924">
        <v>0.6813167363213515</v>
      </c>
      <c r="L24" s="924">
        <v>0.14948482807671246</v>
      </c>
      <c r="M24" s="924">
        <v>0.15580836674450366</v>
      </c>
      <c r="N24" s="924">
        <v>0.013390068857432436</v>
      </c>
      <c r="O24" s="295"/>
      <c r="S24" s="295"/>
      <c r="U24" s="112"/>
      <c r="V24" s="112"/>
      <c r="W24" s="74"/>
      <c r="X24" s="234"/>
      <c r="Y24" s="156"/>
      <c r="Z24" s="112"/>
      <c r="AA24" s="74"/>
      <c r="AB24" s="112"/>
      <c r="AC24" s="74"/>
      <c r="AD24" s="112"/>
      <c r="AE24" s="74"/>
      <c r="AF24" s="294"/>
      <c r="AG24" s="112"/>
      <c r="AH24" s="74"/>
      <c r="AI24" s="315"/>
      <c r="AJ24" s="156"/>
      <c r="AK24" s="273"/>
      <c r="AL24" s="273"/>
      <c r="AM24" s="273"/>
      <c r="AN24" s="273"/>
      <c r="AO24" s="273"/>
      <c r="AP24" s="295"/>
      <c r="AQ24" s="295"/>
    </row>
    <row r="25" spans="1:68" s="534" customFormat="1" ht="12" customHeight="1">
      <c r="A25" s="69" t="s">
        <v>245</v>
      </c>
      <c r="B25" s="531">
        <v>187.661405</v>
      </c>
      <c r="C25" s="314">
        <v>-0.10775005608376043</v>
      </c>
      <c r="D25" s="531">
        <v>34</v>
      </c>
      <c r="E25" s="314">
        <v>0.3076923076923077</v>
      </c>
      <c r="F25" s="531">
        <v>100.22640700000001</v>
      </c>
      <c r="G25" s="314">
        <v>0.004659892492225204</v>
      </c>
      <c r="H25" s="532">
        <v>11.950269999999989</v>
      </c>
      <c r="I25" s="295"/>
      <c r="J25" s="69" t="s">
        <v>245</v>
      </c>
      <c r="K25" s="925">
        <v>0.5621330073421642</v>
      </c>
      <c r="L25" s="925">
        <v>0.10184578043436039</v>
      </c>
      <c r="M25" s="925">
        <v>0.300224607089613</v>
      </c>
      <c r="N25" s="925">
        <v>0.03579660513386244</v>
      </c>
      <c r="O25" s="295"/>
      <c r="P25" s="120"/>
      <c r="Q25" s="120"/>
      <c r="R25" s="120"/>
      <c r="S25" s="295"/>
      <c r="T25" s="120"/>
      <c r="U25" s="112"/>
      <c r="V25" s="112"/>
      <c r="W25" s="74"/>
      <c r="X25" s="234"/>
      <c r="Y25" s="156"/>
      <c r="Z25" s="112"/>
      <c r="AA25" s="74"/>
      <c r="AB25" s="112"/>
      <c r="AC25" s="74"/>
      <c r="AD25" s="112"/>
      <c r="AE25" s="74"/>
      <c r="AF25" s="294"/>
      <c r="AG25" s="112"/>
      <c r="AH25" s="74"/>
      <c r="AI25" s="315"/>
      <c r="AJ25" s="156"/>
      <c r="AK25" s="273"/>
      <c r="AL25" s="273"/>
      <c r="AM25" s="273"/>
      <c r="AN25" s="273"/>
      <c r="AO25" s="273"/>
      <c r="AP25" s="316"/>
      <c r="AQ25" s="324"/>
      <c r="AR25" s="325"/>
      <c r="AS25" s="533"/>
      <c r="AT25" s="533"/>
      <c r="AU25" s="533"/>
      <c r="AV25" s="533"/>
      <c r="AW25" s="533"/>
      <c r="AX25" s="533"/>
      <c r="AY25" s="533"/>
      <c r="AZ25" s="533"/>
      <c r="BA25" s="533"/>
      <c r="BB25" s="533"/>
      <c r="BC25" s="533"/>
      <c r="BD25" s="533"/>
      <c r="BE25" s="533"/>
      <c r="BF25" s="533"/>
      <c r="BG25" s="533"/>
      <c r="BH25" s="533"/>
      <c r="BI25" s="533"/>
      <c r="BJ25" s="533"/>
      <c r="BK25" s="533"/>
      <c r="BL25" s="533"/>
      <c r="BM25" s="533"/>
      <c r="BN25" s="533"/>
      <c r="BO25" s="533"/>
      <c r="BP25" s="533"/>
    </row>
    <row r="26" spans="1:43" ht="12" customHeight="1">
      <c r="A26" s="57" t="s">
        <v>246</v>
      </c>
      <c r="B26" s="529">
        <v>151.78670000000002</v>
      </c>
      <c r="C26" s="292">
        <v>0.05904667679291453</v>
      </c>
      <c r="D26" s="529">
        <v>22.515</v>
      </c>
      <c r="E26" s="292">
        <v>-0.02172496198131657</v>
      </c>
      <c r="F26" s="529">
        <v>63.244</v>
      </c>
      <c r="G26" s="292">
        <v>-0.11996997734525217</v>
      </c>
      <c r="H26" s="530">
        <v>10.255</v>
      </c>
      <c r="I26" s="295"/>
      <c r="J26" s="57" t="s">
        <v>246</v>
      </c>
      <c r="K26" s="924">
        <v>0.6125353963891144</v>
      </c>
      <c r="L26" s="924">
        <v>0.09085930749993847</v>
      </c>
      <c r="M26" s="924">
        <v>0.255221232224122</v>
      </c>
      <c r="N26" s="924">
        <v>0.04138406388682517</v>
      </c>
      <c r="O26" s="295"/>
      <c r="P26" s="295"/>
      <c r="Q26" s="295"/>
      <c r="R26" s="295"/>
      <c r="S26" s="295"/>
      <c r="U26" s="112"/>
      <c r="V26" s="112"/>
      <c r="W26" s="74"/>
      <c r="X26" s="234"/>
      <c r="Y26" s="156"/>
      <c r="Z26" s="112"/>
      <c r="AA26" s="74"/>
      <c r="AB26" s="112"/>
      <c r="AC26" s="74"/>
      <c r="AD26" s="112"/>
      <c r="AE26" s="74"/>
      <c r="AF26" s="294"/>
      <c r="AG26" s="112"/>
      <c r="AH26" s="74"/>
      <c r="AI26" s="315"/>
      <c r="AJ26" s="156"/>
      <c r="AK26" s="273"/>
      <c r="AL26" s="273"/>
      <c r="AM26" s="273"/>
      <c r="AN26" s="273"/>
      <c r="AO26" s="273"/>
      <c r="AP26" s="295"/>
      <c r="AQ26" s="295"/>
    </row>
    <row r="27" spans="1:68" s="534" customFormat="1" ht="12" customHeight="1">
      <c r="A27" s="69" t="s">
        <v>247</v>
      </c>
      <c r="B27" s="531">
        <v>311.842846</v>
      </c>
      <c r="C27" s="314">
        <v>-0.060177711889287444</v>
      </c>
      <c r="D27" s="531">
        <v>96.49580000000005</v>
      </c>
      <c r="E27" s="314">
        <v>-0.18003035311358714</v>
      </c>
      <c r="F27" s="531">
        <v>238.029664</v>
      </c>
      <c r="G27" s="314">
        <v>0.04410485778772144</v>
      </c>
      <c r="H27" s="532">
        <v>8.573</v>
      </c>
      <c r="I27" s="295"/>
      <c r="J27" s="69" t="s">
        <v>247</v>
      </c>
      <c r="K27" s="925">
        <v>0.47613861156505766</v>
      </c>
      <c r="L27" s="925">
        <v>0.14733503372996892</v>
      </c>
      <c r="M27" s="925">
        <v>0.36343663220754846</v>
      </c>
      <c r="N27" s="925">
        <v>0.013089722497424995</v>
      </c>
      <c r="O27" s="295"/>
      <c r="P27" s="295"/>
      <c r="Q27" s="295"/>
      <c r="R27" s="295"/>
      <c r="S27" s="295"/>
      <c r="T27" s="120"/>
      <c r="U27" s="112"/>
      <c r="V27" s="112"/>
      <c r="W27" s="74"/>
      <c r="X27" s="234"/>
      <c r="Y27" s="156"/>
      <c r="Z27" s="112"/>
      <c r="AA27" s="74"/>
      <c r="AB27" s="112"/>
      <c r="AC27" s="74"/>
      <c r="AD27" s="112"/>
      <c r="AE27" s="74"/>
      <c r="AF27" s="294"/>
      <c r="AG27" s="112"/>
      <c r="AH27" s="74"/>
      <c r="AI27" s="315"/>
      <c r="AJ27" s="156"/>
      <c r="AK27" s="273"/>
      <c r="AL27" s="273"/>
      <c r="AM27" s="273"/>
      <c r="AN27" s="273"/>
      <c r="AO27" s="273"/>
      <c r="AP27" s="295"/>
      <c r="AQ27" s="295"/>
      <c r="AR27" s="201"/>
      <c r="AS27" s="533"/>
      <c r="AT27" s="533"/>
      <c r="AU27" s="533"/>
      <c r="AV27" s="533"/>
      <c r="AW27" s="533"/>
      <c r="AX27" s="533"/>
      <c r="AY27" s="533"/>
      <c r="AZ27" s="533"/>
      <c r="BA27" s="533"/>
      <c r="BB27" s="533"/>
      <c r="BC27" s="533"/>
      <c r="BD27" s="533"/>
      <c r="BE27" s="533"/>
      <c r="BF27" s="533"/>
      <c r="BG27" s="533"/>
      <c r="BH27" s="533"/>
      <c r="BI27" s="533"/>
      <c r="BJ27" s="533"/>
      <c r="BK27" s="533"/>
      <c r="BL27" s="533"/>
      <c r="BM27" s="533"/>
      <c r="BN27" s="533"/>
      <c r="BO27" s="533"/>
      <c r="BP27" s="533"/>
    </row>
    <row r="28" spans="1:43" ht="12" customHeight="1">
      <c r="A28" s="57" t="s">
        <v>248</v>
      </c>
      <c r="B28" s="529">
        <v>476.41</v>
      </c>
      <c r="C28" s="292">
        <v>0.05100487546603727</v>
      </c>
      <c r="D28" s="529">
        <v>83.7</v>
      </c>
      <c r="E28" s="292">
        <v>0.1071428571428572</v>
      </c>
      <c r="F28" s="529">
        <v>215.83</v>
      </c>
      <c r="G28" s="292">
        <v>-0.2188845861532337</v>
      </c>
      <c r="H28" s="530">
        <v>0.94</v>
      </c>
      <c r="I28" s="295"/>
      <c r="J28" s="57" t="s">
        <v>248</v>
      </c>
      <c r="K28" s="924">
        <v>0.6132349912470394</v>
      </c>
      <c r="L28" s="924">
        <v>0.1077386468952734</v>
      </c>
      <c r="M28" s="924">
        <v>0.2778163937802492</v>
      </c>
      <c r="N28" s="924">
        <v>0.001209968077437957</v>
      </c>
      <c r="O28" s="295"/>
      <c r="P28" s="295"/>
      <c r="Q28" s="295"/>
      <c r="R28" s="295"/>
      <c r="S28" s="295"/>
      <c r="U28" s="112"/>
      <c r="V28" s="112"/>
      <c r="W28" s="74"/>
      <c r="X28" s="234"/>
      <c r="Y28" s="156"/>
      <c r="Z28" s="112"/>
      <c r="AA28" s="74"/>
      <c r="AB28" s="112"/>
      <c r="AC28" s="74"/>
      <c r="AD28" s="112"/>
      <c r="AE28" s="74"/>
      <c r="AF28" s="294"/>
      <c r="AG28" s="112"/>
      <c r="AH28" s="74"/>
      <c r="AI28" s="315"/>
      <c r="AJ28" s="156"/>
      <c r="AK28" s="273"/>
      <c r="AL28" s="273"/>
      <c r="AM28" s="273"/>
      <c r="AN28" s="273"/>
      <c r="AO28" s="273"/>
      <c r="AP28" s="295"/>
      <c r="AQ28" s="295"/>
    </row>
    <row r="29" spans="1:68" s="534" customFormat="1" ht="12" customHeight="1">
      <c r="A29" s="81" t="s">
        <v>249</v>
      </c>
      <c r="B29" s="536">
        <v>4620.0074159999995</v>
      </c>
      <c r="C29" s="329">
        <v>-0.023449657735000518</v>
      </c>
      <c r="D29" s="536">
        <v>875.1732080000006</v>
      </c>
      <c r="E29" s="329">
        <v>0.016654808293036005</v>
      </c>
      <c r="F29" s="536">
        <v>2523.97219</v>
      </c>
      <c r="G29" s="329">
        <v>-0.042430017095187456</v>
      </c>
      <c r="H29" s="537">
        <v>204.47439400000172</v>
      </c>
      <c r="I29" s="332"/>
      <c r="J29" s="81" t="s">
        <v>249</v>
      </c>
      <c r="K29" s="926">
        <v>0.5617967958841354</v>
      </c>
      <c r="L29" s="926">
        <v>0.1064217997562713</v>
      </c>
      <c r="M29" s="926">
        <v>0.3069171457024052</v>
      </c>
      <c r="N29" s="926">
        <v>0.02486425865718811</v>
      </c>
      <c r="O29" s="332"/>
      <c r="P29" s="332"/>
      <c r="Q29" s="332"/>
      <c r="R29" s="332"/>
      <c r="S29" s="332"/>
      <c r="T29" s="349"/>
      <c r="U29" s="175"/>
      <c r="V29" s="175"/>
      <c r="W29" s="86"/>
      <c r="X29" s="330"/>
      <c r="Y29" s="174"/>
      <c r="Z29" s="175"/>
      <c r="AA29" s="86"/>
      <c r="AB29" s="175"/>
      <c r="AC29" s="86"/>
      <c r="AD29" s="175"/>
      <c r="AE29" s="86"/>
      <c r="AF29" s="331"/>
      <c r="AG29" s="175"/>
      <c r="AH29" s="86"/>
      <c r="AI29" s="225"/>
      <c r="AJ29" s="174"/>
      <c r="AK29" s="328"/>
      <c r="AL29" s="328"/>
      <c r="AM29" s="328"/>
      <c r="AN29" s="328"/>
      <c r="AO29" s="328"/>
      <c r="AP29" s="332"/>
      <c r="AQ29" s="332"/>
      <c r="AR29" s="93"/>
      <c r="AS29" s="349"/>
      <c r="AT29" s="349"/>
      <c r="AU29" s="349"/>
      <c r="AV29" s="349"/>
      <c r="AW29" s="349"/>
      <c r="AX29" s="349"/>
      <c r="AY29" s="349"/>
      <c r="AZ29" s="349"/>
      <c r="BA29" s="349"/>
      <c r="BB29" s="349"/>
      <c r="BC29" s="349"/>
      <c r="BD29" s="349"/>
      <c r="BE29" s="349"/>
      <c r="BF29" s="349"/>
      <c r="BG29" s="349"/>
      <c r="BH29" s="349"/>
      <c r="BI29" s="349"/>
      <c r="BJ29" s="349"/>
      <c r="BK29" s="349"/>
      <c r="BL29" s="349"/>
      <c r="BM29" s="349"/>
      <c r="BN29" s="349"/>
      <c r="BO29" s="349"/>
      <c r="BP29" s="349"/>
    </row>
    <row r="30" spans="1:43" ht="12" customHeight="1">
      <c r="A30" s="57" t="s">
        <v>250</v>
      </c>
      <c r="B30" s="529">
        <v>1122.946</v>
      </c>
      <c r="C30" s="292">
        <v>0.017505008485656948</v>
      </c>
      <c r="D30" s="529">
        <v>268</v>
      </c>
      <c r="E30" s="292">
        <v>0.0934134081859128</v>
      </c>
      <c r="F30" s="529">
        <v>570.185</v>
      </c>
      <c r="G30" s="292">
        <v>-0.07165627910308758</v>
      </c>
      <c r="H30" s="530">
        <v>35.1</v>
      </c>
      <c r="I30" s="295"/>
      <c r="J30" s="57" t="s">
        <v>250</v>
      </c>
      <c r="K30" s="924">
        <v>0.5625330936149173</v>
      </c>
      <c r="L30" s="924">
        <v>0.1342529997780818</v>
      </c>
      <c r="M30" s="924">
        <v>0.2856307711883044</v>
      </c>
      <c r="N30" s="924">
        <v>0.017583135418696532</v>
      </c>
      <c r="O30" s="295"/>
      <c r="P30" s="295"/>
      <c r="Q30" s="295"/>
      <c r="R30" s="295"/>
      <c r="S30" s="295"/>
      <c r="U30" s="112"/>
      <c r="V30" s="112"/>
      <c r="W30" s="74"/>
      <c r="X30" s="234"/>
      <c r="Y30" s="156"/>
      <c r="Z30" s="112"/>
      <c r="AA30" s="74"/>
      <c r="AB30" s="112"/>
      <c r="AC30" s="74"/>
      <c r="AD30" s="112"/>
      <c r="AE30" s="74"/>
      <c r="AF30" s="294"/>
      <c r="AG30" s="112"/>
      <c r="AH30" s="74"/>
      <c r="AI30" s="315"/>
      <c r="AJ30" s="156"/>
      <c r="AK30" s="273"/>
      <c r="AL30" s="273"/>
      <c r="AM30" s="273"/>
      <c r="AN30" s="273"/>
      <c r="AO30" s="273"/>
      <c r="AP30" s="295"/>
      <c r="AQ30" s="295"/>
    </row>
    <row r="31" spans="1:68" s="534" customFormat="1" ht="12" customHeight="1">
      <c r="A31" s="94" t="s">
        <v>251</v>
      </c>
      <c r="B31" s="539">
        <v>5742.953415999999</v>
      </c>
      <c r="C31" s="365">
        <v>-0.015702960315029824</v>
      </c>
      <c r="D31" s="539">
        <v>1143.1732080000006</v>
      </c>
      <c r="E31" s="365">
        <v>0.033666434029906656</v>
      </c>
      <c r="F31" s="539">
        <v>3094.15719</v>
      </c>
      <c r="G31" s="365">
        <v>-0.04795328542750054</v>
      </c>
      <c r="H31" s="540">
        <v>239.57439400000078</v>
      </c>
      <c r="I31" s="353"/>
      <c r="J31" s="94" t="s">
        <v>251</v>
      </c>
      <c r="K31" s="927">
        <v>0.5619406159181811</v>
      </c>
      <c r="L31" s="927">
        <v>0.11185803019313284</v>
      </c>
      <c r="M31" s="927">
        <v>0.3027593071279526</v>
      </c>
      <c r="N31" s="927">
        <v>0.023442046760733373</v>
      </c>
      <c r="O31" s="332"/>
      <c r="P31" s="332"/>
      <c r="Q31" s="332"/>
      <c r="R31" s="332"/>
      <c r="S31" s="332"/>
      <c r="T31" s="363"/>
      <c r="U31" s="175"/>
      <c r="V31" s="175"/>
      <c r="W31" s="352"/>
      <c r="X31" s="234"/>
      <c r="Y31" s="174"/>
      <c r="Z31" s="175"/>
      <c r="AA31" s="86"/>
      <c r="AB31" s="175"/>
      <c r="AC31" s="86"/>
      <c r="AD31" s="175"/>
      <c r="AE31" s="86"/>
      <c r="AF31" s="331"/>
      <c r="AG31" s="175"/>
      <c r="AH31" s="352"/>
      <c r="AI31" s="257"/>
      <c r="AJ31" s="174"/>
      <c r="AK31" s="328"/>
      <c r="AL31" s="328"/>
      <c r="AM31" s="328"/>
      <c r="AN31" s="328"/>
      <c r="AO31" s="328"/>
      <c r="AP31" s="332"/>
      <c r="AQ31" s="332"/>
      <c r="AR31" s="103"/>
      <c r="AS31" s="363"/>
      <c r="AT31" s="363"/>
      <c r="AU31" s="363"/>
      <c r="AV31" s="363"/>
      <c r="AW31" s="363"/>
      <c r="AX31" s="363"/>
      <c r="AY31" s="363"/>
      <c r="AZ31" s="363"/>
      <c r="BA31" s="363"/>
      <c r="BB31" s="363"/>
      <c r="BC31" s="363"/>
      <c r="BD31" s="363"/>
      <c r="BE31" s="363"/>
      <c r="BF31" s="363"/>
      <c r="BG31" s="363"/>
      <c r="BH31" s="363"/>
      <c r="BI31" s="363"/>
      <c r="BJ31" s="363"/>
      <c r="BK31" s="363"/>
      <c r="BL31" s="363"/>
      <c r="BM31" s="363"/>
      <c r="BN31" s="363"/>
      <c r="BO31" s="363"/>
      <c r="BP31" s="363"/>
    </row>
    <row r="32" spans="1:43" ht="12" customHeight="1">
      <c r="A32" s="57" t="s">
        <v>252</v>
      </c>
      <c r="B32" s="529">
        <v>85.55302400000001</v>
      </c>
      <c r="C32" s="292">
        <v>0.15184883581347486</v>
      </c>
      <c r="D32" s="529">
        <v>21.883247</v>
      </c>
      <c r="E32" s="292">
        <v>0.12423565373747758</v>
      </c>
      <c r="F32" s="529">
        <v>122.63834700000001</v>
      </c>
      <c r="G32" s="292">
        <v>0.17759908450231365</v>
      </c>
      <c r="H32" s="530">
        <v>4.709941999999981</v>
      </c>
      <c r="I32" s="295"/>
      <c r="J32" s="57" t="s">
        <v>252</v>
      </c>
      <c r="K32" s="924">
        <v>0.3643894811481641</v>
      </c>
      <c r="L32" s="924">
        <v>0.09320564776491265</v>
      </c>
      <c r="M32" s="924">
        <v>0.5223441737395339</v>
      </c>
      <c r="N32" s="924">
        <v>0.020060697347389373</v>
      </c>
      <c r="O32" s="295"/>
      <c r="P32" s="295"/>
      <c r="Q32" s="295"/>
      <c r="R32" s="295"/>
      <c r="S32" s="295"/>
      <c r="U32" s="112"/>
      <c r="V32" s="112"/>
      <c r="W32" s="74"/>
      <c r="X32" s="234"/>
      <c r="Y32" s="156"/>
      <c r="Z32" s="112"/>
      <c r="AA32" s="74"/>
      <c r="AB32" s="112"/>
      <c r="AC32" s="74"/>
      <c r="AD32" s="112"/>
      <c r="AE32" s="74"/>
      <c r="AF32" s="294"/>
      <c r="AG32" s="112"/>
      <c r="AH32" s="74"/>
      <c r="AI32" s="315"/>
      <c r="AJ32" s="156"/>
      <c r="AK32" s="273"/>
      <c r="AL32" s="273"/>
      <c r="AM32" s="273"/>
      <c r="AN32" s="273"/>
      <c r="AO32" s="273"/>
      <c r="AP32" s="295"/>
      <c r="AQ32" s="295"/>
    </row>
    <row r="33" spans="1:68" s="534" customFormat="1" ht="12" customHeight="1">
      <c r="A33" s="69" t="s">
        <v>253</v>
      </c>
      <c r="B33" s="531">
        <v>22.398653999999997</v>
      </c>
      <c r="C33" s="314">
        <v>0.17030924667787217</v>
      </c>
      <c r="D33" s="531">
        <v>8.111232</v>
      </c>
      <c r="E33" s="314">
        <v>0.05322551638841366</v>
      </c>
      <c r="F33" s="531">
        <v>33.65413</v>
      </c>
      <c r="G33" s="314">
        <v>-0.06916268251265345</v>
      </c>
      <c r="H33" s="532">
        <v>0.15239999999999418</v>
      </c>
      <c r="I33" s="295"/>
      <c r="J33" s="69" t="s">
        <v>253</v>
      </c>
      <c r="K33" s="925">
        <v>0.34825718522624144</v>
      </c>
      <c r="L33" s="925">
        <v>0.12611448996162972</v>
      </c>
      <c r="M33" s="925">
        <v>0.5232587897932622</v>
      </c>
      <c r="N33" s="925">
        <v>0.0023695350188666325</v>
      </c>
      <c r="O33" s="295"/>
      <c r="P33" s="295"/>
      <c r="Q33" s="295"/>
      <c r="R33" s="295"/>
      <c r="S33" s="295"/>
      <c r="T33" s="120"/>
      <c r="U33" s="112"/>
      <c r="V33" s="112"/>
      <c r="W33" s="74"/>
      <c r="X33" s="234"/>
      <c r="Y33" s="156"/>
      <c r="Z33" s="112"/>
      <c r="AA33" s="74"/>
      <c r="AB33" s="112"/>
      <c r="AC33" s="74"/>
      <c r="AD33" s="112"/>
      <c r="AE33" s="74"/>
      <c r="AF33" s="294"/>
      <c r="AG33" s="112"/>
      <c r="AH33" s="74"/>
      <c r="AI33" s="315"/>
      <c r="AJ33" s="156"/>
      <c r="AK33" s="273"/>
      <c r="AL33" s="273"/>
      <c r="AM33" s="273"/>
      <c r="AN33" s="273"/>
      <c r="AO33" s="273"/>
      <c r="AP33" s="295"/>
      <c r="AQ33" s="295"/>
      <c r="AR33" s="201"/>
      <c r="AS33" s="533"/>
      <c r="AT33" s="533"/>
      <c r="AU33" s="533"/>
      <c r="AV33" s="533"/>
      <c r="AW33" s="533"/>
      <c r="AX33" s="533"/>
      <c r="AY33" s="533"/>
      <c r="AZ33" s="533"/>
      <c r="BA33" s="533"/>
      <c r="BB33" s="533"/>
      <c r="BC33" s="533"/>
      <c r="BD33" s="533"/>
      <c r="BE33" s="533"/>
      <c r="BF33" s="533"/>
      <c r="BG33" s="533"/>
      <c r="BH33" s="533"/>
      <c r="BI33" s="533"/>
      <c r="BJ33" s="533"/>
      <c r="BK33" s="533"/>
      <c r="BL33" s="533"/>
      <c r="BM33" s="533"/>
      <c r="BN33" s="533"/>
      <c r="BO33" s="533"/>
      <c r="BP33" s="533"/>
    </row>
    <row r="34" spans="1:43" ht="12" customHeight="1">
      <c r="A34" s="57" t="s">
        <v>254</v>
      </c>
      <c r="B34" s="529">
        <v>74.192391</v>
      </c>
      <c r="C34" s="292">
        <v>0.11125376659300489</v>
      </c>
      <c r="D34" s="529">
        <v>0</v>
      </c>
      <c r="E34" s="967" t="s">
        <v>300</v>
      </c>
      <c r="F34" s="529">
        <v>105.2205</v>
      </c>
      <c r="G34" s="292">
        <v>-0.031624907644954625</v>
      </c>
      <c r="H34" s="530">
        <v>0</v>
      </c>
      <c r="I34" s="295"/>
      <c r="J34" s="57" t="s">
        <v>254</v>
      </c>
      <c r="K34" s="924">
        <v>0.4135287636605778</v>
      </c>
      <c r="L34" s="924">
        <v>0</v>
      </c>
      <c r="M34" s="924">
        <v>0.5864712363394222</v>
      </c>
      <c r="N34" s="924">
        <v>0</v>
      </c>
      <c r="O34" s="295"/>
      <c r="P34" s="295"/>
      <c r="Q34" s="295"/>
      <c r="R34" s="295"/>
      <c r="S34" s="295"/>
      <c r="U34" s="112"/>
      <c r="V34" s="112"/>
      <c r="W34" s="74"/>
      <c r="X34" s="234"/>
      <c r="Y34" s="156"/>
      <c r="Z34" s="112"/>
      <c r="AA34" s="74"/>
      <c r="AB34" s="112"/>
      <c r="AC34" s="74"/>
      <c r="AD34" s="112"/>
      <c r="AE34" s="74"/>
      <c r="AF34" s="294"/>
      <c r="AG34" s="112"/>
      <c r="AH34" s="74"/>
      <c r="AI34" s="315"/>
      <c r="AJ34" s="156"/>
      <c r="AK34" s="273"/>
      <c r="AL34" s="273"/>
      <c r="AM34" s="273"/>
      <c r="AN34" s="273"/>
      <c r="AO34" s="273"/>
      <c r="AP34" s="295"/>
      <c r="AQ34" s="295"/>
    </row>
    <row r="35" spans="1:68" s="534" customFormat="1" ht="12" customHeight="1">
      <c r="A35" s="69" t="s">
        <v>255</v>
      </c>
      <c r="B35" s="531">
        <v>67.6196</v>
      </c>
      <c r="C35" s="314">
        <v>-0.29659925155096245</v>
      </c>
      <c r="D35" s="531">
        <v>28.622</v>
      </c>
      <c r="E35" s="314">
        <v>-0.05090028849023442</v>
      </c>
      <c r="F35" s="531">
        <v>311.2778</v>
      </c>
      <c r="G35" s="314">
        <v>0.4370054404621997</v>
      </c>
      <c r="H35" s="532">
        <v>14.203600000000035</v>
      </c>
      <c r="I35" s="295"/>
      <c r="J35" s="69" t="s">
        <v>255</v>
      </c>
      <c r="K35" s="925">
        <v>0.16034126666081763</v>
      </c>
      <c r="L35" s="925">
        <v>0.06786919375988504</v>
      </c>
      <c r="M35" s="925">
        <v>0.7381096122336224</v>
      </c>
      <c r="N35" s="925">
        <v>0.03367992734567485</v>
      </c>
      <c r="O35" s="295"/>
      <c r="P35" s="295"/>
      <c r="Q35" s="295"/>
      <c r="R35" s="295"/>
      <c r="S35" s="295"/>
      <c r="T35" s="120"/>
      <c r="U35" s="112"/>
      <c r="V35" s="112"/>
      <c r="W35" s="74"/>
      <c r="X35" s="234"/>
      <c r="Y35" s="156"/>
      <c r="Z35" s="112"/>
      <c r="AA35" s="74"/>
      <c r="AB35" s="112"/>
      <c r="AC35" s="74"/>
      <c r="AD35" s="112"/>
      <c r="AE35" s="74"/>
      <c r="AF35" s="294"/>
      <c r="AG35" s="112"/>
      <c r="AH35" s="74"/>
      <c r="AI35" s="315"/>
      <c r="AJ35" s="156"/>
      <c r="AK35" s="273"/>
      <c r="AL35" s="273"/>
      <c r="AM35" s="273"/>
      <c r="AN35" s="273"/>
      <c r="AO35" s="273"/>
      <c r="AP35" s="295"/>
      <c r="AQ35" s="295"/>
      <c r="AR35" s="201"/>
      <c r="AS35" s="533"/>
      <c r="AT35" s="533"/>
      <c r="AU35" s="533"/>
      <c r="AV35" s="533"/>
      <c r="AW35" s="533"/>
      <c r="AX35" s="533"/>
      <c r="AY35" s="533"/>
      <c r="AZ35" s="533"/>
      <c r="BA35" s="533"/>
      <c r="BB35" s="533"/>
      <c r="BC35" s="533"/>
      <c r="BD35" s="533"/>
      <c r="BE35" s="533"/>
      <c r="BF35" s="533"/>
      <c r="BG35" s="533"/>
      <c r="BH35" s="533"/>
      <c r="BI35" s="533"/>
      <c r="BJ35" s="533"/>
      <c r="BK35" s="533"/>
      <c r="BL35" s="533"/>
      <c r="BM35" s="533"/>
      <c r="BN35" s="533"/>
      <c r="BO35" s="533"/>
      <c r="BP35" s="533"/>
    </row>
    <row r="36" spans="1:44" ht="12" customHeight="1">
      <c r="A36" s="104" t="s">
        <v>355</v>
      </c>
      <c r="B36" s="529">
        <v>249.76366900000002</v>
      </c>
      <c r="C36" s="292">
        <v>-0.0255429242094799</v>
      </c>
      <c r="D36" s="529">
        <v>58.616479</v>
      </c>
      <c r="E36" s="292">
        <v>0.022558949607337064</v>
      </c>
      <c r="F36" s="529">
        <v>572.790777</v>
      </c>
      <c r="G36" s="292">
        <v>0.2303006814572941</v>
      </c>
      <c r="H36" s="530">
        <v>19.06594200000004</v>
      </c>
      <c r="I36" s="295"/>
      <c r="J36" s="104" t="s">
        <v>355</v>
      </c>
      <c r="K36" s="924">
        <v>0.2774421690063933</v>
      </c>
      <c r="L36" s="924">
        <v>0.06511228449834192</v>
      </c>
      <c r="M36" s="924">
        <v>0.6362667404510994</v>
      </c>
      <c r="N36" s="924">
        <v>0.021178806044165305</v>
      </c>
      <c r="O36" s="295"/>
      <c r="P36" s="295"/>
      <c r="Q36" s="295"/>
      <c r="R36" s="295"/>
      <c r="S36" s="295"/>
      <c r="T36" s="6"/>
      <c r="U36" s="175"/>
      <c r="V36" s="175"/>
      <c r="W36" s="86"/>
      <c r="X36" s="234"/>
      <c r="Y36" s="93"/>
      <c r="Z36" s="175"/>
      <c r="AA36" s="86"/>
      <c r="AB36" s="175"/>
      <c r="AC36" s="86"/>
      <c r="AD36" s="175"/>
      <c r="AE36" s="86"/>
      <c r="AF36" s="331"/>
      <c r="AG36" s="175"/>
      <c r="AH36" s="86"/>
      <c r="AI36" s="226"/>
      <c r="AJ36" s="93"/>
      <c r="AK36" s="328"/>
      <c r="AL36" s="328"/>
      <c r="AM36" s="328"/>
      <c r="AN36" s="328"/>
      <c r="AO36" s="328"/>
      <c r="AP36" s="295"/>
      <c r="AQ36" s="295"/>
      <c r="AR36" s="9"/>
    </row>
    <row r="37" spans="1:186" s="534" customFormat="1" ht="12" customHeight="1">
      <c r="A37" s="94" t="s">
        <v>354</v>
      </c>
      <c r="B37" s="539">
        <v>5992.717084999999</v>
      </c>
      <c r="C37" s="365">
        <v>-0.016117035993837292</v>
      </c>
      <c r="D37" s="539">
        <v>1201.7896870000009</v>
      </c>
      <c r="E37" s="365">
        <v>0.033119079148735464</v>
      </c>
      <c r="F37" s="539">
        <v>3666.947966999999</v>
      </c>
      <c r="G37" s="365">
        <v>-0.013087452941020206</v>
      </c>
      <c r="H37" s="540">
        <v>258.6403360000001</v>
      </c>
      <c r="I37" s="332"/>
      <c r="J37" s="94" t="s">
        <v>354</v>
      </c>
      <c r="K37" s="927">
        <v>0.5389087993026893</v>
      </c>
      <c r="L37" s="927">
        <v>0.10807368811997328</v>
      </c>
      <c r="M37" s="927">
        <v>0.32975868841660955</v>
      </c>
      <c r="N37" s="927">
        <v>0.023258824160727793</v>
      </c>
      <c r="O37" s="332"/>
      <c r="P37" s="332"/>
      <c r="Q37" s="332"/>
      <c r="R37" s="332"/>
      <c r="S37" s="332"/>
      <c r="T37" s="93"/>
      <c r="U37" s="175"/>
      <c r="V37" s="175"/>
      <c r="W37" s="86"/>
      <c r="X37" s="234"/>
      <c r="Y37" s="174"/>
      <c r="Z37" s="175"/>
      <c r="AA37" s="86"/>
      <c r="AB37" s="175"/>
      <c r="AC37" s="86"/>
      <c r="AD37" s="175"/>
      <c r="AE37" s="86"/>
      <c r="AF37" s="331"/>
      <c r="AG37" s="175"/>
      <c r="AH37" s="86"/>
      <c r="AI37" s="225"/>
      <c r="AJ37" s="174"/>
      <c r="AK37" s="328"/>
      <c r="AL37" s="328"/>
      <c r="AM37" s="328"/>
      <c r="AN37" s="328"/>
      <c r="AO37" s="328"/>
      <c r="AP37" s="332"/>
      <c r="AQ37" s="332"/>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205"/>
      <c r="BR37" s="205"/>
      <c r="BS37" s="205"/>
      <c r="BT37" s="205"/>
      <c r="BU37" s="205"/>
      <c r="BV37" s="205"/>
      <c r="BW37" s="205"/>
      <c r="BX37" s="205"/>
      <c r="BY37" s="205"/>
      <c r="BZ37" s="205"/>
      <c r="CA37" s="205"/>
      <c r="CB37" s="205"/>
      <c r="CC37" s="205"/>
      <c r="CD37" s="205"/>
      <c r="CE37" s="205"/>
      <c r="CF37" s="205"/>
      <c r="CG37" s="205"/>
      <c r="CH37" s="205"/>
      <c r="CI37" s="205"/>
      <c r="CJ37" s="205"/>
      <c r="CK37" s="205"/>
      <c r="CL37" s="205"/>
      <c r="CM37" s="205"/>
      <c r="CN37" s="205"/>
      <c r="CO37" s="205"/>
      <c r="CP37" s="205"/>
      <c r="CQ37" s="205"/>
      <c r="CR37" s="205"/>
      <c r="CS37" s="205"/>
      <c r="CT37" s="205"/>
      <c r="CU37" s="205"/>
      <c r="CV37" s="205"/>
      <c r="CW37" s="205"/>
      <c r="CX37" s="205"/>
      <c r="CY37" s="205"/>
      <c r="CZ37" s="205"/>
      <c r="DA37" s="205"/>
      <c r="DB37" s="205"/>
      <c r="DC37" s="205"/>
      <c r="DD37" s="205"/>
      <c r="DE37" s="205"/>
      <c r="DF37" s="205"/>
      <c r="DG37" s="205"/>
      <c r="DH37" s="205"/>
      <c r="DI37" s="205"/>
      <c r="DJ37" s="205"/>
      <c r="DK37" s="205"/>
      <c r="DL37" s="205"/>
      <c r="DM37" s="205"/>
      <c r="DN37" s="205"/>
      <c r="DO37" s="205"/>
      <c r="DP37" s="205"/>
      <c r="DQ37" s="205"/>
      <c r="DR37" s="205"/>
      <c r="DS37" s="205"/>
      <c r="DT37" s="205"/>
      <c r="DU37" s="205"/>
      <c r="DV37" s="205"/>
      <c r="DW37" s="205"/>
      <c r="DX37" s="205"/>
      <c r="DY37" s="205"/>
      <c r="DZ37" s="205"/>
      <c r="EA37" s="205"/>
      <c r="EB37" s="205"/>
      <c r="EC37" s="205"/>
      <c r="ED37" s="205"/>
      <c r="EE37" s="205"/>
      <c r="EF37" s="205"/>
      <c r="EG37" s="205"/>
      <c r="EH37" s="205"/>
      <c r="EI37" s="205"/>
      <c r="EJ37" s="205"/>
      <c r="EK37" s="205"/>
      <c r="EL37" s="205"/>
      <c r="EM37" s="205"/>
      <c r="EN37" s="205"/>
      <c r="EO37" s="205"/>
      <c r="EP37" s="205"/>
      <c r="EQ37" s="205"/>
      <c r="ER37" s="205"/>
      <c r="ES37" s="205"/>
      <c r="ET37" s="205"/>
      <c r="EU37" s="205"/>
      <c r="EV37" s="205"/>
      <c r="EW37" s="205"/>
      <c r="EX37" s="205"/>
      <c r="EY37" s="205"/>
      <c r="EZ37" s="205"/>
      <c r="FA37" s="205"/>
      <c r="FB37" s="205"/>
      <c r="FC37" s="205"/>
      <c r="FD37" s="205"/>
      <c r="FE37" s="205"/>
      <c r="FF37" s="205"/>
      <c r="FG37" s="205"/>
      <c r="FH37" s="205"/>
      <c r="FI37" s="205"/>
      <c r="FJ37" s="205"/>
      <c r="FK37" s="205"/>
      <c r="FL37" s="205"/>
      <c r="FM37" s="205"/>
      <c r="FN37" s="205"/>
      <c r="FO37" s="205"/>
      <c r="FP37" s="205"/>
      <c r="FQ37" s="205"/>
      <c r="FR37" s="205"/>
      <c r="FS37" s="205"/>
      <c r="FT37" s="205"/>
      <c r="FU37" s="205"/>
      <c r="FV37" s="205"/>
      <c r="FW37" s="205"/>
      <c r="FX37" s="205"/>
      <c r="FY37" s="205"/>
      <c r="FZ37" s="205"/>
      <c r="GA37" s="205"/>
      <c r="GB37" s="205"/>
      <c r="GC37" s="205"/>
      <c r="GD37" s="205"/>
    </row>
    <row r="38" spans="1:36" ht="12" customHeight="1">
      <c r="A38" s="111" t="s">
        <v>383</v>
      </c>
      <c r="B38" s="6"/>
      <c r="C38" s="368"/>
      <c r="E38" s="6"/>
      <c r="G38" s="6"/>
      <c r="J38" s="367" t="s">
        <v>384</v>
      </c>
      <c r="K38" s="541"/>
      <c r="L38" s="272"/>
      <c r="M38" s="272"/>
      <c r="N38" s="918"/>
      <c r="R38" s="5"/>
      <c r="U38" s="542"/>
      <c r="V38" s="542"/>
      <c r="Y38" s="219"/>
      <c r="AA38" s="315"/>
      <c r="AJ38" s="219"/>
    </row>
    <row r="39" spans="1:36" ht="11.25" customHeight="1">
      <c r="A39" s="1376" t="s">
        <v>510</v>
      </c>
      <c r="B39" s="1377"/>
      <c r="C39" s="1377"/>
      <c r="D39" s="1377"/>
      <c r="E39" s="1377"/>
      <c r="F39" s="1377"/>
      <c r="G39" s="1377"/>
      <c r="H39" s="1377"/>
      <c r="J39" s="367"/>
      <c r="R39" s="5"/>
      <c r="U39" s="375"/>
      <c r="V39" s="374"/>
      <c r="W39" s="374"/>
      <c r="Y39" s="373"/>
      <c r="Z39" s="374"/>
      <c r="AA39" s="374"/>
      <c r="AB39" s="374"/>
      <c r="AC39" s="374"/>
      <c r="AD39" s="375"/>
      <c r="AE39" s="374"/>
      <c r="AF39" s="374"/>
      <c r="AG39" s="374"/>
      <c r="AJ39" s="370"/>
    </row>
    <row r="40" spans="1:43" ht="15.75" customHeight="1">
      <c r="A40" s="1377"/>
      <c r="B40" s="1377"/>
      <c r="C40" s="1377"/>
      <c r="D40" s="1377"/>
      <c r="E40" s="1377"/>
      <c r="F40" s="1377"/>
      <c r="G40" s="1377"/>
      <c r="H40" s="1377"/>
      <c r="I40" s="124"/>
      <c r="J40" s="791" t="s">
        <v>478</v>
      </c>
      <c r="K40" s="504"/>
      <c r="L40" s="505"/>
      <c r="M40" s="505"/>
      <c r="N40" s="124"/>
      <c r="O40" s="124"/>
      <c r="P40" s="124"/>
      <c r="Q40" s="124"/>
      <c r="R40" s="124"/>
      <c r="S40" s="24"/>
      <c r="T40" s="502"/>
      <c r="X40" s="124"/>
      <c r="AC40" s="9"/>
      <c r="AE40" s="9"/>
      <c r="AF40" s="9"/>
      <c r="AH40" s="9"/>
      <c r="AI40" s="9"/>
      <c r="AJ40" s="392"/>
      <c r="AK40" s="9"/>
      <c r="AL40" s="9"/>
      <c r="AM40" s="9"/>
      <c r="AN40" s="9"/>
      <c r="AO40" s="9"/>
      <c r="AP40" s="9"/>
      <c r="AQ40" s="9"/>
    </row>
    <row r="41" spans="1:43" ht="12.75" customHeight="1">
      <c r="A41" s="1377"/>
      <c r="B41" s="1377"/>
      <c r="C41" s="1377"/>
      <c r="D41" s="1377"/>
      <c r="E41" s="1377"/>
      <c r="F41" s="1377"/>
      <c r="G41" s="1377"/>
      <c r="H41" s="1377"/>
      <c r="I41" s="124"/>
      <c r="J41" s="795" t="s">
        <v>220</v>
      </c>
      <c r="K41" s="504"/>
      <c r="L41" s="505"/>
      <c r="M41" s="505"/>
      <c r="N41" s="124"/>
      <c r="O41" s="124"/>
      <c r="P41" s="124"/>
      <c r="Q41" s="124"/>
      <c r="R41" s="124"/>
      <c r="S41" s="24"/>
      <c r="T41" s="502"/>
      <c r="X41" s="124"/>
      <c r="AC41" s="9"/>
      <c r="AE41" s="9"/>
      <c r="AF41" s="9"/>
      <c r="AH41" s="9"/>
      <c r="AI41" s="9"/>
      <c r="AJ41" s="392"/>
      <c r="AK41" s="9"/>
      <c r="AL41" s="9"/>
      <c r="AM41" s="9"/>
      <c r="AN41" s="9"/>
      <c r="AO41" s="9"/>
      <c r="AP41" s="9"/>
      <c r="AQ41" s="9"/>
    </row>
    <row r="42" spans="1:44" ht="12" customHeight="1">
      <c r="A42" s="690"/>
      <c r="F42" s="9"/>
      <c r="G42" s="9"/>
      <c r="H42" s="9"/>
      <c r="I42" s="405"/>
      <c r="J42" s="1312" t="s">
        <v>374</v>
      </c>
      <c r="K42" s="9"/>
      <c r="L42" s="9"/>
      <c r="M42" s="9"/>
      <c r="N42" s="9"/>
      <c r="O42" s="9"/>
      <c r="P42" s="9"/>
      <c r="Q42" s="9"/>
      <c r="R42" s="9"/>
      <c r="S42" s="9"/>
      <c r="T42" s="9"/>
      <c r="W42" s="9"/>
      <c r="X42" s="402"/>
      <c r="Y42" s="144"/>
      <c r="Z42" s="221"/>
      <c r="AA42" s="222"/>
      <c r="AC42" s="9"/>
      <c r="AE42" s="9"/>
      <c r="AF42" s="9"/>
      <c r="AG42" s="403"/>
      <c r="AH42" s="9"/>
      <c r="AI42" s="9"/>
      <c r="AJ42" s="9"/>
      <c r="AK42" s="267"/>
      <c r="AL42" s="393"/>
      <c r="AM42" s="393"/>
      <c r="AO42" s="9"/>
      <c r="AQ42" s="24"/>
      <c r="AR42" s="9"/>
    </row>
    <row r="43" spans="1:68" ht="12" customHeight="1">
      <c r="A43" s="792" t="s">
        <v>220</v>
      </c>
      <c r="D43" s="502"/>
      <c r="E43" s="502"/>
      <c r="F43" s="247"/>
      <c r="G43" s="227"/>
      <c r="H43" s="247"/>
      <c r="I43" s="247"/>
      <c r="J43" s="1031" t="s">
        <v>257</v>
      </c>
      <c r="K43" s="247"/>
      <c r="L43" s="247"/>
      <c r="M43" s="247"/>
      <c r="N43" s="247"/>
      <c r="O43" s="247"/>
      <c r="P43" s="247"/>
      <c r="Q43" s="250"/>
      <c r="R43" s="9"/>
      <c r="S43" s="9"/>
      <c r="T43" s="201"/>
      <c r="U43" s="151"/>
      <c r="V43" s="246"/>
      <c r="W43" s="227"/>
      <c r="X43" s="246"/>
      <c r="Y43" s="151"/>
      <c r="Z43" s="201"/>
      <c r="AA43" s="246"/>
      <c r="AB43" s="246"/>
      <c r="AC43" s="247"/>
      <c r="AD43" s="247"/>
      <c r="AE43" s="247"/>
      <c r="AF43" s="247"/>
      <c r="AG43" s="247"/>
      <c r="AH43" s="247"/>
      <c r="AI43" s="247"/>
      <c r="AJ43" s="247"/>
      <c r="AK43" s="247"/>
      <c r="AL43" s="227"/>
      <c r="AM43" s="247"/>
      <c r="AO43" s="247"/>
      <c r="AP43"/>
      <c r="AQ43"/>
      <c r="AR43"/>
      <c r="BN43" s="135"/>
      <c r="BO43" s="135"/>
      <c r="BP43" s="135"/>
    </row>
    <row r="44" spans="1:68" ht="12" customHeight="1">
      <c r="A44" s="1311" t="s">
        <v>374</v>
      </c>
      <c r="B44" s="543"/>
      <c r="C44" s="544"/>
      <c r="D44" s="478"/>
      <c r="E44" s="11"/>
      <c r="F44" s="246"/>
      <c r="G44" s="246"/>
      <c r="H44" s="9"/>
      <c r="I44" s="9"/>
      <c r="J44" s="9"/>
      <c r="K44" s="9"/>
      <c r="L44" s="9"/>
      <c r="M44" s="9"/>
      <c r="N44" s="9"/>
      <c r="O44" s="246"/>
      <c r="P44" s="246"/>
      <c r="Q44" s="261"/>
      <c r="R44" s="226"/>
      <c r="S44" s="9"/>
      <c r="T44" s="201"/>
      <c r="U44" s="246"/>
      <c r="V44" s="256"/>
      <c r="W44" s="227"/>
      <c r="X44" s="246"/>
      <c r="Y44" s="227"/>
      <c r="Z44" s="416"/>
      <c r="AA44" s="227"/>
      <c r="AB44" s="246"/>
      <c r="AC44" s="247"/>
      <c r="AD44" s="247"/>
      <c r="AE44" s="247"/>
      <c r="AF44" s="247"/>
      <c r="AG44" s="247"/>
      <c r="AH44" s="247"/>
      <c r="AI44" s="247"/>
      <c r="AJ44" s="247"/>
      <c r="AK44" s="247"/>
      <c r="AL44" s="227"/>
      <c r="AM44" s="247"/>
      <c r="AN44" s="247"/>
      <c r="AO44" s="247"/>
      <c r="AP44"/>
      <c r="AQ44"/>
      <c r="AR44"/>
      <c r="BN44" s="135"/>
      <c r="BO44" s="135"/>
      <c r="BP44" s="135"/>
    </row>
    <row r="45" spans="1:68" ht="12" customHeight="1">
      <c r="A45" s="33"/>
      <c r="B45" s="507" t="s">
        <v>290</v>
      </c>
      <c r="C45" s="483" t="s">
        <v>291</v>
      </c>
      <c r="D45" s="482" t="s">
        <v>295</v>
      </c>
      <c r="E45" s="507" t="s">
        <v>269</v>
      </c>
      <c r="F45" s="257"/>
      <c r="G45" s="256"/>
      <c r="H45" s="257"/>
      <c r="I45" s="257"/>
      <c r="J45" s="257"/>
      <c r="K45" s="257"/>
      <c r="L45" s="257"/>
      <c r="M45" s="257"/>
      <c r="N45" s="257"/>
      <c r="O45" s="257"/>
      <c r="P45" s="257"/>
      <c r="Q45" s="232"/>
      <c r="R45" s="9"/>
      <c r="S45" s="549"/>
      <c r="T45" s="201"/>
      <c r="U45" s="199"/>
      <c r="W45" s="253"/>
      <c r="X45" s="257"/>
      <c r="Y45" s="257"/>
      <c r="Z45" s="280"/>
      <c r="AA45" s="257"/>
      <c r="AB45" s="257"/>
      <c r="AC45" s="253"/>
      <c r="AD45" s="253"/>
      <c r="AE45" s="253"/>
      <c r="AF45" s="253"/>
      <c r="AG45" s="253"/>
      <c r="AH45" s="253"/>
      <c r="AI45" s="253"/>
      <c r="AJ45" s="253"/>
      <c r="AK45" s="253"/>
      <c r="AL45" s="253"/>
      <c r="AM45" s="253"/>
      <c r="AN45" s="253"/>
      <c r="AO45" s="253"/>
      <c r="AP45"/>
      <c r="AQ45"/>
      <c r="AR45"/>
      <c r="BN45" s="135"/>
      <c r="BO45" s="135"/>
      <c r="BP45" s="135"/>
    </row>
    <row r="46" spans="1:68" ht="12" customHeight="1">
      <c r="A46" s="36" t="s">
        <v>222</v>
      </c>
      <c r="B46" s="413" t="s">
        <v>289</v>
      </c>
      <c r="C46" s="44" t="s">
        <v>293</v>
      </c>
      <c r="D46" s="42" t="s">
        <v>294</v>
      </c>
      <c r="E46" s="545"/>
      <c r="F46" s="272"/>
      <c r="G46" s="272"/>
      <c r="H46" s="250"/>
      <c r="I46" s="250"/>
      <c r="J46" s="250"/>
      <c r="K46" s="250"/>
      <c r="L46" s="250"/>
      <c r="M46" s="250"/>
      <c r="N46" s="250"/>
      <c r="O46" s="272"/>
      <c r="P46" s="272"/>
      <c r="Q46" s="295"/>
      <c r="R46" s="220"/>
      <c r="S46" s="9"/>
      <c r="T46" s="222"/>
      <c r="U46" s="402"/>
      <c r="V46" s="156"/>
      <c r="W46" s="271"/>
      <c r="X46" s="271"/>
      <c r="Y46" s="271"/>
      <c r="Z46" s="427"/>
      <c r="AA46" s="271"/>
      <c r="AB46" s="271"/>
      <c r="AC46" s="77"/>
      <c r="AD46" s="77"/>
      <c r="AE46" s="77"/>
      <c r="AF46" s="77"/>
      <c r="AG46" s="77"/>
      <c r="AH46" s="77"/>
      <c r="AI46" s="77"/>
      <c r="AJ46" s="77"/>
      <c r="AK46" s="77"/>
      <c r="AL46" s="77"/>
      <c r="AM46" s="77"/>
      <c r="AN46" s="77"/>
      <c r="AO46" s="77"/>
      <c r="AP46"/>
      <c r="AQ46"/>
      <c r="AR46"/>
      <c r="BN46" s="135"/>
      <c r="BO46" s="135"/>
      <c r="BP46" s="135"/>
    </row>
    <row r="47" spans="1:68" ht="12" customHeight="1">
      <c r="A47" s="495"/>
      <c r="B47" s="548"/>
      <c r="C47" s="546"/>
      <c r="D47" s="547"/>
      <c r="E47" s="548"/>
      <c r="F47" s="272"/>
      <c r="G47" s="272"/>
      <c r="H47" s="250"/>
      <c r="I47" s="250"/>
      <c r="J47" s="250"/>
      <c r="K47" s="250"/>
      <c r="L47" s="250"/>
      <c r="M47" s="250"/>
      <c r="N47" s="250"/>
      <c r="O47" s="272"/>
      <c r="P47" s="272"/>
      <c r="Q47" s="295"/>
      <c r="R47" s="9"/>
      <c r="S47" s="390"/>
      <c r="T47" s="227"/>
      <c r="U47" s="402"/>
      <c r="V47" s="156"/>
      <c r="W47" s="271"/>
      <c r="X47" s="271"/>
      <c r="Y47" s="271"/>
      <c r="Z47" s="427"/>
      <c r="AA47" s="271"/>
      <c r="AB47" s="271"/>
      <c r="AC47" s="77"/>
      <c r="AD47" s="77"/>
      <c r="AE47" s="77"/>
      <c r="AF47" s="77"/>
      <c r="AG47" s="77"/>
      <c r="AH47" s="77"/>
      <c r="AI47" s="77"/>
      <c r="AJ47" s="77"/>
      <c r="AK47" s="77"/>
      <c r="AL47" s="77"/>
      <c r="AM47" s="77"/>
      <c r="AN47" s="77"/>
      <c r="AO47" s="77"/>
      <c r="AP47"/>
      <c r="AQ47"/>
      <c r="AR47"/>
      <c r="BN47" s="135"/>
      <c r="BO47" s="135"/>
      <c r="BP47" s="135"/>
    </row>
    <row r="48" spans="1:68" ht="12" customHeight="1">
      <c r="A48" s="57" t="s">
        <v>228</v>
      </c>
      <c r="B48" s="993">
        <v>78.06838048444958</v>
      </c>
      <c r="C48" s="993">
        <v>26.368896041830805</v>
      </c>
      <c r="D48" s="993">
        <v>30.293475115624666</v>
      </c>
      <c r="E48" s="994">
        <v>2.6884303660569775</v>
      </c>
      <c r="F48" s="272"/>
      <c r="G48" s="272"/>
      <c r="H48" s="250"/>
      <c r="I48" s="250"/>
      <c r="J48" s="250"/>
      <c r="K48" s="250"/>
      <c r="L48" s="250"/>
      <c r="M48" s="250"/>
      <c r="N48" s="250"/>
      <c r="O48" s="272"/>
      <c r="P48" s="272"/>
      <c r="Q48" s="295"/>
      <c r="R48" s="9"/>
      <c r="S48" s="9"/>
      <c r="T48" s="201"/>
      <c r="U48" s="402"/>
      <c r="V48" s="156"/>
      <c r="W48" s="271"/>
      <c r="X48" s="271"/>
      <c r="Y48" s="271"/>
      <c r="Z48" s="427"/>
      <c r="AA48" s="271"/>
      <c r="AB48" s="271"/>
      <c r="AC48" s="77"/>
      <c r="AD48" s="77"/>
      <c r="AE48" s="77"/>
      <c r="AF48" s="77"/>
      <c r="AG48" s="77"/>
      <c r="AH48" s="77"/>
      <c r="AI48" s="77"/>
      <c r="AJ48" s="77"/>
      <c r="AK48" s="77"/>
      <c r="AL48" s="77"/>
      <c r="AM48" s="77"/>
      <c r="AN48" s="77"/>
      <c r="AO48" s="77"/>
      <c r="AP48"/>
      <c r="AQ48"/>
      <c r="AR48"/>
      <c r="BN48" s="135"/>
      <c r="BO48" s="135"/>
      <c r="BP48" s="135"/>
    </row>
    <row r="49" spans="1:68" ht="12" customHeight="1">
      <c r="A49" s="190" t="s">
        <v>229</v>
      </c>
      <c r="B49" s="995">
        <v>111.54509617122432</v>
      </c>
      <c r="C49" s="995">
        <v>13.497973649789095</v>
      </c>
      <c r="D49" s="995">
        <v>57.91039427291859</v>
      </c>
      <c r="E49" s="996">
        <v>2.061775346225621</v>
      </c>
      <c r="F49" s="272"/>
      <c r="G49" s="272"/>
      <c r="H49" s="250"/>
      <c r="I49" s="250"/>
      <c r="J49" s="250"/>
      <c r="K49" s="250"/>
      <c r="L49" s="250"/>
      <c r="M49" s="250"/>
      <c r="N49" s="250"/>
      <c r="O49" s="272"/>
      <c r="P49" s="272"/>
      <c r="Q49" s="295"/>
      <c r="R49" s="395"/>
      <c r="S49" s="395"/>
      <c r="T49" s="395"/>
      <c r="U49" s="402"/>
      <c r="V49" s="156"/>
      <c r="W49" s="271"/>
      <c r="X49" s="271"/>
      <c r="Y49" s="271"/>
      <c r="Z49" s="427"/>
      <c r="AA49" s="271"/>
      <c r="AB49" s="271"/>
      <c r="AC49" s="77"/>
      <c r="AD49" s="77"/>
      <c r="AE49" s="77"/>
      <c r="AF49" s="77"/>
      <c r="AG49" s="77"/>
      <c r="AH49" s="77"/>
      <c r="AI49" s="77"/>
      <c r="AJ49" s="77"/>
      <c r="AK49" s="77"/>
      <c r="AL49" s="77"/>
      <c r="AM49" s="77"/>
      <c r="AN49" s="77"/>
      <c r="AO49" s="77"/>
      <c r="AP49"/>
      <c r="AQ49"/>
      <c r="AR49"/>
      <c r="BN49" s="135"/>
      <c r="BO49" s="135"/>
      <c r="BP49" s="135"/>
    </row>
    <row r="50" spans="1:68" ht="12" customHeight="1">
      <c r="A50" s="57" t="s">
        <v>230</v>
      </c>
      <c r="B50" s="993">
        <v>71.80590434649392</v>
      </c>
      <c r="C50" s="993">
        <v>36.34844792849979</v>
      </c>
      <c r="D50" s="993">
        <v>61.06972831883731</v>
      </c>
      <c r="E50" s="994">
        <v>9.996184496917246</v>
      </c>
      <c r="F50" s="272"/>
      <c r="G50" s="272"/>
      <c r="H50" s="250"/>
      <c r="I50" s="250"/>
      <c r="J50" s="250"/>
      <c r="K50" s="250"/>
      <c r="L50" s="250"/>
      <c r="M50" s="250"/>
      <c r="N50" s="250"/>
      <c r="O50" s="272"/>
      <c r="P50" s="272"/>
      <c r="Q50" s="295"/>
      <c r="R50" s="9"/>
      <c r="S50" s="9"/>
      <c r="T50" s="201"/>
      <c r="U50" s="402"/>
      <c r="V50" s="156"/>
      <c r="W50" s="271"/>
      <c r="X50" s="271"/>
      <c r="Y50" s="271"/>
      <c r="Z50" s="427"/>
      <c r="AA50" s="271"/>
      <c r="AB50" s="271"/>
      <c r="AC50" s="77"/>
      <c r="AD50" s="77"/>
      <c r="AE50" s="77"/>
      <c r="AF50" s="77"/>
      <c r="AG50" s="77"/>
      <c r="AH50" s="77"/>
      <c r="AI50" s="77"/>
      <c r="AJ50" s="77"/>
      <c r="AK50" s="77"/>
      <c r="AL50" s="77"/>
      <c r="AM50" s="77"/>
      <c r="AN50" s="77"/>
      <c r="AO50" s="77"/>
      <c r="AP50"/>
      <c r="AQ50"/>
      <c r="AR50"/>
      <c r="BN50" s="135"/>
      <c r="BO50" s="135"/>
      <c r="BP50" s="135"/>
    </row>
    <row r="51" spans="1:68" ht="12" customHeight="1">
      <c r="A51" s="190" t="s">
        <v>231</v>
      </c>
      <c r="B51" s="995">
        <v>105.38346837858735</v>
      </c>
      <c r="C51" s="995">
        <v>16.56392105871851</v>
      </c>
      <c r="D51" s="995">
        <v>43.275585786026085</v>
      </c>
      <c r="E51" s="996">
        <v>4.942503672162131</v>
      </c>
      <c r="F51" s="272"/>
      <c r="G51" s="272"/>
      <c r="H51" s="250"/>
      <c r="I51" s="250"/>
      <c r="J51" s="250"/>
      <c r="K51" s="250"/>
      <c r="L51" s="250"/>
      <c r="M51" s="250"/>
      <c r="N51" s="250"/>
      <c r="O51" s="272"/>
      <c r="P51" s="272"/>
      <c r="Q51" s="295"/>
      <c r="R51" s="9"/>
      <c r="S51" s="9"/>
      <c r="T51" s="201"/>
      <c r="U51" s="402"/>
      <c r="V51" s="156"/>
      <c r="W51" s="271"/>
      <c r="X51" s="271"/>
      <c r="Y51" s="271"/>
      <c r="Z51" s="427"/>
      <c r="AA51" s="271"/>
      <c r="AB51" s="271"/>
      <c r="AC51" s="77"/>
      <c r="AD51" s="77"/>
      <c r="AE51" s="77"/>
      <c r="AF51" s="77"/>
      <c r="AG51" s="77"/>
      <c r="AH51" s="77"/>
      <c r="AI51" s="77"/>
      <c r="AJ51" s="77"/>
      <c r="AK51" s="77"/>
      <c r="AL51" s="77"/>
      <c r="AM51" s="77"/>
      <c r="AN51" s="77"/>
      <c r="AO51" s="77"/>
      <c r="AP51"/>
      <c r="AQ51"/>
      <c r="AR51"/>
      <c r="BN51" s="135"/>
      <c r="BO51" s="135"/>
      <c r="BP51" s="135"/>
    </row>
    <row r="52" spans="1:68" ht="12" customHeight="1">
      <c r="A52" s="57" t="s">
        <v>232</v>
      </c>
      <c r="B52" s="993">
        <v>89.4545448950648</v>
      </c>
      <c r="C52" s="993">
        <v>10.027488124533237</v>
      </c>
      <c r="D52" s="993">
        <v>35.9605987136924</v>
      </c>
      <c r="E52" s="994">
        <v>5.410235564580473</v>
      </c>
      <c r="F52" s="272"/>
      <c r="G52" s="272"/>
      <c r="H52" s="250"/>
      <c r="I52" s="250"/>
      <c r="J52" s="250"/>
      <c r="K52" s="250"/>
      <c r="L52" s="250"/>
      <c r="M52" s="250"/>
      <c r="N52" s="250"/>
      <c r="O52" s="272"/>
      <c r="P52" s="272"/>
      <c r="Q52" s="295"/>
      <c r="R52" s="9"/>
      <c r="S52" s="9"/>
      <c r="T52" s="201"/>
      <c r="U52" s="402"/>
      <c r="V52" s="156"/>
      <c r="W52" s="271"/>
      <c r="X52" s="271"/>
      <c r="Y52" s="271"/>
      <c r="Z52" s="427"/>
      <c r="AA52" s="271"/>
      <c r="AB52" s="271"/>
      <c r="AC52" s="77"/>
      <c r="AD52" s="77"/>
      <c r="AE52" s="444"/>
      <c r="AF52" s="77"/>
      <c r="AG52" s="77"/>
      <c r="AH52" s="77"/>
      <c r="AI52" s="77"/>
      <c r="AJ52" s="77"/>
      <c r="AK52" s="77"/>
      <c r="AL52" s="77"/>
      <c r="AM52" s="77"/>
      <c r="AN52" s="77"/>
      <c r="AO52" s="77"/>
      <c r="AP52"/>
      <c r="AQ52"/>
      <c r="AR52"/>
      <c r="BN52" s="135"/>
      <c r="BO52" s="135"/>
      <c r="BP52" s="135"/>
    </row>
    <row r="53" spans="1:68" ht="12" customHeight="1">
      <c r="A53" s="190" t="s">
        <v>233</v>
      </c>
      <c r="B53" s="995">
        <v>92.90666653345795</v>
      </c>
      <c r="C53" s="995">
        <v>16.638282959939012</v>
      </c>
      <c r="D53" s="995">
        <v>30.94475398396577</v>
      </c>
      <c r="E53" s="996">
        <v>1.3917750780808162</v>
      </c>
      <c r="F53" s="272"/>
      <c r="G53" s="272"/>
      <c r="H53" s="250"/>
      <c r="I53" s="250"/>
      <c r="J53" s="250"/>
      <c r="K53" s="250"/>
      <c r="L53" s="250"/>
      <c r="M53" s="250"/>
      <c r="N53" s="250"/>
      <c r="O53" s="272"/>
      <c r="P53" s="272"/>
      <c r="Q53" s="295"/>
      <c r="R53" s="550"/>
      <c r="S53" s="550"/>
      <c r="T53" s="550"/>
      <c r="U53" s="402"/>
      <c r="V53" s="156"/>
      <c r="W53" s="271"/>
      <c r="X53" s="271"/>
      <c r="Y53" s="271"/>
      <c r="Z53" s="427"/>
      <c r="AA53" s="271"/>
      <c r="AB53" s="271"/>
      <c r="AC53" s="77"/>
      <c r="AD53" s="77"/>
      <c r="AE53" s="77"/>
      <c r="AF53" s="77"/>
      <c r="AG53" s="77"/>
      <c r="AH53" s="77"/>
      <c r="AI53" s="77"/>
      <c r="AJ53" s="77"/>
      <c r="AK53" s="77"/>
      <c r="AL53" s="77"/>
      <c r="AM53" s="77"/>
      <c r="AN53" s="77"/>
      <c r="AO53" s="77"/>
      <c r="AP53"/>
      <c r="AQ53"/>
      <c r="AR53"/>
      <c r="BN53" s="135"/>
      <c r="BO53" s="135"/>
      <c r="BP53" s="135"/>
    </row>
    <row r="54" spans="1:68" ht="12" customHeight="1">
      <c r="A54" s="57" t="s">
        <v>234</v>
      </c>
      <c r="B54" s="993">
        <v>65.1418429666062</v>
      </c>
      <c r="C54" s="993">
        <v>17.368378214966746</v>
      </c>
      <c r="D54" s="993">
        <v>43.389696990837635</v>
      </c>
      <c r="E54" s="994">
        <v>7.5650551137156405</v>
      </c>
      <c r="F54" s="272"/>
      <c r="G54" s="272"/>
      <c r="H54" s="250"/>
      <c r="I54" s="250"/>
      <c r="J54" s="250"/>
      <c r="K54" s="250"/>
      <c r="L54" s="250"/>
      <c r="M54" s="250"/>
      <c r="N54" s="250"/>
      <c r="O54" s="272"/>
      <c r="P54" s="272"/>
      <c r="Q54" s="295"/>
      <c r="R54" s="550"/>
      <c r="S54" s="550"/>
      <c r="T54" s="550"/>
      <c r="U54" s="402"/>
      <c r="V54" s="156"/>
      <c r="W54" s="271"/>
      <c r="X54" s="271"/>
      <c r="Y54" s="271"/>
      <c r="Z54" s="427"/>
      <c r="AA54" s="271"/>
      <c r="AB54" s="271"/>
      <c r="AC54" s="77"/>
      <c r="AD54" s="77"/>
      <c r="AE54" s="77"/>
      <c r="AF54" s="77"/>
      <c r="AG54" s="77"/>
      <c r="AH54" s="77"/>
      <c r="AI54" s="77"/>
      <c r="AJ54" s="77"/>
      <c r="AK54" s="77"/>
      <c r="AL54" s="77"/>
      <c r="AM54" s="77"/>
      <c r="AN54" s="77"/>
      <c r="AO54" s="77"/>
      <c r="AP54"/>
      <c r="AQ54"/>
      <c r="AR54"/>
      <c r="BN54" s="135"/>
      <c r="BO54" s="135"/>
      <c r="BP54" s="135"/>
    </row>
    <row r="55" spans="1:68" ht="12" customHeight="1">
      <c r="A55" s="190" t="s">
        <v>235</v>
      </c>
      <c r="B55" s="995">
        <v>279.96962468193385</v>
      </c>
      <c r="C55" s="995">
        <v>24.283377473126652</v>
      </c>
      <c r="D55" s="995">
        <v>415.18613036817777</v>
      </c>
      <c r="E55" s="996">
        <v>23.692683180142378</v>
      </c>
      <c r="F55" s="272"/>
      <c r="G55" s="272"/>
      <c r="H55" s="250"/>
      <c r="I55" s="250"/>
      <c r="J55" s="250"/>
      <c r="K55" s="250"/>
      <c r="L55" s="250"/>
      <c r="M55" s="250"/>
      <c r="N55" s="250"/>
      <c r="O55" s="272"/>
      <c r="P55" s="272"/>
      <c r="Q55" s="295"/>
      <c r="R55" s="550"/>
      <c r="S55" s="550"/>
      <c r="T55" s="550"/>
      <c r="U55" s="402"/>
      <c r="V55" s="156"/>
      <c r="W55" s="271"/>
      <c r="X55" s="271"/>
      <c r="Y55" s="271"/>
      <c r="Z55" s="427"/>
      <c r="AA55" s="271"/>
      <c r="AB55" s="271"/>
      <c r="AC55" s="77"/>
      <c r="AD55" s="77"/>
      <c r="AE55" s="77"/>
      <c r="AF55" s="77"/>
      <c r="AG55" s="77"/>
      <c r="AH55" s="77"/>
      <c r="AI55" s="77"/>
      <c r="AJ55" s="77"/>
      <c r="AK55" s="77"/>
      <c r="AL55" s="77"/>
      <c r="AM55" s="77"/>
      <c r="AN55" s="77"/>
      <c r="AO55" s="77"/>
      <c r="AP55"/>
      <c r="AQ55"/>
      <c r="AR55"/>
      <c r="BN55" s="135"/>
      <c r="BO55" s="135"/>
      <c r="BP55" s="135"/>
    </row>
    <row r="56" spans="1:68" ht="12" customHeight="1">
      <c r="A56" s="57" t="s">
        <v>236</v>
      </c>
      <c r="B56" s="993">
        <v>76.92510512226843</v>
      </c>
      <c r="C56" s="993">
        <v>12.580513201623969</v>
      </c>
      <c r="D56" s="993">
        <v>48.30500996026724</v>
      </c>
      <c r="E56" s="994">
        <v>0.8268279860597956</v>
      </c>
      <c r="F56" s="272"/>
      <c r="G56" s="272"/>
      <c r="H56" s="250"/>
      <c r="I56" s="250"/>
      <c r="J56" s="250"/>
      <c r="K56" s="250"/>
      <c r="L56" s="250"/>
      <c r="M56" s="250"/>
      <c r="N56" s="250"/>
      <c r="O56" s="272"/>
      <c r="P56" s="272"/>
      <c r="Q56" s="295"/>
      <c r="R56" s="550"/>
      <c r="S56" s="550"/>
      <c r="T56" s="550"/>
      <c r="U56" s="402"/>
      <c r="V56" s="156"/>
      <c r="W56" s="271"/>
      <c r="X56" s="271"/>
      <c r="Y56" s="271"/>
      <c r="Z56" s="427"/>
      <c r="AA56" s="271"/>
      <c r="AB56" s="271"/>
      <c r="AC56" s="77"/>
      <c r="AD56" s="77"/>
      <c r="AE56" s="77"/>
      <c r="AF56" s="77"/>
      <c r="AG56" s="77"/>
      <c r="AH56" s="77"/>
      <c r="AI56" s="77"/>
      <c r="AJ56" s="77"/>
      <c r="AK56" s="77"/>
      <c r="AL56" s="77"/>
      <c r="AM56" s="77"/>
      <c r="AN56" s="77"/>
      <c r="AO56" s="77"/>
      <c r="AP56"/>
      <c r="AQ56"/>
      <c r="AR56"/>
      <c r="BN56" s="135"/>
      <c r="BO56" s="135"/>
      <c r="BP56" s="135"/>
    </row>
    <row r="57" spans="1:68" ht="12" customHeight="1">
      <c r="A57" s="190" t="s">
        <v>237</v>
      </c>
      <c r="B57" s="995">
        <v>72.18522629411275</v>
      </c>
      <c r="C57" s="995">
        <v>10.506329545932864</v>
      </c>
      <c r="D57" s="995">
        <v>87.95988892246983</v>
      </c>
      <c r="E57" s="996">
        <v>14.820575963462575</v>
      </c>
      <c r="F57" s="272"/>
      <c r="G57" s="272"/>
      <c r="H57" s="250"/>
      <c r="I57" s="250"/>
      <c r="J57" s="250"/>
      <c r="K57" s="250"/>
      <c r="L57" s="250"/>
      <c r="M57" s="250"/>
      <c r="N57" s="250"/>
      <c r="O57" s="272"/>
      <c r="P57" s="272"/>
      <c r="Q57" s="295"/>
      <c r="R57" s="550"/>
      <c r="S57" s="550"/>
      <c r="T57" s="550"/>
      <c r="U57" s="402"/>
      <c r="V57" s="156"/>
      <c r="W57" s="271"/>
      <c r="X57" s="271"/>
      <c r="Y57" s="271"/>
      <c r="Z57" s="427"/>
      <c r="AA57" s="271"/>
      <c r="AB57" s="271"/>
      <c r="AC57" s="77"/>
      <c r="AD57" s="77"/>
      <c r="AE57" s="77"/>
      <c r="AF57" s="77"/>
      <c r="AG57" s="77"/>
      <c r="AH57" s="77"/>
      <c r="AI57" s="77"/>
      <c r="AJ57" s="77"/>
      <c r="AK57" s="77"/>
      <c r="AL57" s="77"/>
      <c r="AM57" s="77"/>
      <c r="AN57" s="77"/>
      <c r="AO57" s="77"/>
      <c r="AP57"/>
      <c r="AQ57"/>
      <c r="AR57"/>
      <c r="BN57" s="135"/>
      <c r="BO57" s="135"/>
      <c r="BP57" s="135"/>
    </row>
    <row r="58" spans="1:68" ht="12" customHeight="1">
      <c r="A58" s="57" t="s">
        <v>238</v>
      </c>
      <c r="B58" s="993">
        <v>97.68168725655617</v>
      </c>
      <c r="C58" s="993">
        <v>25.56528784547553</v>
      </c>
      <c r="D58" s="993">
        <v>43.0827541812356</v>
      </c>
      <c r="E58" s="994">
        <v>7.980958449196528</v>
      </c>
      <c r="F58" s="272"/>
      <c r="G58" s="272"/>
      <c r="H58" s="250"/>
      <c r="I58" s="250"/>
      <c r="J58" s="250"/>
      <c r="K58" s="250"/>
      <c r="L58" s="250"/>
      <c r="M58" s="250"/>
      <c r="N58" s="250"/>
      <c r="O58" s="272"/>
      <c r="P58" s="272"/>
      <c r="Q58" s="295"/>
      <c r="R58" s="550"/>
      <c r="S58" s="550"/>
      <c r="T58" s="550"/>
      <c r="U58" s="402"/>
      <c r="V58" s="156"/>
      <c r="W58" s="271"/>
      <c r="X58" s="271"/>
      <c r="Y58" s="271"/>
      <c r="Z58" s="427"/>
      <c r="AA58" s="271"/>
      <c r="AB58" s="271"/>
      <c r="AC58" s="77"/>
      <c r="AD58" s="77"/>
      <c r="AE58" s="77"/>
      <c r="AF58" s="77"/>
      <c r="AG58" s="77"/>
      <c r="AH58" s="77"/>
      <c r="AI58" s="77"/>
      <c r="AJ58" s="77"/>
      <c r="AK58" s="77"/>
      <c r="AL58" s="77"/>
      <c r="AM58" s="77"/>
      <c r="AN58" s="77"/>
      <c r="AO58" s="77"/>
      <c r="AP58"/>
      <c r="AQ58"/>
      <c r="AR58"/>
      <c r="BN58" s="135"/>
      <c r="BO58" s="135"/>
      <c r="BP58" s="135"/>
    </row>
    <row r="59" spans="1:68" ht="12" customHeight="1">
      <c r="A59" s="190" t="s">
        <v>239</v>
      </c>
      <c r="B59" s="995">
        <v>70.05664560613148</v>
      </c>
      <c r="C59" s="995">
        <v>16.010532905541645</v>
      </c>
      <c r="D59" s="995">
        <v>36.62771043839762</v>
      </c>
      <c r="E59" s="996">
        <v>8.172253491149188</v>
      </c>
      <c r="F59" s="272"/>
      <c r="G59" s="272"/>
      <c r="H59" s="250"/>
      <c r="I59" s="250"/>
      <c r="J59" s="250"/>
      <c r="K59" s="250"/>
      <c r="L59" s="250"/>
      <c r="M59" s="250"/>
      <c r="N59" s="250"/>
      <c r="O59" s="272"/>
      <c r="P59" s="272"/>
      <c r="Q59" s="295"/>
      <c r="R59" s="550"/>
      <c r="S59" s="550"/>
      <c r="T59" s="550"/>
      <c r="U59" s="402"/>
      <c r="V59" s="156"/>
      <c r="W59" s="271"/>
      <c r="X59" s="271"/>
      <c r="Y59" s="271"/>
      <c r="Z59" s="427"/>
      <c r="AA59" s="271"/>
      <c r="AB59" s="271"/>
      <c r="AC59" s="77"/>
      <c r="AD59" s="77"/>
      <c r="AE59" s="77"/>
      <c r="AF59" s="77"/>
      <c r="AG59" s="77"/>
      <c r="AH59" s="77"/>
      <c r="AI59" s="77"/>
      <c r="AJ59" s="77"/>
      <c r="AK59" s="77"/>
      <c r="AL59" s="77"/>
      <c r="AM59" s="77"/>
      <c r="AN59" s="77"/>
      <c r="AO59" s="77"/>
      <c r="AP59"/>
      <c r="AQ59"/>
      <c r="AR59"/>
      <c r="BN59" s="135"/>
      <c r="BO59" s="135"/>
      <c r="BP59" s="135"/>
    </row>
    <row r="60" spans="1:68" ht="12" customHeight="1">
      <c r="A60" s="57" t="s">
        <v>240</v>
      </c>
      <c r="B60" s="993">
        <v>112.35674001664621</v>
      </c>
      <c r="C60" s="993">
        <v>4.454521562111622</v>
      </c>
      <c r="D60" s="993">
        <v>40.706103345585554</v>
      </c>
      <c r="E60" s="994">
        <v>0.6947340359370241</v>
      </c>
      <c r="F60" s="272"/>
      <c r="G60" s="272"/>
      <c r="H60" s="250"/>
      <c r="I60" s="250"/>
      <c r="J60" s="250"/>
      <c r="K60" s="250"/>
      <c r="L60" s="250"/>
      <c r="M60" s="250"/>
      <c r="N60" s="250"/>
      <c r="O60" s="272"/>
      <c r="P60" s="272"/>
      <c r="Q60" s="295"/>
      <c r="R60" s="550"/>
      <c r="S60" s="550"/>
      <c r="T60" s="550"/>
      <c r="U60" s="402"/>
      <c r="V60" s="156"/>
      <c r="W60" s="271"/>
      <c r="X60" s="271"/>
      <c r="Y60" s="271"/>
      <c r="Z60" s="427"/>
      <c r="AA60" s="271"/>
      <c r="AB60" s="271"/>
      <c r="AC60" s="77"/>
      <c r="AD60" s="77"/>
      <c r="AE60" s="77"/>
      <c r="AF60" s="77"/>
      <c r="AG60" s="77"/>
      <c r="AH60" s="77"/>
      <c r="AI60" s="77"/>
      <c r="AJ60" s="77"/>
      <c r="AK60" s="77"/>
      <c r="AL60" s="77"/>
      <c r="AM60" s="77"/>
      <c r="AN60" s="77"/>
      <c r="AO60" s="77"/>
      <c r="AP60"/>
      <c r="AQ60"/>
      <c r="AR60"/>
      <c r="BN60" s="135"/>
      <c r="BO60" s="135"/>
      <c r="BP60" s="135"/>
    </row>
    <row r="61" spans="1:68" ht="12" customHeight="1">
      <c r="A61" s="190" t="s">
        <v>241</v>
      </c>
      <c r="B61" s="995">
        <v>92.1268917482255</v>
      </c>
      <c r="C61" s="995">
        <v>26.13148700595666</v>
      </c>
      <c r="D61" s="995">
        <v>71.12978360198241</v>
      </c>
      <c r="E61" s="996">
        <v>1.8529068040399128</v>
      </c>
      <c r="F61" s="272"/>
      <c r="G61" s="272"/>
      <c r="H61" s="250"/>
      <c r="I61" s="250"/>
      <c r="J61" s="250"/>
      <c r="K61" s="250"/>
      <c r="L61" s="250"/>
      <c r="M61" s="250"/>
      <c r="N61" s="250"/>
      <c r="O61" s="272"/>
      <c r="P61" s="272"/>
      <c r="Q61" s="295"/>
      <c r="R61" s="550"/>
      <c r="S61" s="550"/>
      <c r="T61" s="550"/>
      <c r="U61" s="402"/>
      <c r="V61" s="156"/>
      <c r="W61" s="271"/>
      <c r="X61" s="271"/>
      <c r="Y61" s="271"/>
      <c r="Z61" s="427"/>
      <c r="AA61" s="271"/>
      <c r="AB61" s="271"/>
      <c r="AC61" s="77"/>
      <c r="AD61" s="77"/>
      <c r="AE61" s="77"/>
      <c r="AF61" s="77"/>
      <c r="AG61" s="77"/>
      <c r="AH61" s="77"/>
      <c r="AI61" s="77"/>
      <c r="AJ61" s="77"/>
      <c r="AK61" s="77"/>
      <c r="AL61" s="77"/>
      <c r="AM61" s="77"/>
      <c r="AN61" s="77"/>
      <c r="AO61" s="77"/>
      <c r="AP61"/>
      <c r="AQ61"/>
      <c r="AR61"/>
      <c r="BN61" s="135"/>
      <c r="BO61" s="135"/>
      <c r="BP61" s="135"/>
    </row>
    <row r="62" spans="1:68" ht="12" customHeight="1">
      <c r="A62" s="57" t="s">
        <v>242</v>
      </c>
      <c r="B62" s="993">
        <v>95.93529608299123</v>
      </c>
      <c r="C62" s="993">
        <v>17.74267624223859</v>
      </c>
      <c r="D62" s="993">
        <v>35.24110063943738</v>
      </c>
      <c r="E62" s="994">
        <v>4.507681518506643</v>
      </c>
      <c r="F62" s="272"/>
      <c r="G62" s="272"/>
      <c r="H62" s="250"/>
      <c r="I62" s="250"/>
      <c r="J62" s="250"/>
      <c r="K62" s="250"/>
      <c r="L62" s="250"/>
      <c r="M62" s="250"/>
      <c r="N62" s="250"/>
      <c r="O62" s="272"/>
      <c r="P62" s="272"/>
      <c r="Q62" s="295"/>
      <c r="R62" s="550"/>
      <c r="S62" s="550"/>
      <c r="T62" s="550"/>
      <c r="U62" s="402"/>
      <c r="V62" s="156"/>
      <c r="W62" s="271"/>
      <c r="X62" s="271"/>
      <c r="Y62" s="271"/>
      <c r="Z62" s="427"/>
      <c r="AA62" s="271"/>
      <c r="AB62" s="271"/>
      <c r="AC62" s="77"/>
      <c r="AD62" s="77"/>
      <c r="AE62" s="77"/>
      <c r="AF62" s="77"/>
      <c r="AG62" s="77"/>
      <c r="AH62" s="77"/>
      <c r="AI62" s="77"/>
      <c r="AJ62" s="77"/>
      <c r="AK62" s="77"/>
      <c r="AL62" s="77"/>
      <c r="AM62" s="77"/>
      <c r="AN62" s="77"/>
      <c r="AO62" s="77"/>
      <c r="AP62"/>
      <c r="AQ62"/>
      <c r="AR62"/>
      <c r="BN62" s="135"/>
      <c r="BO62" s="135"/>
      <c r="BP62" s="135"/>
    </row>
    <row r="63" spans="1:68" ht="12" customHeight="1">
      <c r="A63" s="190" t="s">
        <v>243</v>
      </c>
      <c r="B63" s="995">
        <v>100.65062555307719</v>
      </c>
      <c r="C63" s="995">
        <v>9.103998868669212</v>
      </c>
      <c r="D63" s="995">
        <v>77.81950559987314</v>
      </c>
      <c r="E63" s="996">
        <v>4.9166157782077535</v>
      </c>
      <c r="F63" s="272"/>
      <c r="G63" s="272"/>
      <c r="H63" s="250"/>
      <c r="I63" s="250"/>
      <c r="J63" s="250"/>
      <c r="K63" s="250"/>
      <c r="L63" s="250"/>
      <c r="M63" s="250"/>
      <c r="N63" s="250"/>
      <c r="O63" s="272"/>
      <c r="P63" s="272"/>
      <c r="Q63" s="295"/>
      <c r="R63" s="550"/>
      <c r="S63" s="550"/>
      <c r="T63" s="550"/>
      <c r="U63" s="402"/>
      <c r="V63" s="156"/>
      <c r="W63" s="271"/>
      <c r="X63" s="271"/>
      <c r="Y63" s="271"/>
      <c r="Z63" s="427"/>
      <c r="AA63" s="271"/>
      <c r="AB63" s="271"/>
      <c r="AC63" s="77"/>
      <c r="AD63" s="77"/>
      <c r="AE63" s="77"/>
      <c r="AF63" s="77"/>
      <c r="AG63" s="77"/>
      <c r="AH63" s="77"/>
      <c r="AI63" s="77"/>
      <c r="AJ63" s="77"/>
      <c r="AK63" s="77"/>
      <c r="AL63" s="77"/>
      <c r="AM63" s="77"/>
      <c r="AN63" s="77"/>
      <c r="AO63" s="77"/>
      <c r="AP63"/>
      <c r="AQ63"/>
      <c r="AR63"/>
      <c r="BN63" s="135"/>
      <c r="BO63" s="135"/>
      <c r="BP63" s="135"/>
    </row>
    <row r="64" spans="1:68" ht="12" customHeight="1">
      <c r="A64" s="57" t="s">
        <v>244</v>
      </c>
      <c r="B64" s="993">
        <v>119.8463727865157</v>
      </c>
      <c r="C64" s="993">
        <v>26.294986570181596</v>
      </c>
      <c r="D64" s="993">
        <v>27.40732262786006</v>
      </c>
      <c r="E64" s="994">
        <v>2.355367332658714</v>
      </c>
      <c r="F64" s="272"/>
      <c r="G64" s="272"/>
      <c r="H64" s="250"/>
      <c r="I64" s="250"/>
      <c r="J64" s="250"/>
      <c r="K64" s="250"/>
      <c r="L64" s="250"/>
      <c r="M64" s="250"/>
      <c r="N64" s="250"/>
      <c r="O64" s="272"/>
      <c r="P64" s="272"/>
      <c r="Q64" s="295"/>
      <c r="R64" s="550"/>
      <c r="S64" s="550"/>
      <c r="T64" s="550"/>
      <c r="U64" s="402"/>
      <c r="V64" s="156"/>
      <c r="W64" s="271"/>
      <c r="X64" s="271"/>
      <c r="Y64" s="271"/>
      <c r="Z64" s="427"/>
      <c r="AA64" s="271"/>
      <c r="AB64" s="271"/>
      <c r="AC64" s="77"/>
      <c r="AD64" s="77"/>
      <c r="AE64" s="77"/>
      <c r="AF64" s="77"/>
      <c r="AG64" s="77"/>
      <c r="AH64" s="77"/>
      <c r="AI64" s="77"/>
      <c r="AJ64" s="77"/>
      <c r="AK64" s="77"/>
      <c r="AL64" s="77"/>
      <c r="AM64" s="77"/>
      <c r="AN64" s="77"/>
      <c r="AO64" s="77"/>
      <c r="AP64"/>
      <c r="AQ64"/>
      <c r="AR64"/>
      <c r="BN64" s="135"/>
      <c r="BO64" s="135"/>
      <c r="BP64" s="135"/>
    </row>
    <row r="65" spans="1:68" ht="12" customHeight="1">
      <c r="A65" s="190" t="s">
        <v>245</v>
      </c>
      <c r="B65" s="995">
        <v>96.05662261587773</v>
      </c>
      <c r="C65" s="995">
        <v>17.403286354697403</v>
      </c>
      <c r="D65" s="995">
        <v>51.3020253330426</v>
      </c>
      <c r="E65" s="996">
        <v>6.116881494880869</v>
      </c>
      <c r="F65" s="272"/>
      <c r="G65" s="272"/>
      <c r="H65" s="250"/>
      <c r="I65" s="250"/>
      <c r="J65" s="250"/>
      <c r="K65" s="250"/>
      <c r="L65" s="250"/>
      <c r="M65" s="250"/>
      <c r="N65" s="250"/>
      <c r="O65" s="272"/>
      <c r="P65" s="272"/>
      <c r="Q65" s="295"/>
      <c r="R65" s="550"/>
      <c r="S65" s="550"/>
      <c r="T65" s="550"/>
      <c r="U65" s="402"/>
      <c r="V65" s="156"/>
      <c r="W65" s="271"/>
      <c r="X65" s="271"/>
      <c r="Y65" s="271"/>
      <c r="Z65" s="427"/>
      <c r="AA65" s="271"/>
      <c r="AB65" s="271"/>
      <c r="AC65" s="77"/>
      <c r="AD65" s="77"/>
      <c r="AE65" s="77"/>
      <c r="AF65" s="77"/>
      <c r="AG65" s="77"/>
      <c r="AH65" s="77"/>
      <c r="AI65" s="77"/>
      <c r="AJ65" s="77"/>
      <c r="AK65" s="77"/>
      <c r="AL65" s="77"/>
      <c r="AM65" s="77"/>
      <c r="AN65" s="77"/>
      <c r="AO65" s="77"/>
      <c r="AP65"/>
      <c r="AQ65"/>
      <c r="AR65"/>
      <c r="BN65" s="135"/>
      <c r="BO65" s="135"/>
      <c r="BP65" s="135"/>
    </row>
    <row r="66" spans="1:68" ht="12" customHeight="1">
      <c r="A66" s="57" t="s">
        <v>246</v>
      </c>
      <c r="B66" s="993">
        <v>84.02569263609148</v>
      </c>
      <c r="C66" s="993">
        <v>12.463796035499813</v>
      </c>
      <c r="D66" s="993">
        <v>35.01045154204532</v>
      </c>
      <c r="E66" s="994">
        <v>5.676936635312041</v>
      </c>
      <c r="F66" s="272"/>
      <c r="G66" s="272"/>
      <c r="H66" s="250"/>
      <c r="I66" s="250"/>
      <c r="J66" s="250"/>
      <c r="K66" s="250"/>
      <c r="L66" s="250"/>
      <c r="M66" s="250"/>
      <c r="N66" s="250"/>
      <c r="O66" s="272"/>
      <c r="P66" s="272"/>
      <c r="Q66" s="295"/>
      <c r="R66" s="226"/>
      <c r="S66" s="234"/>
      <c r="T66" s="201"/>
      <c r="U66" s="402"/>
      <c r="V66" s="156"/>
      <c r="W66" s="271"/>
      <c r="X66" s="271"/>
      <c r="Y66" s="271"/>
      <c r="Z66" s="427"/>
      <c r="AA66" s="271"/>
      <c r="AB66" s="271"/>
      <c r="AC66" s="77"/>
      <c r="AD66" s="77"/>
      <c r="AE66" s="77"/>
      <c r="AF66" s="77"/>
      <c r="AG66" s="77"/>
      <c r="AH66" s="77"/>
      <c r="AI66" s="77"/>
      <c r="AJ66" s="77"/>
      <c r="AK66" s="77"/>
      <c r="AL66" s="77"/>
      <c r="AM66" s="77"/>
      <c r="AN66" s="77"/>
      <c r="AO66" s="77"/>
      <c r="AP66"/>
      <c r="AQ66"/>
      <c r="AR66"/>
      <c r="BN66" s="135"/>
      <c r="BO66" s="135"/>
      <c r="BP66" s="135"/>
    </row>
    <row r="67" spans="1:68" ht="12" customHeight="1">
      <c r="A67" s="190" t="s">
        <v>247</v>
      </c>
      <c r="B67" s="995">
        <v>62.81032679038212</v>
      </c>
      <c r="C67" s="995">
        <v>19.43585626427793</v>
      </c>
      <c r="D67" s="995">
        <v>47.943126396572374</v>
      </c>
      <c r="E67" s="996">
        <v>1.7267445396965941</v>
      </c>
      <c r="F67" s="327"/>
      <c r="G67" s="327"/>
      <c r="H67" s="257"/>
      <c r="I67" s="257"/>
      <c r="J67" s="257"/>
      <c r="K67" s="257"/>
      <c r="L67" s="257"/>
      <c r="M67" s="257"/>
      <c r="N67" s="257"/>
      <c r="O67" s="327"/>
      <c r="P67" s="327"/>
      <c r="Q67" s="332"/>
      <c r="R67" s="449"/>
      <c r="S67" s="234"/>
      <c r="T67" s="173"/>
      <c r="U67" s="183"/>
      <c r="V67" s="174"/>
      <c r="W67" s="326"/>
      <c r="X67" s="326"/>
      <c r="Y67" s="326"/>
      <c r="Z67" s="453"/>
      <c r="AA67" s="326"/>
      <c r="AB67" s="326"/>
      <c r="AC67" s="89"/>
      <c r="AD67" s="89"/>
      <c r="AE67" s="89"/>
      <c r="AF67" s="89"/>
      <c r="AG67" s="89"/>
      <c r="AH67" s="89"/>
      <c r="AI67" s="89"/>
      <c r="AJ67" s="89"/>
      <c r="AK67" s="89"/>
      <c r="AL67" s="89"/>
      <c r="AM67" s="89"/>
      <c r="AN67" s="89"/>
      <c r="AO67" s="89"/>
      <c r="AP67" s="171"/>
      <c r="AQ67" s="171"/>
      <c r="AR67" s="171"/>
      <c r="AS67" s="171"/>
      <c r="AT67" s="171"/>
      <c r="AU67" s="171"/>
      <c r="AV67" s="171"/>
      <c r="AW67" s="171"/>
      <c r="AX67" s="171"/>
      <c r="AY67" s="171"/>
      <c r="AZ67" s="171"/>
      <c r="BA67" s="171"/>
      <c r="BB67" s="171"/>
      <c r="BC67" s="171"/>
      <c r="BD67" s="171"/>
      <c r="BE67" s="171"/>
      <c r="BF67" s="171"/>
      <c r="BG67" s="171"/>
      <c r="BH67" s="171"/>
      <c r="BI67" s="171"/>
      <c r="BJ67" s="171"/>
      <c r="BK67" s="171"/>
      <c r="BL67" s="171"/>
      <c r="BM67" s="171"/>
      <c r="BN67" s="135"/>
      <c r="BO67" s="135"/>
      <c r="BP67" s="135"/>
    </row>
    <row r="68" spans="1:68" ht="12" customHeight="1">
      <c r="A68" s="57" t="s">
        <v>248</v>
      </c>
      <c r="B68" s="993">
        <v>76.0129461817619</v>
      </c>
      <c r="C68" s="993">
        <v>13.35463906176082</v>
      </c>
      <c r="D68" s="993">
        <v>34.4364605579431</v>
      </c>
      <c r="E68" s="994">
        <v>0.1499804147915791</v>
      </c>
      <c r="F68" s="272"/>
      <c r="G68" s="272"/>
      <c r="H68" s="250"/>
      <c r="I68" s="250"/>
      <c r="J68" s="250"/>
      <c r="K68" s="250"/>
      <c r="L68" s="250"/>
      <c r="M68" s="250"/>
      <c r="N68" s="250"/>
      <c r="O68" s="272"/>
      <c r="P68" s="272"/>
      <c r="Q68" s="295"/>
      <c r="R68" s="225"/>
      <c r="S68" s="330"/>
      <c r="T68" s="173"/>
      <c r="U68" s="402"/>
      <c r="V68" s="156"/>
      <c r="W68" s="271"/>
      <c r="X68" s="271"/>
      <c r="Y68" s="271"/>
      <c r="Z68" s="427"/>
      <c r="AA68" s="271"/>
      <c r="AB68" s="271"/>
      <c r="AC68" s="77"/>
      <c r="AD68" s="77"/>
      <c r="AE68" s="77"/>
      <c r="AF68" s="77"/>
      <c r="AG68" s="77"/>
      <c r="AH68" s="77"/>
      <c r="AI68" s="77"/>
      <c r="AJ68" s="77"/>
      <c r="AK68" s="77"/>
      <c r="AL68" s="77"/>
      <c r="AM68" s="77"/>
      <c r="AN68" s="77"/>
      <c r="AO68" s="77"/>
      <c r="AP68"/>
      <c r="AQ68"/>
      <c r="AR68"/>
      <c r="BN68" s="135"/>
      <c r="BO68" s="135"/>
      <c r="BP68" s="135"/>
    </row>
    <row r="69" spans="1:68" ht="12" customHeight="1">
      <c r="A69" s="194" t="s">
        <v>249</v>
      </c>
      <c r="B69" s="997">
        <v>89.29065138817168</v>
      </c>
      <c r="C69" s="997">
        <v>16.914428654197625</v>
      </c>
      <c r="D69" s="997">
        <v>48.78068380371843</v>
      </c>
      <c r="E69" s="998">
        <v>3.95186634749372</v>
      </c>
      <c r="F69" s="327"/>
      <c r="G69" s="327"/>
      <c r="H69" s="257"/>
      <c r="I69" s="257"/>
      <c r="J69" s="257"/>
      <c r="K69" s="257"/>
      <c r="L69" s="257"/>
      <c r="M69" s="257"/>
      <c r="N69" s="257"/>
      <c r="O69" s="327"/>
      <c r="P69" s="327"/>
      <c r="Q69" s="332"/>
      <c r="R69" s="226"/>
      <c r="S69" s="234"/>
      <c r="T69" s="201"/>
      <c r="U69" s="402"/>
      <c r="V69" s="174"/>
      <c r="W69" s="326"/>
      <c r="X69" s="326"/>
      <c r="Y69" s="326"/>
      <c r="Z69" s="453"/>
      <c r="AA69" s="326"/>
      <c r="AB69" s="326"/>
      <c r="AC69" s="89"/>
      <c r="AD69" s="89"/>
      <c r="AE69" s="89"/>
      <c r="AF69" s="89"/>
      <c r="AG69" s="89"/>
      <c r="AH69" s="89"/>
      <c r="AI69" s="89"/>
      <c r="AJ69" s="89"/>
      <c r="AK69" s="89"/>
      <c r="AL69" s="89"/>
      <c r="AM69" s="89"/>
      <c r="AN69" s="89"/>
      <c r="AO69" s="89"/>
      <c r="AP69"/>
      <c r="AQ69"/>
      <c r="AR69"/>
      <c r="BN69" s="135"/>
      <c r="BO69" s="135"/>
      <c r="BP69" s="135"/>
    </row>
    <row r="70" spans="1:68" ht="12" customHeight="1">
      <c r="A70" s="57" t="s">
        <v>250</v>
      </c>
      <c r="B70" s="993">
        <v>95.14481389652168</v>
      </c>
      <c r="C70" s="993">
        <v>22.707067057781774</v>
      </c>
      <c r="D70" s="993">
        <v>48.31055608336307</v>
      </c>
      <c r="E70" s="994">
        <v>2.9739479616721654</v>
      </c>
      <c r="F70" s="272"/>
      <c r="G70" s="272"/>
      <c r="H70" s="250"/>
      <c r="I70" s="250"/>
      <c r="J70" s="250"/>
      <c r="K70" s="250"/>
      <c r="L70" s="250"/>
      <c r="M70" s="250"/>
      <c r="N70" s="250"/>
      <c r="O70" s="272"/>
      <c r="P70" s="272"/>
      <c r="Q70" s="295"/>
      <c r="R70" s="225"/>
      <c r="S70" s="330"/>
      <c r="T70" s="173"/>
      <c r="U70" s="402"/>
      <c r="V70" s="156"/>
      <c r="W70" s="271"/>
      <c r="X70" s="271"/>
      <c r="Y70" s="271"/>
      <c r="Z70" s="427"/>
      <c r="AA70" s="271"/>
      <c r="AB70" s="271"/>
      <c r="AC70" s="77"/>
      <c r="AD70" s="77"/>
      <c r="AE70" s="77"/>
      <c r="AF70" s="77"/>
      <c r="AG70" s="77"/>
      <c r="AH70" s="77"/>
      <c r="AI70" s="77"/>
      <c r="AJ70" s="77"/>
      <c r="AK70" s="77"/>
      <c r="AL70" s="77"/>
      <c r="AM70" s="77"/>
      <c r="AN70" s="77"/>
      <c r="AO70" s="77"/>
      <c r="AP70"/>
      <c r="AQ70"/>
      <c r="AR70"/>
      <c r="BN70" s="135"/>
      <c r="BO70" s="135"/>
      <c r="BP70" s="135"/>
    </row>
    <row r="71" spans="1:68" ht="12" customHeight="1">
      <c r="A71" s="551" t="s">
        <v>251</v>
      </c>
      <c r="B71" s="999">
        <v>90.37799278811444</v>
      </c>
      <c r="C71" s="999">
        <v>17.990342679838605</v>
      </c>
      <c r="D71" s="999">
        <v>48.6933631437822</v>
      </c>
      <c r="E71" s="1000">
        <v>3.7702295813205255</v>
      </c>
      <c r="F71" s="272"/>
      <c r="G71" s="272"/>
      <c r="H71" s="250"/>
      <c r="I71" s="250"/>
      <c r="J71" s="250"/>
      <c r="K71" s="250"/>
      <c r="L71" s="250"/>
      <c r="M71" s="250"/>
      <c r="N71" s="250"/>
      <c r="O71" s="272"/>
      <c r="P71" s="272"/>
      <c r="Q71" s="295"/>
      <c r="R71" s="226"/>
      <c r="S71" s="234"/>
      <c r="T71" s="201"/>
      <c r="U71" s="402"/>
      <c r="V71" s="156"/>
      <c r="W71" s="271"/>
      <c r="X71" s="271"/>
      <c r="Y71" s="271"/>
      <c r="Z71" s="427"/>
      <c r="AA71" s="271"/>
      <c r="AB71" s="271"/>
      <c r="AC71" s="77"/>
      <c r="AD71" s="77"/>
      <c r="AE71" s="77"/>
      <c r="AF71" s="77"/>
      <c r="AG71" s="77"/>
      <c r="AH71" s="77"/>
      <c r="AI71" s="77"/>
      <c r="AJ71" s="77"/>
      <c r="AK71" s="77"/>
      <c r="AL71" s="77"/>
      <c r="AM71" s="77"/>
      <c r="AN71" s="77"/>
      <c r="AO71" s="77"/>
      <c r="AP71"/>
      <c r="AQ71"/>
      <c r="AR71"/>
      <c r="BN71" s="135"/>
      <c r="BO71" s="135"/>
      <c r="BP71" s="135"/>
    </row>
    <row r="72" spans="1:68" ht="12" customHeight="1">
      <c r="A72" s="57" t="s">
        <v>252</v>
      </c>
      <c r="B72" s="993">
        <v>209.53522785997518</v>
      </c>
      <c r="C72" s="993">
        <v>53.596131756384416</v>
      </c>
      <c r="D72" s="993">
        <v>300.3640640804901</v>
      </c>
      <c r="E72" s="994">
        <v>11.535521762237922</v>
      </c>
      <c r="F72" s="552"/>
      <c r="G72" s="552"/>
      <c r="H72" s="552"/>
      <c r="I72" s="552"/>
      <c r="J72" s="18"/>
      <c r="K72" s="18"/>
      <c r="L72" s="18"/>
      <c r="M72" s="18"/>
      <c r="N72" s="553"/>
      <c r="O72" s="272"/>
      <c r="P72" s="272"/>
      <c r="Q72" s="295"/>
      <c r="R72" s="9"/>
      <c r="S72" s="234"/>
      <c r="T72" s="201"/>
      <c r="U72" s="402"/>
      <c r="V72" s="156"/>
      <c r="W72" s="271"/>
      <c r="X72" s="271"/>
      <c r="Y72" s="271"/>
      <c r="Z72" s="427"/>
      <c r="AA72" s="271"/>
      <c r="AB72" s="271"/>
      <c r="AC72" s="77"/>
      <c r="AD72" s="77"/>
      <c r="AE72" s="77"/>
      <c r="AF72" s="77"/>
      <c r="AG72" s="77"/>
      <c r="AH72" s="77"/>
      <c r="AI72" s="77"/>
      <c r="AJ72" s="77"/>
      <c r="AK72" s="77"/>
      <c r="AL72" s="77"/>
      <c r="AM72" s="77"/>
      <c r="AN72" s="77"/>
      <c r="AO72" s="77"/>
      <c r="AP72"/>
      <c r="AQ72"/>
      <c r="AR72"/>
      <c r="BN72" s="135"/>
      <c r="BO72" s="135"/>
      <c r="BP72" s="135"/>
    </row>
    <row r="73" spans="1:68" ht="12" customHeight="1">
      <c r="A73" s="190" t="s">
        <v>253</v>
      </c>
      <c r="B73" s="995">
        <v>101.26980983642135</v>
      </c>
      <c r="C73" s="995">
        <v>36.67286981526192</v>
      </c>
      <c r="D73" s="995">
        <v>152.15857815876808</v>
      </c>
      <c r="E73" s="996">
        <v>0.689037788568457</v>
      </c>
      <c r="F73" s="272"/>
      <c r="G73" s="272"/>
      <c r="H73" s="250"/>
      <c r="I73" s="250"/>
      <c r="J73" s="250"/>
      <c r="K73" s="250"/>
      <c r="L73" s="250"/>
      <c r="M73" s="250"/>
      <c r="N73" s="250"/>
      <c r="O73" s="272"/>
      <c r="P73" s="272"/>
      <c r="Q73" s="295"/>
      <c r="R73" s="226"/>
      <c r="S73" s="234"/>
      <c r="T73" s="201"/>
      <c r="U73" s="402"/>
      <c r="V73" s="156"/>
      <c r="W73" s="271"/>
      <c r="X73" s="271"/>
      <c r="Y73" s="271"/>
      <c r="Z73" s="427"/>
      <c r="AA73" s="271"/>
      <c r="AB73" s="271"/>
      <c r="AC73" s="77"/>
      <c r="AD73" s="77"/>
      <c r="AE73" s="77"/>
      <c r="AF73" s="77"/>
      <c r="AG73" s="77"/>
      <c r="AH73" s="77"/>
      <c r="AI73" s="77"/>
      <c r="AJ73" s="77"/>
      <c r="AK73" s="77"/>
      <c r="AL73" s="77"/>
      <c r="AM73" s="77"/>
      <c r="AN73" s="77"/>
      <c r="AO73" s="77"/>
      <c r="AP73"/>
      <c r="AQ73"/>
      <c r="AR73"/>
      <c r="BN73" s="135"/>
      <c r="BO73" s="135"/>
      <c r="BP73" s="135"/>
    </row>
    <row r="74" spans="1:68" ht="12" customHeight="1">
      <c r="A74" s="57" t="s">
        <v>254</v>
      </c>
      <c r="B74" s="993">
        <v>183.73776545029037</v>
      </c>
      <c r="C74" s="993">
        <v>0</v>
      </c>
      <c r="D74" s="993">
        <v>260.57900667417874</v>
      </c>
      <c r="E74" s="994">
        <v>0</v>
      </c>
      <c r="F74" s="272"/>
      <c r="G74" s="272"/>
      <c r="H74" s="250"/>
      <c r="I74" s="250"/>
      <c r="J74" s="250"/>
      <c r="K74" s="250"/>
      <c r="L74" s="250"/>
      <c r="M74" s="250"/>
      <c r="N74" s="250"/>
      <c r="O74" s="272"/>
      <c r="P74" s="272"/>
      <c r="Q74" s="295"/>
      <c r="R74" s="226"/>
      <c r="S74" s="234"/>
      <c r="T74" s="201"/>
      <c r="U74" s="402"/>
      <c r="V74" s="93"/>
      <c r="W74" s="326"/>
      <c r="X74" s="326"/>
      <c r="Y74" s="326"/>
      <c r="Z74" s="453"/>
      <c r="AA74" s="326"/>
      <c r="AB74" s="326"/>
      <c r="AC74" s="77"/>
      <c r="AD74" s="77"/>
      <c r="AE74" s="77"/>
      <c r="AF74" s="77"/>
      <c r="AG74" s="77"/>
      <c r="AH74" s="77"/>
      <c r="AI74" s="77"/>
      <c r="AJ74" s="77"/>
      <c r="AK74" s="77"/>
      <c r="AL74" s="77"/>
      <c r="AM74" s="77"/>
      <c r="AN74" s="77"/>
      <c r="AO74" s="77"/>
      <c r="AP74"/>
      <c r="AQ74"/>
      <c r="AR74"/>
      <c r="BN74" s="135"/>
      <c r="BO74" s="135"/>
      <c r="BP74" s="135"/>
    </row>
    <row r="75" spans="1:68" ht="12" customHeight="1">
      <c r="A75" s="190" t="s">
        <v>255</v>
      </c>
      <c r="B75" s="995">
        <v>82.76562696985684</v>
      </c>
      <c r="C75" s="995">
        <v>35.03300485556321</v>
      </c>
      <c r="D75" s="995">
        <v>381.00051285126943</v>
      </c>
      <c r="E75" s="996">
        <v>17.385046040335368</v>
      </c>
      <c r="F75" s="327"/>
      <c r="G75" s="327"/>
      <c r="H75" s="257"/>
      <c r="I75" s="257"/>
      <c r="J75" s="257"/>
      <c r="K75" s="257"/>
      <c r="L75" s="257"/>
      <c r="M75" s="257"/>
      <c r="N75" s="257"/>
      <c r="O75" s="327"/>
      <c r="P75" s="327"/>
      <c r="Q75" s="332"/>
      <c r="R75" s="226"/>
      <c r="S75" s="234"/>
      <c r="T75" s="201"/>
      <c r="U75" s="402"/>
      <c r="V75" s="174"/>
      <c r="W75" s="326"/>
      <c r="X75" s="326"/>
      <c r="Y75" s="326"/>
      <c r="Z75" s="453"/>
      <c r="AA75" s="326"/>
      <c r="AB75" s="326"/>
      <c r="AC75" s="89"/>
      <c r="AD75" s="89"/>
      <c r="AE75" s="89"/>
      <c r="AF75" s="89"/>
      <c r="AG75" s="463"/>
      <c r="AH75" s="89"/>
      <c r="AI75" s="89"/>
      <c r="AJ75" s="89"/>
      <c r="AK75" s="89"/>
      <c r="AL75" s="89"/>
      <c r="AM75" s="89"/>
      <c r="AN75" s="89"/>
      <c r="AO75" s="89"/>
      <c r="AP75"/>
      <c r="AQ75"/>
      <c r="AR75"/>
      <c r="BN75" s="135"/>
      <c r="BO75" s="135"/>
      <c r="BP75" s="135"/>
    </row>
    <row r="76" spans="1:43" ht="12" customHeight="1">
      <c r="A76" s="104" t="s">
        <v>355</v>
      </c>
      <c r="B76" s="993">
        <v>134.9874688762145</v>
      </c>
      <c r="C76" s="993">
        <v>31.679908316232254</v>
      </c>
      <c r="D76" s="993">
        <v>309.57095358360635</v>
      </c>
      <c r="E76" s="994">
        <v>10.304394000236744</v>
      </c>
      <c r="F76" s="9"/>
      <c r="G76" s="9"/>
      <c r="H76" s="9"/>
      <c r="I76" s="9"/>
      <c r="J76" s="463"/>
      <c r="K76" s="9"/>
      <c r="L76" s="9"/>
      <c r="M76" s="9"/>
      <c r="N76" s="9"/>
      <c r="O76" s="9"/>
      <c r="P76" s="9"/>
      <c r="Q76" s="9"/>
      <c r="R76" s="468"/>
      <c r="S76" s="468"/>
      <c r="T76" s="165"/>
      <c r="U76" s="225"/>
      <c r="V76" s="330"/>
      <c r="W76" s="173"/>
      <c r="Y76" s="219"/>
      <c r="AA76" s="9"/>
      <c r="AC76" s="9"/>
      <c r="AD76" s="227"/>
      <c r="AE76" s="246"/>
      <c r="AF76" s="246"/>
      <c r="AG76" s="227"/>
      <c r="AH76" s="246"/>
      <c r="AI76" s="246"/>
      <c r="AJ76" s="9"/>
      <c r="AK76" s="9"/>
      <c r="AL76" s="9"/>
      <c r="AM76" s="9"/>
      <c r="AN76" s="9"/>
      <c r="AO76" s="9"/>
      <c r="AP76" s="246"/>
      <c r="AQ76" s="467"/>
    </row>
    <row r="77" spans="1:43" ht="12" customHeight="1">
      <c r="A77" s="551" t="s">
        <v>354</v>
      </c>
      <c r="B77" s="999">
        <v>91.64018388051207</v>
      </c>
      <c r="C77" s="999">
        <v>18.377678495460483</v>
      </c>
      <c r="D77" s="999">
        <v>56.07469553623185</v>
      </c>
      <c r="E77" s="1000">
        <v>3.9551087785011694</v>
      </c>
      <c r="R77" s="6"/>
      <c r="S77" s="6"/>
      <c r="T77" s="165"/>
      <c r="Y77" s="370"/>
      <c r="AA77" s="9"/>
      <c r="AC77" s="9"/>
      <c r="AD77" s="227"/>
      <c r="AE77" s="246"/>
      <c r="AF77" s="246"/>
      <c r="AG77" s="227"/>
      <c r="AH77" s="227"/>
      <c r="AI77" s="246"/>
      <c r="AJ77" s="9"/>
      <c r="AK77" s="9"/>
      <c r="AL77" s="9"/>
      <c r="AM77" s="9"/>
      <c r="AN77" s="9"/>
      <c r="AO77" s="9"/>
      <c r="AP77" s="9"/>
      <c r="AQ77" s="9"/>
    </row>
    <row r="78" spans="1:43" ht="12.75">
      <c r="A78" s="367" t="s">
        <v>384</v>
      </c>
      <c r="B78" s="554"/>
      <c r="C78" s="555"/>
      <c r="D78" s="555"/>
      <c r="E78" s="555"/>
      <c r="J78" s="1030" t="s">
        <v>258</v>
      </c>
      <c r="K78" s="196"/>
      <c r="L78" s="196"/>
      <c r="M78" s="196"/>
      <c r="N78" s="196"/>
      <c r="T78" s="6"/>
      <c r="V78" s="201"/>
      <c r="X78" s="9"/>
      <c r="Z78" s="201"/>
      <c r="AA78" s="9"/>
      <c r="AB78" s="201"/>
      <c r="AC78" s="9"/>
      <c r="AD78" s="201"/>
      <c r="AE78" s="9"/>
      <c r="AF78" s="9"/>
      <c r="AG78" s="201"/>
      <c r="AJ78" s="470"/>
      <c r="AK78" s="470"/>
      <c r="AM78" s="470"/>
      <c r="AN78" s="470"/>
      <c r="AO78" s="470"/>
      <c r="AP78" s="470"/>
      <c r="AQ78" s="470"/>
    </row>
    <row r="79" spans="2:43" ht="12.75">
      <c r="B79" s="196"/>
      <c r="J79" s="196"/>
      <c r="K79" s="196"/>
      <c r="L79" s="196"/>
      <c r="M79" s="196"/>
      <c r="N79" s="196"/>
      <c r="T79" s="6"/>
      <c r="V79" s="201"/>
      <c r="X79" s="9"/>
      <c r="Z79" s="201"/>
      <c r="AA79" s="9"/>
      <c r="AB79" s="201"/>
      <c r="AC79" s="9"/>
      <c r="AJ79" s="470"/>
      <c r="AK79" s="470"/>
      <c r="AM79" s="470"/>
      <c r="AN79" s="470"/>
      <c r="AO79" s="470"/>
      <c r="AP79" s="470"/>
      <c r="AQ79" s="470"/>
    </row>
    <row r="80" spans="2:43" ht="12.75">
      <c r="B80" s="196"/>
      <c r="J80" s="196"/>
      <c r="K80" s="196"/>
      <c r="L80" s="196"/>
      <c r="M80" s="196"/>
      <c r="N80" s="196"/>
      <c r="Q80" s="120"/>
      <c r="T80" s="6"/>
      <c r="V80" s="201"/>
      <c r="X80" s="9"/>
      <c r="Z80" s="201"/>
      <c r="AA80" s="9"/>
      <c r="AB80" s="201"/>
      <c r="AC80" s="9"/>
      <c r="AM80" s="470"/>
      <c r="AN80" s="470"/>
      <c r="AO80" s="470"/>
      <c r="AP80" s="470"/>
      <c r="AQ80" s="470"/>
    </row>
    <row r="81" spans="2:43" ht="12.75">
      <c r="B81" s="196"/>
      <c r="J81" s="196"/>
      <c r="K81" s="196"/>
      <c r="L81" s="196"/>
      <c r="M81" s="196"/>
      <c r="N81" s="196"/>
      <c r="Q81" s="120"/>
      <c r="T81" s="5"/>
      <c r="AM81" s="470"/>
      <c r="AN81" s="470"/>
      <c r="AO81" s="470"/>
      <c r="AP81" s="470"/>
      <c r="AQ81" s="470"/>
    </row>
    <row r="82" spans="10:43" ht="12.75">
      <c r="J82" s="196"/>
      <c r="K82" s="196"/>
      <c r="L82" s="196"/>
      <c r="M82" s="196"/>
      <c r="N82" s="196"/>
      <c r="Q82" s="120"/>
      <c r="T82" s="5"/>
      <c r="AM82" s="470"/>
      <c r="AN82" s="470"/>
      <c r="AO82" s="470"/>
      <c r="AP82" s="470"/>
      <c r="AQ82" s="470"/>
    </row>
    <row r="83" spans="10:43" ht="12.75">
      <c r="J83" s="196"/>
      <c r="K83" s="196"/>
      <c r="L83" s="196"/>
      <c r="M83" s="196"/>
      <c r="N83" s="196"/>
      <c r="Q83" s="120"/>
      <c r="T83" s="5"/>
      <c r="AM83" s="470"/>
      <c r="AN83" s="470"/>
      <c r="AO83" s="470"/>
      <c r="AP83" s="470"/>
      <c r="AQ83" s="470"/>
    </row>
    <row r="84" spans="10:43" ht="12.75">
      <c r="J84" s="196"/>
      <c r="K84" s="196"/>
      <c r="L84" s="196"/>
      <c r="M84" s="196"/>
      <c r="N84" s="196"/>
      <c r="Q84" s="120"/>
      <c r="T84" s="5"/>
      <c r="AM84" s="470"/>
      <c r="AN84" s="470"/>
      <c r="AO84" s="470"/>
      <c r="AP84" s="470"/>
      <c r="AQ84" s="470"/>
    </row>
    <row r="85" spans="10:43" ht="12.75">
      <c r="J85" s="5" t="s">
        <v>222</v>
      </c>
      <c r="K85" s="43" t="s">
        <v>185</v>
      </c>
      <c r="L85" s="514" t="s">
        <v>186</v>
      </c>
      <c r="M85" s="43" t="s">
        <v>288</v>
      </c>
      <c r="N85" s="43" t="s">
        <v>269</v>
      </c>
      <c r="O85" s="227" t="s">
        <v>111</v>
      </c>
      <c r="Q85" s="120"/>
      <c r="T85" s="5"/>
      <c r="AM85" s="470"/>
      <c r="AN85" s="470"/>
      <c r="AO85" s="470"/>
      <c r="AP85" s="470"/>
      <c r="AQ85" s="470"/>
    </row>
    <row r="86" spans="10:43" ht="12.75">
      <c r="J86" s="6" t="s">
        <v>243</v>
      </c>
      <c r="K86" s="1020">
        <v>100.65062555307719</v>
      </c>
      <c r="L86" s="1020">
        <v>77.81950559987314</v>
      </c>
      <c r="M86" s="1020">
        <v>9.103998868669212</v>
      </c>
      <c r="N86" s="1020">
        <v>4.9166157782077535</v>
      </c>
      <c r="O86" s="1020">
        <f aca="true" t="shared" si="0" ref="O86:O106">SUM(K86:N86)</f>
        <v>192.4907457998273</v>
      </c>
      <c r="Q86" s="120"/>
      <c r="T86" s="5"/>
      <c r="AM86" s="470"/>
      <c r="AN86" s="470"/>
      <c r="AO86" s="470"/>
      <c r="AP86" s="470"/>
      <c r="AQ86" s="470"/>
    </row>
    <row r="87" spans="10:43" ht="12.75">
      <c r="J87" s="6" t="s">
        <v>241</v>
      </c>
      <c r="K87" s="1020">
        <v>92.1268917482255</v>
      </c>
      <c r="L87" s="1020">
        <v>71.12978360198241</v>
      </c>
      <c r="M87" s="1020">
        <v>26.13148700595666</v>
      </c>
      <c r="N87" s="1020">
        <v>1.8529068040399128</v>
      </c>
      <c r="O87" s="1020">
        <f t="shared" si="0"/>
        <v>191.2410691602045</v>
      </c>
      <c r="Q87" s="120"/>
      <c r="T87" s="5"/>
      <c r="AM87" s="470"/>
      <c r="AN87" s="470"/>
      <c r="AO87" s="470"/>
      <c r="AP87" s="470"/>
      <c r="AQ87" s="470"/>
    </row>
    <row r="88" spans="10:43" ht="12.75">
      <c r="J88" s="6" t="s">
        <v>237</v>
      </c>
      <c r="K88" s="1020">
        <v>72.18522629411275</v>
      </c>
      <c r="L88" s="1020">
        <v>87.95988892246983</v>
      </c>
      <c r="M88" s="1020">
        <v>10.506329545932864</v>
      </c>
      <c r="N88" s="1020">
        <v>14.820575963462575</v>
      </c>
      <c r="O88" s="1020">
        <f t="shared" si="0"/>
        <v>185.472020725978</v>
      </c>
      <c r="Q88" s="120"/>
      <c r="T88" s="5"/>
      <c r="AM88" s="470"/>
      <c r="AN88" s="470"/>
      <c r="AO88" s="470"/>
      <c r="AP88" s="470"/>
      <c r="AQ88" s="470"/>
    </row>
    <row r="89" spans="10:43" ht="12.75">
      <c r="J89" s="6" t="s">
        <v>229</v>
      </c>
      <c r="K89" s="1020">
        <v>111.54509617122432</v>
      </c>
      <c r="L89" s="1020">
        <v>57.91039427291859</v>
      </c>
      <c r="M89" s="1020">
        <v>13.497973649789095</v>
      </c>
      <c r="N89" s="1020">
        <v>2.061775346225621</v>
      </c>
      <c r="O89" s="1020">
        <f t="shared" si="0"/>
        <v>185.01523944015761</v>
      </c>
      <c r="Q89" s="120"/>
      <c r="T89" s="5"/>
      <c r="AM89" s="470"/>
      <c r="AN89" s="470"/>
      <c r="AO89" s="470"/>
      <c r="AP89" s="470"/>
      <c r="AQ89" s="470"/>
    </row>
    <row r="90" spans="10:43" ht="12.75">
      <c r="J90" s="6" t="s">
        <v>230</v>
      </c>
      <c r="K90" s="1020">
        <v>71.80590434649392</v>
      </c>
      <c r="L90" s="1020">
        <v>61.06972831883731</v>
      </c>
      <c r="M90" s="1020">
        <v>36.34844792849979</v>
      </c>
      <c r="N90" s="1020">
        <v>9.996184496917246</v>
      </c>
      <c r="O90" s="1020">
        <f t="shared" si="0"/>
        <v>179.22026509074826</v>
      </c>
      <c r="Q90" s="120"/>
      <c r="T90" s="5"/>
      <c r="AM90" s="470"/>
      <c r="AN90" s="470"/>
      <c r="AO90" s="470"/>
      <c r="AP90" s="470"/>
      <c r="AQ90" s="470"/>
    </row>
    <row r="91" spans="10:43" ht="12.75">
      <c r="J91" s="6" t="s">
        <v>244</v>
      </c>
      <c r="K91" s="1020">
        <v>119.8463727865157</v>
      </c>
      <c r="L91" s="1020">
        <v>27.40732262786006</v>
      </c>
      <c r="M91" s="1020">
        <v>26.294986570181596</v>
      </c>
      <c r="N91" s="1020">
        <v>2.355367332658714</v>
      </c>
      <c r="O91" s="1020">
        <f t="shared" si="0"/>
        <v>175.90404931721608</v>
      </c>
      <c r="Q91" s="120"/>
      <c r="T91" s="5"/>
      <c r="AM91" s="470"/>
      <c r="AN91" s="470"/>
      <c r="AO91" s="470"/>
      <c r="AP91" s="470"/>
      <c r="AQ91" s="470"/>
    </row>
    <row r="92" spans="10:43" ht="12.75">
      <c r="J92" s="6" t="s">
        <v>238</v>
      </c>
      <c r="K92" s="1020">
        <v>97.68168725655617</v>
      </c>
      <c r="L92" s="1020">
        <v>43.0827541812356</v>
      </c>
      <c r="M92" s="1020">
        <v>25.56528784547553</v>
      </c>
      <c r="N92" s="1020">
        <v>7.980958449196528</v>
      </c>
      <c r="O92" s="1020">
        <f t="shared" si="0"/>
        <v>174.31068773246383</v>
      </c>
      <c r="Q92" s="120"/>
      <c r="T92" s="5"/>
      <c r="AL92" s="9"/>
      <c r="AM92" s="470"/>
      <c r="AN92" s="470"/>
      <c r="AO92" s="470"/>
      <c r="AP92" s="470"/>
      <c r="AQ92" s="470"/>
    </row>
    <row r="93" spans="10:20" ht="12.75">
      <c r="J93" s="6" t="s">
        <v>245</v>
      </c>
      <c r="K93" s="1020">
        <v>96.05662261587773</v>
      </c>
      <c r="L93" s="1020">
        <v>51.3020253330426</v>
      </c>
      <c r="M93" s="1020">
        <v>17.403286354697403</v>
      </c>
      <c r="N93" s="1020">
        <v>6.116881494880869</v>
      </c>
      <c r="O93" s="1020">
        <f t="shared" si="0"/>
        <v>170.87881579849858</v>
      </c>
      <c r="Q93" s="6"/>
      <c r="T93" s="5"/>
    </row>
    <row r="94" spans="10:20" ht="12.75">
      <c r="J94" s="6" t="s">
        <v>231</v>
      </c>
      <c r="K94" s="1020">
        <v>105.38346837858735</v>
      </c>
      <c r="L94" s="1020">
        <v>43.275585786026085</v>
      </c>
      <c r="M94" s="1020">
        <v>16.56392105871851</v>
      </c>
      <c r="N94" s="1020">
        <v>4.942503672162131</v>
      </c>
      <c r="O94" s="1020">
        <f t="shared" si="0"/>
        <v>170.1654788954941</v>
      </c>
      <c r="Q94" s="120"/>
      <c r="T94" s="6"/>
    </row>
    <row r="95" spans="10:20" ht="12.75">
      <c r="J95" s="6" t="s">
        <v>250</v>
      </c>
      <c r="K95" s="1020">
        <v>95.14481389652168</v>
      </c>
      <c r="L95" s="1020">
        <v>48.31055608336307</v>
      </c>
      <c r="M95" s="1020">
        <v>22.707067057781774</v>
      </c>
      <c r="N95" s="1020">
        <v>2.9739479616721654</v>
      </c>
      <c r="O95" s="1020">
        <f t="shared" si="0"/>
        <v>169.1363849993387</v>
      </c>
      <c r="Q95" s="6"/>
      <c r="T95" s="5"/>
    </row>
    <row r="96" spans="10:20" ht="12.75">
      <c r="J96" s="6" t="s">
        <v>240</v>
      </c>
      <c r="K96" s="1020">
        <v>112.35674001664621</v>
      </c>
      <c r="L96" s="1020">
        <v>40.706103345585554</v>
      </c>
      <c r="M96" s="1020">
        <v>4.454521562111622</v>
      </c>
      <c r="N96" s="1020">
        <v>0.6947340359370241</v>
      </c>
      <c r="O96" s="1020">
        <f t="shared" si="0"/>
        <v>158.2120989602804</v>
      </c>
      <c r="Q96" s="6"/>
      <c r="T96" s="6"/>
    </row>
    <row r="97" spans="10:20" ht="12.75">
      <c r="J97" s="6" t="s">
        <v>242</v>
      </c>
      <c r="K97" s="1020">
        <v>95.93529608299123</v>
      </c>
      <c r="L97" s="1020">
        <v>35.24110063943738</v>
      </c>
      <c r="M97" s="1020">
        <v>17.74267624223859</v>
      </c>
      <c r="N97" s="1020">
        <v>4.507681518506643</v>
      </c>
      <c r="O97" s="1020">
        <f t="shared" si="0"/>
        <v>153.42675448317382</v>
      </c>
      <c r="Q97" s="6"/>
      <c r="T97" s="6"/>
    </row>
    <row r="98" spans="10:20" ht="12.75">
      <c r="J98" s="6" t="s">
        <v>233</v>
      </c>
      <c r="K98" s="1020">
        <v>92.90666653345795</v>
      </c>
      <c r="L98" s="1020">
        <v>30.94475398396577</v>
      </c>
      <c r="M98" s="1020">
        <v>16.638282959939012</v>
      </c>
      <c r="N98" s="1020">
        <v>1.3917750780808162</v>
      </c>
      <c r="O98" s="1020">
        <f t="shared" si="0"/>
        <v>141.88147855544355</v>
      </c>
      <c r="Q98" s="6"/>
      <c r="T98" s="6"/>
    </row>
    <row r="99" spans="10:20" ht="12.75">
      <c r="J99" s="6" t="s">
        <v>232</v>
      </c>
      <c r="K99" s="1020">
        <v>89.4545448950648</v>
      </c>
      <c r="L99" s="1020">
        <v>35.9605987136924</v>
      </c>
      <c r="M99" s="1020">
        <v>10.027488124533237</v>
      </c>
      <c r="N99" s="1020">
        <v>5.410235564580473</v>
      </c>
      <c r="O99" s="1020">
        <f t="shared" si="0"/>
        <v>140.85286729787092</v>
      </c>
      <c r="Q99" s="6"/>
      <c r="T99" s="6"/>
    </row>
    <row r="100" spans="10:20" ht="12.75">
      <c r="J100" s="6" t="s">
        <v>236</v>
      </c>
      <c r="K100" s="1020">
        <v>76.92510512226843</v>
      </c>
      <c r="L100" s="1020">
        <v>48.30500996026724</v>
      </c>
      <c r="M100" s="1020">
        <v>12.580513201623969</v>
      </c>
      <c r="N100" s="1020">
        <v>0.8268279860597956</v>
      </c>
      <c r="O100" s="1020">
        <f t="shared" si="0"/>
        <v>138.63745627021942</v>
      </c>
      <c r="Q100" s="6"/>
      <c r="T100" s="6"/>
    </row>
    <row r="101" spans="10:20" ht="12.75">
      <c r="J101" s="6" t="s">
        <v>228</v>
      </c>
      <c r="K101" s="1020">
        <v>78.06838048444958</v>
      </c>
      <c r="L101" s="1020">
        <v>30.293475115624666</v>
      </c>
      <c r="M101" s="1020">
        <v>26.368896041830805</v>
      </c>
      <c r="N101" s="1020">
        <v>2.6884303660569775</v>
      </c>
      <c r="O101" s="1020">
        <f t="shared" si="0"/>
        <v>137.41918200796204</v>
      </c>
      <c r="Q101" s="6"/>
      <c r="T101" s="6"/>
    </row>
    <row r="102" spans="10:20" ht="12.75">
      <c r="J102" s="6" t="s">
        <v>246</v>
      </c>
      <c r="K102" s="1020">
        <v>84.02569263609148</v>
      </c>
      <c r="L102" s="1020">
        <v>35.01045154204532</v>
      </c>
      <c r="M102" s="1020">
        <v>12.463796035499813</v>
      </c>
      <c r="N102" s="1020">
        <v>5.676936635312041</v>
      </c>
      <c r="O102" s="1020">
        <f t="shared" si="0"/>
        <v>137.17687684894867</v>
      </c>
      <c r="T102" s="6"/>
    </row>
    <row r="103" spans="10:15" ht="12.75">
      <c r="J103" s="6" t="s">
        <v>234</v>
      </c>
      <c r="K103" s="1020">
        <v>65.1418429666062</v>
      </c>
      <c r="L103" s="1020">
        <v>43.389696990837635</v>
      </c>
      <c r="M103" s="1020">
        <v>17.368378214966746</v>
      </c>
      <c r="N103" s="1020">
        <v>7.5650551137156405</v>
      </c>
      <c r="O103" s="1020">
        <f t="shared" si="0"/>
        <v>133.46497328612622</v>
      </c>
    </row>
    <row r="104" spans="10:15" ht="12.75">
      <c r="J104" s="6" t="s">
        <v>247</v>
      </c>
      <c r="K104" s="1020">
        <v>62.81032679038212</v>
      </c>
      <c r="L104" s="1020">
        <v>47.943126396572374</v>
      </c>
      <c r="M104" s="1020">
        <v>19.43585626427793</v>
      </c>
      <c r="N104" s="1020">
        <v>1.7267445396965941</v>
      </c>
      <c r="O104" s="1020">
        <f t="shared" si="0"/>
        <v>131.91605399092902</v>
      </c>
    </row>
    <row r="105" spans="10:15" ht="12.75">
      <c r="J105" s="6" t="s">
        <v>239</v>
      </c>
      <c r="K105" s="1020">
        <v>70.05664560613148</v>
      </c>
      <c r="L105" s="1020">
        <v>36.62771043839762</v>
      </c>
      <c r="M105" s="1020">
        <v>16.010532905541645</v>
      </c>
      <c r="N105" s="1020">
        <v>8.172253491149188</v>
      </c>
      <c r="O105" s="1020">
        <f t="shared" si="0"/>
        <v>130.86714244121993</v>
      </c>
    </row>
    <row r="106" spans="10:15" ht="12.75">
      <c r="J106" s="6" t="s">
        <v>248</v>
      </c>
      <c r="K106" s="1020">
        <v>76.0129461817619</v>
      </c>
      <c r="L106" s="1020">
        <v>34.4364605579431</v>
      </c>
      <c r="M106" s="1020">
        <v>13.35463906176082</v>
      </c>
      <c r="N106" s="1020">
        <v>0.1499804147915791</v>
      </c>
      <c r="O106" s="1020">
        <f t="shared" si="0"/>
        <v>123.95402621625742</v>
      </c>
    </row>
    <row r="108" ht="12.75">
      <c r="B108" s="5">
        <v>0</v>
      </c>
    </row>
  </sheetData>
  <mergeCells count="8">
    <mergeCell ref="A39:H41"/>
    <mergeCell ref="P23:R23"/>
    <mergeCell ref="B5:C5"/>
    <mergeCell ref="K5:N5"/>
    <mergeCell ref="B6:C6"/>
    <mergeCell ref="P7:R7"/>
    <mergeCell ref="D5:E5"/>
    <mergeCell ref="F5:G5"/>
  </mergeCells>
  <hyperlinks>
    <hyperlink ref="H1" location="Sommaire!A9" display="Sommaire!A9"/>
    <hyperlink ref="Q1" location="Sommaire!A9" display="Sommaire!A9"/>
  </hyperlinks>
  <printOptions/>
  <pageMargins left="0.75" right="0.75" top="1" bottom="1" header="0.4921259845" footer="0.32"/>
  <pageSetup firstPageNumber="9" useFirstPageNumber="1" horizontalDpi="600" verticalDpi="600" orientation="portrait" paperSize="9" scale="67" r:id="rId2"/>
  <headerFooter alignWithMargins="0">
    <oddHeader>&amp;L&amp;8Ministère de l'intérieur, de l'outre-mer, des collectivités territoriales et de l'Immigration / DGCL&amp;R&amp;8Publication  : "Les budgets primitifs 2011 des régions"</oddHeader>
    <oddFooter>&amp;L&amp;8Direction générale des collectivités locales/DESL
Mise en ligne : septembre 2011&amp;R&amp;P</oddFooter>
  </headerFooter>
  <colBreaks count="2" manualBreakCount="2">
    <brk id="8" max="65535" man="1"/>
    <brk id="19" max="65535" man="1"/>
  </colBreaks>
  <drawing r:id="rId1"/>
</worksheet>
</file>

<file path=xl/worksheets/sheet6.xml><?xml version="1.0" encoding="utf-8"?>
<worksheet xmlns="http://schemas.openxmlformats.org/spreadsheetml/2006/main" xmlns:r="http://schemas.openxmlformats.org/officeDocument/2006/relationships">
  <sheetPr codeName="Feuil6">
    <tabColor indexed="45"/>
  </sheetPr>
  <dimension ref="A1:II119"/>
  <sheetViews>
    <sheetView zoomScaleSheetLayoutView="100" workbookViewId="0" topLeftCell="A1">
      <selection activeCell="O38" sqref="O38"/>
    </sheetView>
  </sheetViews>
  <sheetFormatPr defaultColWidth="11.421875" defaultRowHeight="12.75"/>
  <cols>
    <col min="1" max="1" width="29.57421875" style="6" customWidth="1"/>
    <col min="2" max="2" width="9.57421875" style="5" customWidth="1"/>
    <col min="3" max="3" width="11.00390625" style="5" bestFit="1" customWidth="1"/>
    <col min="4" max="4" width="10.57421875" style="5" customWidth="1"/>
    <col min="5" max="5" width="10.421875" style="556" customWidth="1"/>
    <col min="6" max="6" width="9.140625" style="5" customWidth="1"/>
    <col min="7" max="7" width="10.00390625" style="5" customWidth="1"/>
    <col min="8" max="8" width="9.140625" style="6" customWidth="1"/>
    <col min="9" max="9" width="11.7109375" style="5" bestFit="1" customWidth="1"/>
    <col min="10" max="10" width="9.7109375" style="120" customWidth="1"/>
    <col min="11" max="12" width="10.7109375" style="120" customWidth="1"/>
    <col min="13" max="13" width="29.421875" style="120" customWidth="1"/>
    <col min="14" max="14" width="12.28125" style="120" customWidth="1"/>
    <col min="15" max="15" width="12.8515625" style="120" customWidth="1"/>
    <col min="16" max="16" width="10.8515625" style="120" customWidth="1"/>
    <col min="17" max="19" width="10.7109375" style="201" customWidth="1"/>
    <col min="20" max="21" width="10.7109375" style="9" customWidth="1"/>
    <col min="22" max="23" width="10.7109375" style="201" customWidth="1"/>
    <col min="24" max="25" width="10.7109375" style="9" customWidth="1"/>
    <col min="26" max="26" width="10.7109375" style="201" customWidth="1"/>
    <col min="27" max="27" width="10.7109375" style="9" customWidth="1"/>
    <col min="28" max="28" width="10.7109375" style="201" customWidth="1"/>
    <col min="29" max="29" width="10.7109375" style="9" customWidth="1"/>
    <col min="30" max="31" width="10.7109375" style="201" customWidth="1"/>
    <col min="32" max="32" width="10.7109375" style="9" customWidth="1"/>
    <col min="33" max="68" width="10.7109375" style="201" customWidth="1"/>
    <col min="69" max="70" width="10.7109375" style="9" customWidth="1"/>
    <col min="71" max="72" width="10.7109375" style="201" customWidth="1"/>
    <col min="73" max="75" width="10.7109375" style="9" customWidth="1"/>
    <col min="76" max="96" width="10.7109375" style="201" customWidth="1"/>
    <col min="97" max="97" width="10.7109375" style="197" customWidth="1"/>
    <col min="98" max="106" width="10.7109375" style="201" customWidth="1"/>
    <col min="107" max="107" width="10.7109375" style="165" customWidth="1"/>
    <col min="108" max="128" width="10.7109375" style="557" customWidth="1"/>
    <col min="129" max="129" width="10.7109375" style="9" customWidth="1"/>
    <col min="130" max="142" width="10.7109375" style="165" customWidth="1"/>
    <col min="143" max="143" width="10.7109375" style="9" customWidth="1"/>
    <col min="144" max="145" width="10.7109375" style="165" customWidth="1"/>
    <col min="146" max="146" width="10.7109375" style="9" customWidth="1"/>
    <col min="147" max="149" width="10.7109375" style="165" customWidth="1"/>
    <col min="150" max="150" width="10.7109375" style="9" customWidth="1"/>
    <col min="151" max="152" width="10.7109375" style="165" customWidth="1"/>
    <col min="153" max="153" width="10.7109375" style="9" customWidth="1"/>
    <col min="154" max="164" width="10.7109375" style="165" customWidth="1"/>
    <col min="165" max="165" width="10.7109375" style="557" customWidth="1"/>
    <col min="166" max="181" width="10.7109375" style="205" customWidth="1"/>
    <col min="182" max="16384" width="10.7109375" style="9" customWidth="1"/>
  </cols>
  <sheetData>
    <row r="1" spans="1:183" ht="18.75" customHeight="1">
      <c r="A1" s="912" t="s">
        <v>352</v>
      </c>
      <c r="K1" s="7" t="s">
        <v>187</v>
      </c>
      <c r="L1" s="7"/>
      <c r="M1" s="912" t="s">
        <v>352</v>
      </c>
      <c r="Q1" s="120"/>
      <c r="R1" s="7" t="s">
        <v>187</v>
      </c>
      <c r="T1" s="201"/>
      <c r="U1" s="201"/>
      <c r="V1" s="9"/>
      <c r="W1" s="9"/>
      <c r="X1" s="201"/>
      <c r="Y1" s="201"/>
      <c r="Z1" s="200"/>
      <c r="AE1" s="9"/>
      <c r="AF1" s="201"/>
      <c r="AH1" s="9"/>
      <c r="AK1" s="200"/>
      <c r="AT1" s="200"/>
      <c r="BG1" s="200"/>
      <c r="BQ1" s="201"/>
      <c r="BR1" s="200"/>
      <c r="BS1" s="9"/>
      <c r="BT1" s="9"/>
      <c r="BU1" s="201"/>
      <c r="BV1" s="201"/>
      <c r="BX1" s="9"/>
      <c r="BY1" s="9"/>
      <c r="CB1" s="200"/>
      <c r="CL1" s="200"/>
      <c r="CM1" s="9"/>
      <c r="CN1" s="9"/>
      <c r="CO1" s="9"/>
      <c r="CQ1" s="9"/>
      <c r="CR1" s="9"/>
      <c r="CS1" s="9"/>
      <c r="CT1" s="9"/>
      <c r="CU1" s="197"/>
      <c r="CV1" s="200"/>
      <c r="DC1" s="201"/>
      <c r="DD1" s="201"/>
      <c r="DE1" s="165"/>
      <c r="DY1" s="557"/>
      <c r="DZ1" s="557"/>
      <c r="EA1" s="200"/>
      <c r="EH1" s="200"/>
      <c r="EM1" s="165"/>
      <c r="EO1" s="9"/>
      <c r="EP1" s="165"/>
      <c r="ER1" s="200"/>
      <c r="ET1" s="165"/>
      <c r="EV1" s="9"/>
      <c r="EW1" s="165"/>
      <c r="EY1" s="9"/>
      <c r="FB1" s="200"/>
      <c r="FC1" s="204"/>
      <c r="FD1" s="204"/>
      <c r="FE1" s="204"/>
      <c r="FF1" s="204"/>
      <c r="FG1" s="204"/>
      <c r="FI1" s="165"/>
      <c r="FJ1" s="165"/>
      <c r="FK1" s="557"/>
      <c r="FL1" s="200"/>
      <c r="FM1" s="201"/>
      <c r="FN1" s="201"/>
      <c r="FO1" s="201"/>
      <c r="FP1" s="201"/>
      <c r="FQ1" s="201"/>
      <c r="FR1" s="201"/>
      <c r="FS1" s="9"/>
      <c r="FT1" s="201"/>
      <c r="FZ1" s="205"/>
      <c r="GA1" s="205"/>
    </row>
    <row r="2" spans="1:184" s="12" customFormat="1" ht="18.75" customHeight="1">
      <c r="A2" s="866" t="s">
        <v>40</v>
      </c>
      <c r="B2" s="873"/>
      <c r="C2" s="873"/>
      <c r="D2" s="873"/>
      <c r="E2" s="875"/>
      <c r="F2" s="873"/>
      <c r="G2" s="873"/>
      <c r="H2" s="872"/>
      <c r="I2" s="873"/>
      <c r="J2" s="874"/>
      <c r="K2" s="874"/>
      <c r="L2" s="874"/>
      <c r="M2" s="876" t="s">
        <v>424</v>
      </c>
      <c r="N2" s="877"/>
      <c r="O2" s="877"/>
      <c r="P2" s="878"/>
      <c r="Q2" s="879"/>
      <c r="R2" s="874"/>
      <c r="S2" s="211"/>
      <c r="T2" s="211"/>
      <c r="U2" s="211"/>
      <c r="X2" s="211"/>
      <c r="Y2" s="211"/>
      <c r="Z2" s="210"/>
      <c r="AB2" s="211"/>
      <c r="AD2" s="211"/>
      <c r="AF2" s="211"/>
      <c r="AG2" s="211"/>
      <c r="AI2" s="211"/>
      <c r="AJ2" s="211"/>
      <c r="AK2" s="210"/>
      <c r="AL2" s="211"/>
      <c r="AM2" s="211"/>
      <c r="AN2" s="211"/>
      <c r="AO2" s="211"/>
      <c r="AP2" s="211"/>
      <c r="AQ2" s="211"/>
      <c r="AR2" s="211"/>
      <c r="AS2" s="211"/>
      <c r="AT2" s="210"/>
      <c r="AU2" s="211"/>
      <c r="AV2" s="211"/>
      <c r="AW2" s="211"/>
      <c r="AX2" s="211"/>
      <c r="AY2" s="211"/>
      <c r="AZ2" s="211"/>
      <c r="BA2" s="211"/>
      <c r="BB2" s="211"/>
      <c r="BC2" s="211"/>
      <c r="BD2" s="211"/>
      <c r="BE2" s="211"/>
      <c r="BF2" s="211"/>
      <c r="BG2" s="210"/>
      <c r="BH2" s="211"/>
      <c r="BI2" s="211"/>
      <c r="BJ2" s="211"/>
      <c r="BK2" s="211"/>
      <c r="BL2" s="211"/>
      <c r="BM2" s="211"/>
      <c r="BN2" s="211"/>
      <c r="BO2" s="211"/>
      <c r="BP2" s="211"/>
      <c r="BQ2" s="211"/>
      <c r="BR2" s="210"/>
      <c r="BU2" s="211"/>
      <c r="BV2" s="211"/>
      <c r="BZ2" s="211"/>
      <c r="CA2" s="211"/>
      <c r="CB2" s="210"/>
      <c r="CC2" s="211"/>
      <c r="CD2" s="211"/>
      <c r="CE2" s="211"/>
      <c r="CF2" s="211"/>
      <c r="CG2" s="211"/>
      <c r="CH2" s="211"/>
      <c r="CI2" s="211"/>
      <c r="CJ2" s="211"/>
      <c r="CK2" s="211"/>
      <c r="CL2" s="210"/>
      <c r="CP2" s="211"/>
      <c r="CU2" s="558"/>
      <c r="CV2" s="210"/>
      <c r="CW2" s="211"/>
      <c r="CX2" s="211"/>
      <c r="CY2" s="211"/>
      <c r="CZ2" s="211"/>
      <c r="DA2" s="211"/>
      <c r="DB2" s="211"/>
      <c r="DC2" s="211"/>
      <c r="DD2" s="211"/>
      <c r="DE2" s="206"/>
      <c r="EA2" s="210"/>
      <c r="EB2" s="206"/>
      <c r="EC2" s="206"/>
      <c r="ED2" s="206"/>
      <c r="EE2" s="206"/>
      <c r="EF2" s="206"/>
      <c r="EG2" s="206"/>
      <c r="EH2" s="1418"/>
      <c r="EI2" s="1419"/>
      <c r="EJ2" s="1419"/>
      <c r="EK2" s="1419"/>
      <c r="EL2" s="1419"/>
      <c r="EM2" s="1419"/>
      <c r="EN2" s="1419"/>
      <c r="EO2" s="1419"/>
      <c r="EP2" s="206"/>
      <c r="EQ2" s="206"/>
      <c r="ER2" s="210"/>
      <c r="ES2" s="206"/>
      <c r="ET2" s="206"/>
      <c r="EU2" s="206"/>
      <c r="EW2" s="206"/>
      <c r="EX2" s="206"/>
      <c r="EZ2" s="206"/>
      <c r="FA2" s="206"/>
      <c r="FB2" s="210"/>
      <c r="FC2" s="210"/>
      <c r="FD2" s="210"/>
      <c r="FE2" s="210"/>
      <c r="FF2" s="210"/>
      <c r="FG2" s="210"/>
      <c r="FH2" s="206"/>
      <c r="FI2" s="206"/>
      <c r="FJ2" s="206"/>
      <c r="FK2" s="206"/>
      <c r="FL2" s="216"/>
      <c r="FM2" s="217"/>
      <c r="FN2" s="217"/>
      <c r="FO2" s="217"/>
      <c r="FP2" s="217"/>
      <c r="FQ2" s="217"/>
      <c r="FR2" s="217"/>
      <c r="FS2" s="217"/>
      <c r="FT2" s="211"/>
      <c r="FU2" s="216"/>
      <c r="FV2" s="217"/>
      <c r="FW2" s="217"/>
      <c r="FX2" s="217"/>
      <c r="FY2" s="217"/>
      <c r="FZ2" s="217"/>
      <c r="GA2" s="217"/>
      <c r="GB2" s="217"/>
    </row>
    <row r="3" spans="1:181" ht="15.75">
      <c r="A3" s="795" t="s">
        <v>220</v>
      </c>
      <c r="B3" s="559"/>
      <c r="C3" s="560"/>
      <c r="D3" s="6"/>
      <c r="F3" s="6"/>
      <c r="G3" s="6"/>
      <c r="I3" s="6"/>
      <c r="J3" s="13"/>
      <c r="K3" s="13"/>
      <c r="L3" s="13"/>
      <c r="M3" s="913" t="s">
        <v>220</v>
      </c>
      <c r="N3" s="561"/>
      <c r="O3" s="561"/>
      <c r="P3" s="165"/>
      <c r="Q3" s="562"/>
      <c r="R3" s="9"/>
      <c r="S3" s="9"/>
      <c r="V3" s="9"/>
      <c r="W3" s="9"/>
      <c r="Y3" s="219"/>
      <c r="Z3" s="93"/>
      <c r="AA3" s="223"/>
      <c r="AB3" s="93"/>
      <c r="AC3" s="223"/>
      <c r="AD3" s="224"/>
      <c r="AE3" s="223"/>
      <c r="AF3" s="224"/>
      <c r="AG3" s="224"/>
      <c r="AH3" s="9"/>
      <c r="AI3" s="9"/>
      <c r="AJ3" s="9"/>
      <c r="AK3" s="9"/>
      <c r="AL3" s="9"/>
      <c r="AM3" s="9"/>
      <c r="AN3" s="9"/>
      <c r="AO3" s="9"/>
      <c r="AP3" s="9"/>
      <c r="AQ3" s="9"/>
      <c r="AR3" s="9"/>
      <c r="AS3" s="9"/>
      <c r="AT3" s="225"/>
      <c r="AU3" s="225"/>
      <c r="AV3" s="225"/>
      <c r="AW3" s="225"/>
      <c r="AX3" s="225"/>
      <c r="AY3" s="225"/>
      <c r="AZ3" s="226"/>
      <c r="BA3" s="225"/>
      <c r="BB3" s="225"/>
      <c r="BC3" s="225"/>
      <c r="BD3" s="225"/>
      <c r="BE3" s="225"/>
      <c r="BF3" s="226"/>
      <c r="BG3" s="93"/>
      <c r="BH3" s="9"/>
      <c r="BI3" s="9"/>
      <c r="BJ3" s="9"/>
      <c r="BK3" s="9"/>
      <c r="BL3" s="9"/>
      <c r="BM3" s="9"/>
      <c r="BN3" s="9"/>
      <c r="BO3" s="9"/>
      <c r="BP3" s="9"/>
      <c r="BR3" s="227"/>
      <c r="BS3" s="9"/>
      <c r="BT3" s="9"/>
      <c r="BX3" s="9"/>
      <c r="BY3" s="9"/>
      <c r="BZ3" s="9"/>
      <c r="CA3" s="9"/>
      <c r="CB3" s="9"/>
      <c r="CC3" s="9"/>
      <c r="CD3" s="9"/>
      <c r="CG3" s="9"/>
      <c r="CH3" s="9"/>
      <c r="CI3" s="9"/>
      <c r="CL3" s="9"/>
      <c r="CM3" s="9"/>
      <c r="CN3" s="9"/>
      <c r="CO3" s="9"/>
      <c r="CP3" s="9"/>
      <c r="CQ3" s="9"/>
      <c r="CR3" s="9"/>
      <c r="CS3" s="9"/>
      <c r="CT3" s="9"/>
      <c r="CU3" s="6"/>
      <c r="CV3" s="9"/>
      <c r="CW3" s="9"/>
      <c r="CX3" s="9"/>
      <c r="CY3" s="9"/>
      <c r="CZ3" s="9"/>
      <c r="DA3" s="9"/>
      <c r="DB3" s="9"/>
      <c r="DC3" s="9"/>
      <c r="DD3" s="9"/>
      <c r="DE3" s="165"/>
      <c r="DY3" s="557"/>
      <c r="DZ3" s="557"/>
      <c r="EA3" s="229"/>
      <c r="EB3" s="9"/>
      <c r="EC3" s="9"/>
      <c r="ED3" s="219"/>
      <c r="EE3" s="219"/>
      <c r="EF3" s="9"/>
      <c r="EG3" s="219"/>
      <c r="EH3" s="9"/>
      <c r="EI3" s="9"/>
      <c r="EJ3" s="9"/>
      <c r="EK3" s="219"/>
      <c r="EL3" s="9"/>
      <c r="EO3" s="9"/>
      <c r="EQ3" s="9"/>
      <c r="ER3" s="93"/>
      <c r="ES3" s="9"/>
      <c r="EU3" s="9"/>
      <c r="EV3" s="9"/>
      <c r="EX3" s="9"/>
      <c r="EY3" s="9"/>
      <c r="EZ3" s="9"/>
      <c r="FA3" s="9"/>
      <c r="FB3" s="208"/>
      <c r="FF3" s="9"/>
      <c r="FH3" s="9"/>
      <c r="FI3" s="9"/>
      <c r="FJ3" s="9"/>
      <c r="FK3" s="165"/>
      <c r="FL3" s="9"/>
      <c r="FM3" s="9"/>
      <c r="FN3" s="93"/>
      <c r="FO3" s="219"/>
      <c r="FP3" s="9"/>
      <c r="FQ3" s="9"/>
      <c r="FR3" s="201"/>
      <c r="FS3" s="9"/>
      <c r="FT3" s="9"/>
      <c r="FU3" s="9"/>
      <c r="FV3" s="9"/>
      <c r="FW3" s="9"/>
      <c r="FX3" s="9"/>
      <c r="FY3" s="9"/>
    </row>
    <row r="4" spans="1:183" ht="15" customHeight="1">
      <c r="A4" s="1311" t="s">
        <v>221</v>
      </c>
      <c r="B4" s="400"/>
      <c r="C4" s="6"/>
      <c r="D4" s="6"/>
      <c r="E4" s="563"/>
      <c r="F4" s="6"/>
      <c r="G4" s="6"/>
      <c r="I4" s="6"/>
      <c r="J4" s="13"/>
      <c r="K4" s="13"/>
      <c r="L4" s="13"/>
      <c r="M4" s="1311" t="s">
        <v>423</v>
      </c>
      <c r="N4" s="221"/>
      <c r="O4" s="564"/>
      <c r="P4" s="165"/>
      <c r="Q4" s="165"/>
      <c r="R4" s="165"/>
      <c r="S4" s="124"/>
      <c r="T4" s="146"/>
      <c r="U4" s="146"/>
      <c r="V4" s="124"/>
      <c r="W4" s="124"/>
      <c r="X4" s="24"/>
      <c r="Y4" s="201"/>
      <c r="Z4" s="144"/>
      <c r="AA4" s="145"/>
      <c r="AB4" s="226"/>
      <c r="AC4" s="234"/>
      <c r="AD4" s="74"/>
      <c r="AE4" s="234"/>
      <c r="AF4" s="74"/>
      <c r="AG4" s="74"/>
      <c r="AH4" s="234"/>
      <c r="AI4" s="24"/>
      <c r="AJ4" s="9"/>
      <c r="AK4" s="235"/>
      <c r="AL4" s="9"/>
      <c r="AM4" s="9"/>
      <c r="AN4" s="9"/>
      <c r="AO4" s="9"/>
      <c r="AQ4" s="9"/>
      <c r="AR4" s="9"/>
      <c r="AS4" s="9"/>
      <c r="AT4" s="144"/>
      <c r="AU4" s="145"/>
      <c r="BE4" s="24"/>
      <c r="BF4" s="9"/>
      <c r="BG4" s="235"/>
      <c r="BH4" s="9"/>
      <c r="BI4" s="9"/>
      <c r="BJ4" s="9"/>
      <c r="BM4" s="9"/>
      <c r="BO4" s="9"/>
      <c r="BP4" s="9"/>
      <c r="BR4" s="144"/>
      <c r="BS4" s="145"/>
      <c r="BT4" s="234"/>
      <c r="BV4" s="234"/>
      <c r="BW4" s="234"/>
      <c r="BX4" s="9"/>
      <c r="BY4" s="236"/>
      <c r="BZ4" s="24"/>
      <c r="CA4" s="9"/>
      <c r="CB4" s="235"/>
      <c r="CC4" s="234"/>
      <c r="CD4" s="234"/>
      <c r="CE4" s="9"/>
      <c r="CF4" s="234"/>
      <c r="CG4" s="234"/>
      <c r="CH4" s="236"/>
      <c r="CI4" s="9"/>
      <c r="CJ4" s="9"/>
      <c r="CL4" s="144"/>
      <c r="CM4" s="139"/>
      <c r="CN4" s="234"/>
      <c r="CO4" s="234"/>
      <c r="CP4" s="234"/>
      <c r="CQ4" s="234"/>
      <c r="CR4" s="234"/>
      <c r="CS4" s="236"/>
      <c r="CT4" s="24"/>
      <c r="CU4" s="6"/>
      <c r="CV4" s="235"/>
      <c r="CW4" s="124"/>
      <c r="CX4" s="124"/>
      <c r="CY4" s="124"/>
      <c r="CZ4" s="124"/>
      <c r="DA4" s="124"/>
      <c r="DB4" s="9"/>
      <c r="DC4" s="201"/>
      <c r="DD4" s="24"/>
      <c r="DE4" s="165"/>
      <c r="DY4" s="557"/>
      <c r="DZ4" s="557"/>
      <c r="EA4" s="1420"/>
      <c r="EB4" s="1421"/>
      <c r="EC4" s="9"/>
      <c r="ED4" s="219"/>
      <c r="EE4" s="219"/>
      <c r="EF4" s="24"/>
      <c r="EG4" s="219"/>
      <c r="EH4" s="1420"/>
      <c r="EI4" s="1421"/>
      <c r="EJ4" s="9"/>
      <c r="EK4" s="219"/>
      <c r="EL4" s="239"/>
      <c r="EO4" s="239"/>
      <c r="EP4" s="24"/>
      <c r="EQ4" s="9"/>
      <c r="ER4" s="1420"/>
      <c r="ES4" s="1421"/>
      <c r="EU4" s="9"/>
      <c r="EV4" s="234"/>
      <c r="EX4" s="9"/>
      <c r="EY4" s="149"/>
      <c r="EZ4" s="24"/>
      <c r="FA4" s="9"/>
      <c r="FB4" s="1420"/>
      <c r="FC4" s="1430"/>
      <c r="FD4" s="1431"/>
      <c r="FF4" s="9"/>
      <c r="FH4" s="9"/>
      <c r="FI4" s="9"/>
      <c r="FJ4" s="24"/>
      <c r="FK4" s="557"/>
      <c r="FL4" s="144"/>
      <c r="FM4" s="139"/>
      <c r="FN4" s="9"/>
      <c r="FO4" s="219"/>
      <c r="FP4" s="239"/>
      <c r="FQ4" s="9"/>
      <c r="FR4" s="201"/>
      <c r="FS4" s="239"/>
      <c r="FT4" s="24"/>
      <c r="FZ4" s="205"/>
      <c r="GA4" s="205"/>
    </row>
    <row r="5" spans="1:184" ht="12" customHeight="1">
      <c r="A5" s="565"/>
      <c r="B5" s="1365" t="s">
        <v>218</v>
      </c>
      <c r="C5" s="1366"/>
      <c r="D5" s="1365" t="s">
        <v>219</v>
      </c>
      <c r="E5" s="1366"/>
      <c r="F5" s="1413" t="s">
        <v>421</v>
      </c>
      <c r="G5" s="1414"/>
      <c r="H5" s="1035" t="s">
        <v>302</v>
      </c>
      <c r="I5" s="241"/>
      <c r="J5" s="1365" t="s">
        <v>296</v>
      </c>
      <c r="K5" s="1366"/>
      <c r="L5" s="1422" t="s">
        <v>269</v>
      </c>
      <c r="M5" s="566"/>
      <c r="N5" s="1373" t="s">
        <v>447</v>
      </c>
      <c r="O5" s="1432"/>
      <c r="P5" s="1432"/>
      <c r="Q5" s="1432"/>
      <c r="R5" s="1433"/>
      <c r="S5" s="246"/>
      <c r="T5" s="414"/>
      <c r="U5" s="414"/>
      <c r="V5" s="264"/>
      <c r="W5" s="247"/>
      <c r="X5" s="247"/>
      <c r="Y5" s="227"/>
      <c r="Z5" s="148"/>
      <c r="AA5" s="242"/>
      <c r="AB5" s="243"/>
      <c r="AC5" s="242"/>
      <c r="AD5" s="244"/>
      <c r="AE5" s="242"/>
      <c r="AF5" s="244"/>
      <c r="AG5" s="244"/>
      <c r="AH5" s="242"/>
      <c r="AI5" s="244"/>
      <c r="AJ5" s="245"/>
      <c r="AK5" s="246"/>
      <c r="AL5" s="227"/>
      <c r="AM5" s="247"/>
      <c r="AN5" s="247"/>
      <c r="AO5" s="247"/>
      <c r="AP5" s="233"/>
      <c r="AQ5" s="247"/>
      <c r="AR5" s="247"/>
      <c r="AS5" s="9"/>
      <c r="AT5" s="151"/>
      <c r="AU5" s="227"/>
      <c r="AV5" s="248"/>
      <c r="AX5" s="93"/>
      <c r="AY5" s="148"/>
      <c r="AZ5" s="148"/>
      <c r="BA5" s="227"/>
      <c r="BB5" s="147"/>
      <c r="BC5" s="147"/>
      <c r="BD5" s="147"/>
      <c r="BE5" s="147"/>
      <c r="BF5" s="245"/>
      <c r="BG5" s="9"/>
      <c r="BH5" s="227"/>
      <c r="BI5" s="247"/>
      <c r="BJ5" s="247"/>
      <c r="BK5" s="247"/>
      <c r="BL5" s="245"/>
      <c r="BM5" s="245"/>
      <c r="BN5" s="245"/>
      <c r="BO5" s="249"/>
      <c r="BP5" s="250"/>
      <c r="BR5" s="148"/>
      <c r="BS5" s="246"/>
      <c r="BT5" s="246"/>
      <c r="BU5" s="246"/>
      <c r="BV5" s="246"/>
      <c r="BW5" s="246"/>
      <c r="BX5" s="246"/>
      <c r="BY5" s="246"/>
      <c r="BZ5" s="246"/>
      <c r="CA5" s="9"/>
      <c r="CB5" s="148"/>
      <c r="CC5" s="246"/>
      <c r="CD5" s="246"/>
      <c r="CE5" s="246"/>
      <c r="CF5" s="246"/>
      <c r="CG5" s="246"/>
      <c r="CH5" s="246"/>
      <c r="CI5" s="246"/>
      <c r="CJ5" s="246"/>
      <c r="CL5" s="148"/>
      <c r="CM5" s="246"/>
      <c r="CN5" s="246"/>
      <c r="CO5" s="246"/>
      <c r="CP5" s="246"/>
      <c r="CQ5" s="246"/>
      <c r="CR5" s="246"/>
      <c r="CS5" s="246"/>
      <c r="CT5" s="246"/>
      <c r="CU5" s="6"/>
      <c r="CV5" s="148"/>
      <c r="CW5" s="246"/>
      <c r="CX5" s="246"/>
      <c r="CY5" s="246"/>
      <c r="CZ5" s="246"/>
      <c r="DA5" s="246"/>
      <c r="DB5" s="246"/>
      <c r="DC5" s="246"/>
      <c r="DD5" s="246"/>
      <c r="DE5" s="165"/>
      <c r="DY5" s="557"/>
      <c r="DZ5" s="557"/>
      <c r="EA5" s="9"/>
      <c r="EB5" s="9"/>
      <c r="EC5" s="9"/>
      <c r="ED5" s="9"/>
      <c r="EE5" s="247"/>
      <c r="EF5" s="247"/>
      <c r="EG5" s="247"/>
      <c r="EH5" s="9"/>
      <c r="EI5" s="1434"/>
      <c r="EJ5" s="1435"/>
      <c r="EK5" s="1435"/>
      <c r="EL5" s="1435"/>
      <c r="EM5" s="1435"/>
      <c r="EN5" s="1435"/>
      <c r="EO5" s="1435"/>
      <c r="EP5" s="1435"/>
      <c r="EQ5" s="147"/>
      <c r="ER5" s="147"/>
      <c r="ES5" s="246"/>
      <c r="ET5" s="148"/>
      <c r="EU5" s="148"/>
      <c r="EV5" s="246"/>
      <c r="EW5" s="148"/>
      <c r="EX5" s="148"/>
      <c r="EY5" s="246"/>
      <c r="EZ5" s="148"/>
      <c r="FA5" s="9"/>
      <c r="FB5" s="147"/>
      <c r="FC5" s="227"/>
      <c r="FE5" s="9"/>
      <c r="FF5" s="1434"/>
      <c r="FG5" s="1437"/>
      <c r="FH5" s="148"/>
      <c r="FI5" s="246"/>
      <c r="FJ5" s="148"/>
      <c r="FK5" s="557"/>
      <c r="FL5" s="9"/>
      <c r="FM5" s="227"/>
      <c r="FN5" s="209"/>
      <c r="FO5" s="209"/>
      <c r="FP5" s="209"/>
      <c r="FQ5" s="209"/>
      <c r="FR5" s="209"/>
      <c r="FS5" s="209"/>
      <c r="FT5" s="209"/>
      <c r="FZ5" s="205"/>
      <c r="GA5" s="205"/>
      <c r="GB5" s="227"/>
    </row>
    <row r="6" spans="1:185" ht="12" customHeight="1">
      <c r="A6" s="36" t="s">
        <v>222</v>
      </c>
      <c r="B6" s="1403"/>
      <c r="C6" s="1404"/>
      <c r="D6" s="1403"/>
      <c r="E6" s="1404"/>
      <c r="F6" s="1415"/>
      <c r="G6" s="1416"/>
      <c r="H6" s="1417" t="s">
        <v>377</v>
      </c>
      <c r="I6" s="1417"/>
      <c r="J6" s="1403"/>
      <c r="K6" s="1404"/>
      <c r="L6" s="1423"/>
      <c r="M6" s="36" t="s">
        <v>222</v>
      </c>
      <c r="N6" s="1295" t="s">
        <v>297</v>
      </c>
      <c r="O6" s="1426" t="s">
        <v>425</v>
      </c>
      <c r="P6" s="1428" t="s">
        <v>422</v>
      </c>
      <c r="Q6" s="1424" t="s">
        <v>296</v>
      </c>
      <c r="R6" s="1424" t="s">
        <v>269</v>
      </c>
      <c r="S6" s="569"/>
      <c r="T6" s="148"/>
      <c r="U6" s="281"/>
      <c r="V6" s="570"/>
      <c r="W6" s="227"/>
      <c r="X6" s="247"/>
      <c r="Y6" s="247"/>
      <c r="Z6" s="227"/>
      <c r="AA6" s="151"/>
      <c r="AB6" s="242"/>
      <c r="AC6" s="244"/>
      <c r="AD6" s="242"/>
      <c r="AE6" s="244"/>
      <c r="AF6" s="242"/>
      <c r="AG6" s="244"/>
      <c r="AH6" s="255"/>
      <c r="AI6" s="242"/>
      <c r="AJ6" s="244"/>
      <c r="AK6" s="245"/>
      <c r="AL6" s="256"/>
      <c r="AM6" s="253"/>
      <c r="AN6" s="257"/>
      <c r="AO6" s="253"/>
      <c r="AP6" s="258"/>
      <c r="AQ6" s="253"/>
      <c r="AR6" s="259"/>
      <c r="AS6" s="259"/>
      <c r="AT6" s="9"/>
      <c r="AU6" s="151"/>
      <c r="AV6" s="227"/>
      <c r="AW6" s="248"/>
      <c r="AY6" s="256"/>
      <c r="AZ6" s="151"/>
      <c r="BA6" s="148"/>
      <c r="BB6" s="246"/>
      <c r="BC6" s="148"/>
      <c r="BE6" s="246"/>
      <c r="BF6" s="148"/>
      <c r="BG6" s="260"/>
      <c r="BH6" s="151"/>
      <c r="BI6" s="260"/>
      <c r="BJ6" s="260"/>
      <c r="BK6" s="260"/>
      <c r="BL6" s="260"/>
      <c r="BM6" s="260"/>
      <c r="BN6" s="260"/>
      <c r="BO6" s="260"/>
      <c r="BP6" s="260"/>
      <c r="BQ6" s="261"/>
      <c r="BS6" s="151"/>
      <c r="BT6" s="246"/>
      <c r="BU6" s="246"/>
      <c r="BV6" s="246"/>
      <c r="BW6" s="246"/>
      <c r="BX6" s="246"/>
      <c r="BY6" s="246"/>
      <c r="BZ6" s="246"/>
      <c r="CA6" s="246"/>
      <c r="CB6" s="9"/>
      <c r="CC6" s="151"/>
      <c r="CD6" s="246"/>
      <c r="CE6" s="246"/>
      <c r="CF6" s="246"/>
      <c r="CG6" s="246"/>
      <c r="CH6" s="246"/>
      <c r="CI6" s="246"/>
      <c r="CJ6" s="246"/>
      <c r="CK6" s="246"/>
      <c r="CM6" s="151"/>
      <c r="CN6" s="246"/>
      <c r="CO6" s="246"/>
      <c r="CP6" s="246"/>
      <c r="CQ6" s="246"/>
      <c r="CR6" s="246"/>
      <c r="CS6" s="246"/>
      <c r="CT6" s="246"/>
      <c r="CU6" s="246"/>
      <c r="CV6" s="6"/>
      <c r="CW6" s="151"/>
      <c r="CX6" s="246"/>
      <c r="CY6" s="246"/>
      <c r="CZ6" s="246"/>
      <c r="DA6" s="246"/>
      <c r="DB6" s="246"/>
      <c r="DC6" s="246"/>
      <c r="DD6" s="246"/>
      <c r="DE6" s="246"/>
      <c r="DF6" s="165"/>
      <c r="DY6" s="557"/>
      <c r="DZ6" s="557"/>
      <c r="EA6" s="557"/>
      <c r="EB6" s="151"/>
      <c r="EC6" s="264"/>
      <c r="ED6" s="153"/>
      <c r="EE6" s="153"/>
      <c r="EF6" s="1434"/>
      <c r="EG6" s="1436"/>
      <c r="EH6" s="247"/>
      <c r="EI6" s="151"/>
      <c r="EJ6" s="153"/>
      <c r="EK6" s="227"/>
      <c r="EL6" s="1438"/>
      <c r="EM6" s="1438"/>
      <c r="EN6" s="201"/>
      <c r="EO6" s="227"/>
      <c r="EP6" s="1438"/>
      <c r="EQ6" s="1436"/>
      <c r="ER6" s="147"/>
      <c r="ES6" s="151"/>
      <c r="EU6" s="9"/>
      <c r="EV6" s="262"/>
      <c r="EX6" s="9"/>
      <c r="EY6" s="265"/>
      <c r="EZ6" s="234"/>
      <c r="FA6" s="9"/>
      <c r="FB6" s="9"/>
      <c r="FC6" s="151"/>
      <c r="FD6" s="266"/>
      <c r="FE6" s="256"/>
      <c r="FF6" s="253"/>
      <c r="FG6" s="1434"/>
      <c r="FH6" s="1437"/>
      <c r="FI6" s="9"/>
      <c r="FJ6" s="267"/>
      <c r="FK6" s="9"/>
      <c r="FL6" s="557"/>
      <c r="FM6" s="151"/>
      <c r="FN6" s="153"/>
      <c r="FO6" s="227"/>
      <c r="FP6" s="147"/>
      <c r="FQ6" s="147"/>
      <c r="FR6" s="201"/>
      <c r="FS6" s="227"/>
      <c r="FT6" s="147"/>
      <c r="FU6" s="247"/>
      <c r="FW6" s="227"/>
      <c r="FX6" s="147"/>
      <c r="FY6" s="147"/>
      <c r="FZ6" s="201"/>
      <c r="GA6" s="227"/>
      <c r="GB6" s="147"/>
      <c r="GC6" s="247"/>
    </row>
    <row r="7" spans="1:185" ht="20.25" customHeight="1">
      <c r="A7" s="268"/>
      <c r="B7" s="492">
        <v>2011</v>
      </c>
      <c r="C7" s="493" t="s">
        <v>364</v>
      </c>
      <c r="D7" s="492">
        <v>2011</v>
      </c>
      <c r="E7" s="493" t="s">
        <v>364</v>
      </c>
      <c r="F7" s="492">
        <v>2011</v>
      </c>
      <c r="G7" s="493" t="s">
        <v>364</v>
      </c>
      <c r="H7" s="968">
        <v>2011</v>
      </c>
      <c r="I7" s="1037" t="s">
        <v>364</v>
      </c>
      <c r="J7" s="492">
        <v>2011</v>
      </c>
      <c r="K7" s="493" t="s">
        <v>364</v>
      </c>
      <c r="L7" s="494"/>
      <c r="M7" s="268"/>
      <c r="N7" s="714" t="s">
        <v>298</v>
      </c>
      <c r="O7" s="1427"/>
      <c r="P7" s="1429"/>
      <c r="Q7" s="1425"/>
      <c r="R7" s="1425"/>
      <c r="S7" s="283"/>
      <c r="T7" s="528"/>
      <c r="U7" s="572"/>
      <c r="V7" s="284"/>
      <c r="W7" s="153"/>
      <c r="X7" s="528"/>
      <c r="Y7" s="154"/>
      <c r="Z7" s="269"/>
      <c r="AA7" s="152"/>
      <c r="AB7" s="274"/>
      <c r="AC7" s="275"/>
      <c r="AD7" s="274"/>
      <c r="AE7" s="275"/>
      <c r="AF7" s="274"/>
      <c r="AG7" s="275"/>
      <c r="AH7" s="276"/>
      <c r="AI7" s="274"/>
      <c r="AJ7" s="275"/>
      <c r="AK7" s="277"/>
      <c r="AL7" s="9"/>
      <c r="AP7" s="258"/>
      <c r="AR7" s="232"/>
      <c r="AS7" s="232"/>
      <c r="AT7" s="9"/>
      <c r="AU7" s="152"/>
      <c r="AV7" s="278"/>
      <c r="AW7" s="154"/>
      <c r="AX7" s="279"/>
      <c r="AY7" s="278"/>
      <c r="AZ7" s="154"/>
      <c r="BB7" s="278"/>
      <c r="BC7" s="154"/>
      <c r="BE7" s="278"/>
      <c r="BF7" s="154"/>
      <c r="BG7" s="280"/>
      <c r="BH7" s="9"/>
      <c r="BI7" s="256"/>
      <c r="BJ7" s="257"/>
      <c r="BK7" s="257"/>
      <c r="BL7" s="253"/>
      <c r="BM7" s="281"/>
      <c r="BN7" s="281"/>
      <c r="BO7" s="281"/>
      <c r="BP7" s="281"/>
      <c r="BQ7" s="232"/>
      <c r="BS7" s="152"/>
      <c r="BT7" s="246"/>
      <c r="BU7" s="246"/>
      <c r="BV7" s="246"/>
      <c r="BW7" s="246"/>
      <c r="BX7" s="246"/>
      <c r="BY7" s="246"/>
      <c r="BZ7" s="246"/>
      <c r="CA7" s="227"/>
      <c r="CB7" s="9"/>
      <c r="CC7" s="152"/>
      <c r="CD7" s="246"/>
      <c r="CE7" s="246"/>
      <c r="CF7" s="246"/>
      <c r="CG7" s="246"/>
      <c r="CH7" s="246"/>
      <c r="CI7" s="246"/>
      <c r="CJ7" s="246"/>
      <c r="CK7" s="227"/>
      <c r="CM7" s="152"/>
      <c r="CN7" s="246"/>
      <c r="CO7" s="246"/>
      <c r="CP7" s="246"/>
      <c r="CQ7" s="246"/>
      <c r="CR7" s="246"/>
      <c r="CS7" s="246"/>
      <c r="CT7" s="246"/>
      <c r="CU7" s="227"/>
      <c r="CV7" s="6"/>
      <c r="CW7" s="152"/>
      <c r="CX7" s="246"/>
      <c r="CY7" s="246"/>
      <c r="CZ7" s="246"/>
      <c r="DA7" s="246"/>
      <c r="DB7" s="246"/>
      <c r="DC7" s="246"/>
      <c r="DD7" s="246"/>
      <c r="DE7" s="227"/>
      <c r="DF7" s="165"/>
      <c r="DY7" s="557"/>
      <c r="DZ7" s="557"/>
      <c r="EA7" s="557"/>
      <c r="EB7" s="152"/>
      <c r="EC7" s="9"/>
      <c r="ED7" s="9"/>
      <c r="EE7" s="9"/>
      <c r="EF7" s="153"/>
      <c r="EG7" s="153"/>
      <c r="EH7" s="153"/>
      <c r="EI7" s="152"/>
      <c r="EJ7" s="153"/>
      <c r="EK7" s="153"/>
      <c r="EL7" s="147"/>
      <c r="EM7" s="286"/>
      <c r="EN7" s="286"/>
      <c r="EO7" s="153"/>
      <c r="EP7" s="269"/>
      <c r="EQ7" s="287"/>
      <c r="ER7" s="153"/>
      <c r="ES7" s="152"/>
      <c r="ET7" s="288"/>
      <c r="EU7" s="289"/>
      <c r="EV7" s="284"/>
      <c r="EW7" s="288"/>
      <c r="EX7" s="289"/>
      <c r="EY7" s="262"/>
      <c r="EZ7" s="288"/>
      <c r="FA7" s="289"/>
      <c r="FB7" s="9"/>
      <c r="FC7" s="152"/>
      <c r="FD7" s="256"/>
      <c r="FG7" s="290"/>
      <c r="FH7" s="232"/>
      <c r="FI7" s="281"/>
      <c r="FJ7" s="288"/>
      <c r="FK7" s="289"/>
      <c r="FL7" s="557"/>
      <c r="FM7" s="152"/>
      <c r="FN7" s="153"/>
      <c r="FO7" s="153"/>
      <c r="FP7" s="147"/>
      <c r="FQ7" s="286"/>
      <c r="FR7" s="286"/>
      <c r="FS7" s="153"/>
      <c r="FT7" s="269"/>
      <c r="FU7" s="287"/>
      <c r="FW7" s="153"/>
      <c r="FX7" s="147"/>
      <c r="FY7" s="286"/>
      <c r="FZ7" s="286"/>
      <c r="GA7" s="153"/>
      <c r="GB7" s="269"/>
      <c r="GC7" s="287"/>
    </row>
    <row r="8" spans="1:185" ht="12" customHeight="1">
      <c r="A8" s="57" t="s">
        <v>228</v>
      </c>
      <c r="B8" s="529">
        <v>760.63</v>
      </c>
      <c r="C8" s="292">
        <v>-0.02232647814910027</v>
      </c>
      <c r="D8" s="529">
        <v>329.199926</v>
      </c>
      <c r="E8" s="292">
        <v>0.05057167563089249</v>
      </c>
      <c r="F8" s="529">
        <v>327.68443399999995</v>
      </c>
      <c r="G8" s="292">
        <f>F8/F85-1</f>
        <v>0.001735943813889751</v>
      </c>
      <c r="H8" s="529">
        <v>189.287546</v>
      </c>
      <c r="I8" s="292">
        <v>-0.0011602395304627366</v>
      </c>
      <c r="J8" s="529">
        <v>98.6</v>
      </c>
      <c r="K8" s="292">
        <v>-0.2784485912916209</v>
      </c>
      <c r="L8" s="530">
        <f aca="true" t="shared" si="0" ref="L8:L37">B8-D8-F8-J8</f>
        <v>5.145640000000043</v>
      </c>
      <c r="M8" s="57" t="s">
        <v>228</v>
      </c>
      <c r="N8" s="573">
        <f>D8/B8</f>
        <v>0.43279902975165324</v>
      </c>
      <c r="O8" s="1297">
        <f>F8/B8</f>
        <v>0.43080661293927397</v>
      </c>
      <c r="P8" s="574">
        <f>H8/B8</f>
        <v>0.24885627177471306</v>
      </c>
      <c r="Q8" s="573">
        <f aca="true" t="shared" si="1" ref="Q8:Q37">J8/B8</f>
        <v>0.1296293861667302</v>
      </c>
      <c r="R8" s="573">
        <f>L8/B8</f>
        <v>0.006764971142342588</v>
      </c>
      <c r="S8" s="575"/>
      <c r="T8" s="112"/>
      <c r="U8" s="74"/>
      <c r="V8" s="294"/>
      <c r="W8" s="112"/>
      <c r="X8" s="112"/>
      <c r="Y8" s="74"/>
      <c r="Z8" s="234"/>
      <c r="AA8" s="156"/>
      <c r="AB8" s="112"/>
      <c r="AC8" s="74"/>
      <c r="AD8" s="112"/>
      <c r="AE8" s="74"/>
      <c r="AF8" s="112"/>
      <c r="AG8" s="74"/>
      <c r="AH8" s="294"/>
      <c r="AI8" s="112"/>
      <c r="AJ8" s="74"/>
      <c r="AK8" s="226"/>
      <c r="AL8" s="156"/>
      <c r="AM8" s="273"/>
      <c r="AN8" s="273"/>
      <c r="AO8" s="273"/>
      <c r="AP8" s="273"/>
      <c r="AQ8" s="273"/>
      <c r="AR8" s="295"/>
      <c r="AS8" s="295"/>
      <c r="AT8" s="9"/>
      <c r="AU8" s="156"/>
      <c r="AV8" s="296"/>
      <c r="AW8" s="74"/>
      <c r="AX8" s="294"/>
      <c r="AY8" s="296"/>
      <c r="AZ8" s="74"/>
      <c r="BB8" s="296"/>
      <c r="BC8" s="74"/>
      <c r="BE8" s="296"/>
      <c r="BF8" s="74"/>
      <c r="BG8" s="295"/>
      <c r="BH8" s="156"/>
      <c r="BI8" s="272"/>
      <c r="BJ8" s="272"/>
      <c r="BK8" s="272"/>
      <c r="BL8" s="297"/>
      <c r="BM8" s="295"/>
      <c r="BN8" s="295"/>
      <c r="BO8" s="295"/>
      <c r="BP8" s="295"/>
      <c r="BQ8" s="295"/>
      <c r="BS8" s="156"/>
      <c r="BT8" s="296"/>
      <c r="BU8" s="296"/>
      <c r="BV8" s="298"/>
      <c r="BW8" s="296"/>
      <c r="BX8" s="296"/>
      <c r="BY8" s="296"/>
      <c r="BZ8" s="296"/>
      <c r="CA8" s="296"/>
      <c r="CB8" s="9"/>
      <c r="CC8" s="156"/>
      <c r="CD8" s="157"/>
      <c r="CE8" s="157"/>
      <c r="CF8" s="157"/>
      <c r="CG8" s="157"/>
      <c r="CH8" s="157"/>
      <c r="CI8" s="157"/>
      <c r="CJ8" s="157"/>
      <c r="CK8" s="157"/>
      <c r="CL8" s="299"/>
      <c r="CM8" s="156"/>
      <c r="CN8" s="112"/>
      <c r="CO8" s="300"/>
      <c r="CP8" s="112"/>
      <c r="CQ8" s="112"/>
      <c r="CR8" s="112"/>
      <c r="CS8" s="112"/>
      <c r="CT8" s="112"/>
      <c r="CU8" s="301"/>
      <c r="CV8" s="6"/>
      <c r="CW8" s="156"/>
      <c r="CX8" s="302"/>
      <c r="CY8" s="302"/>
      <c r="CZ8" s="302"/>
      <c r="DA8" s="302"/>
      <c r="DB8" s="302"/>
      <c r="DC8" s="302"/>
      <c r="DD8" s="302"/>
      <c r="DE8" s="302"/>
      <c r="DF8" s="299"/>
      <c r="DY8" s="557"/>
      <c r="DZ8" s="557"/>
      <c r="EA8" s="557"/>
      <c r="EB8" s="156"/>
      <c r="EC8" s="112"/>
      <c r="ED8" s="307"/>
      <c r="EE8" s="307"/>
      <c r="EF8" s="308"/>
      <c r="EG8" s="308"/>
      <c r="EH8" s="308"/>
      <c r="EI8" s="156"/>
      <c r="EJ8" s="309"/>
      <c r="EK8" s="296"/>
      <c r="EL8" s="296"/>
      <c r="EM8" s="296"/>
      <c r="EN8" s="301"/>
      <c r="EO8" s="301"/>
      <c r="EP8" s="296"/>
      <c r="EQ8" s="296"/>
      <c r="ER8" s="310"/>
      <c r="ES8" s="156"/>
      <c r="ET8" s="296"/>
      <c r="EU8" s="74"/>
      <c r="EV8" s="304"/>
      <c r="EW8" s="296"/>
      <c r="EX8" s="74"/>
      <c r="EY8" s="74"/>
      <c r="EZ8" s="296"/>
      <c r="FA8" s="74"/>
      <c r="FB8" s="9"/>
      <c r="FC8" s="156"/>
      <c r="FD8" s="576"/>
      <c r="FE8" s="576"/>
      <c r="FF8" s="307"/>
      <c r="FG8" s="306"/>
      <c r="FH8" s="306"/>
      <c r="FI8" s="226"/>
      <c r="FJ8" s="296"/>
      <c r="FK8" s="312"/>
      <c r="FL8" s="557"/>
      <c r="FM8" s="156"/>
      <c r="FN8" s="309"/>
      <c r="FO8" s="296"/>
      <c r="FP8" s="296"/>
      <c r="FQ8" s="296"/>
      <c r="FR8" s="301"/>
      <c r="FS8" s="301"/>
      <c r="FT8" s="296"/>
      <c r="FU8" s="296"/>
      <c r="FV8" s="156"/>
      <c r="FW8" s="313"/>
      <c r="FX8" s="313"/>
      <c r="FY8" s="313"/>
      <c r="FZ8" s="313"/>
      <c r="GA8" s="313"/>
      <c r="GB8" s="313"/>
      <c r="GC8" s="313"/>
    </row>
    <row r="9" spans="1:185" ht="12" customHeight="1">
      <c r="A9" s="69" t="s">
        <v>229</v>
      </c>
      <c r="B9" s="531">
        <v>1318.7309</v>
      </c>
      <c r="C9" s="314">
        <v>0.037381843938223414</v>
      </c>
      <c r="D9" s="531">
        <v>568.682</v>
      </c>
      <c r="E9" s="314">
        <v>0.04090728548339562</v>
      </c>
      <c r="F9" s="531">
        <v>505.513</v>
      </c>
      <c r="G9" s="314">
        <f aca="true" t="shared" si="2" ref="G9:G37">F9/F86-1</f>
        <v>0.04983918019599742</v>
      </c>
      <c r="H9" s="531">
        <v>256.873</v>
      </c>
      <c r="I9" s="314">
        <v>0.002333430884791765</v>
      </c>
      <c r="J9" s="531">
        <v>234.20690000000002</v>
      </c>
      <c r="K9" s="314">
        <v>-0.0026270676364751333</v>
      </c>
      <c r="L9" s="532">
        <f t="shared" si="0"/>
        <v>10.329000000000008</v>
      </c>
      <c r="M9" s="190" t="s">
        <v>229</v>
      </c>
      <c r="N9" s="577">
        <f aca="true" t="shared" si="3" ref="N9:N37">D9/B9</f>
        <v>0.43123430261625023</v>
      </c>
      <c r="O9" s="577">
        <f aca="true" t="shared" si="4" ref="O9:O37">F9/B9</f>
        <v>0.3833329453340329</v>
      </c>
      <c r="P9" s="578">
        <f aca="true" t="shared" si="5" ref="P9:P37">H9/B9</f>
        <v>0.19478803446556078</v>
      </c>
      <c r="Q9" s="577">
        <f t="shared" si="1"/>
        <v>0.17760022154633673</v>
      </c>
      <c r="R9" s="577">
        <f aca="true" t="shared" si="6" ref="R9:R37">L9/B9</f>
        <v>0.007832530503380187</v>
      </c>
      <c r="S9" s="575"/>
      <c r="T9" s="112"/>
      <c r="U9" s="74"/>
      <c r="V9" s="317"/>
      <c r="W9" s="112"/>
      <c r="X9" s="112"/>
      <c r="Y9" s="74"/>
      <c r="Z9" s="234"/>
      <c r="AA9" s="156"/>
      <c r="AB9" s="112"/>
      <c r="AC9" s="74"/>
      <c r="AD9" s="112"/>
      <c r="AE9" s="74"/>
      <c r="AF9" s="112"/>
      <c r="AG9" s="74"/>
      <c r="AH9" s="294"/>
      <c r="AI9" s="112"/>
      <c r="AJ9" s="74"/>
      <c r="AK9" s="315"/>
      <c r="AL9" s="156"/>
      <c r="AM9" s="273"/>
      <c r="AN9" s="273"/>
      <c r="AO9" s="273"/>
      <c r="AP9" s="273"/>
      <c r="AQ9" s="273"/>
      <c r="AR9" s="316"/>
      <c r="AS9" s="316"/>
      <c r="AU9" s="156"/>
      <c r="AV9" s="296"/>
      <c r="AW9" s="74"/>
      <c r="AX9" s="294"/>
      <c r="AY9" s="296"/>
      <c r="AZ9" s="74"/>
      <c r="BB9" s="296"/>
      <c r="BC9" s="74"/>
      <c r="BE9" s="296"/>
      <c r="BF9" s="74"/>
      <c r="BG9" s="295"/>
      <c r="BH9" s="156"/>
      <c r="BI9" s="272"/>
      <c r="BJ9" s="272"/>
      <c r="BK9" s="272"/>
      <c r="BL9" s="297"/>
      <c r="BM9" s="295"/>
      <c r="BN9" s="316"/>
      <c r="BO9" s="316"/>
      <c r="BP9" s="259"/>
      <c r="BQ9" s="295"/>
      <c r="BR9" s="201"/>
      <c r="BS9" s="156"/>
      <c r="BT9" s="296"/>
      <c r="BU9" s="296"/>
      <c r="BV9" s="298"/>
      <c r="BW9" s="296"/>
      <c r="BX9" s="296"/>
      <c r="BY9" s="296"/>
      <c r="BZ9" s="296"/>
      <c r="CA9" s="296"/>
      <c r="CC9" s="156"/>
      <c r="CD9" s="157"/>
      <c r="CE9" s="157"/>
      <c r="CF9" s="157"/>
      <c r="CG9" s="157"/>
      <c r="CH9" s="157"/>
      <c r="CI9" s="157"/>
      <c r="CJ9" s="157"/>
      <c r="CK9" s="157"/>
      <c r="CL9" s="299"/>
      <c r="CM9" s="156"/>
      <c r="CN9" s="112"/>
      <c r="CO9" s="300"/>
      <c r="CP9" s="112"/>
      <c r="CQ9" s="112"/>
      <c r="CR9" s="112"/>
      <c r="CS9" s="112"/>
      <c r="CT9" s="112"/>
      <c r="CU9" s="301"/>
      <c r="CV9" s="197"/>
      <c r="CW9" s="156"/>
      <c r="CX9" s="302"/>
      <c r="CY9" s="302"/>
      <c r="CZ9" s="302"/>
      <c r="DA9" s="302"/>
      <c r="DB9" s="302"/>
      <c r="DC9" s="302"/>
      <c r="DD9" s="302"/>
      <c r="DE9" s="302"/>
      <c r="DF9" s="299"/>
      <c r="DY9" s="557"/>
      <c r="DZ9" s="557"/>
      <c r="EA9" s="557"/>
      <c r="EB9" s="156"/>
      <c r="EC9" s="112"/>
      <c r="ED9" s="307"/>
      <c r="EE9" s="307"/>
      <c r="EF9" s="308"/>
      <c r="EG9" s="308"/>
      <c r="EH9" s="308"/>
      <c r="EI9" s="156"/>
      <c r="EJ9" s="309"/>
      <c r="EK9" s="296"/>
      <c r="EL9" s="296"/>
      <c r="EM9" s="296"/>
      <c r="EN9" s="301"/>
      <c r="EO9" s="301"/>
      <c r="EP9" s="296"/>
      <c r="EQ9" s="296"/>
      <c r="ER9" s="310"/>
      <c r="ES9" s="156"/>
      <c r="ET9" s="296"/>
      <c r="EU9" s="74"/>
      <c r="EV9" s="579"/>
      <c r="EW9" s="296"/>
      <c r="EX9" s="74"/>
      <c r="EY9" s="580"/>
      <c r="EZ9" s="296"/>
      <c r="FA9" s="74"/>
      <c r="FC9" s="156"/>
      <c r="FD9" s="576"/>
      <c r="FE9" s="576"/>
      <c r="FF9" s="307"/>
      <c r="FG9" s="306"/>
      <c r="FH9" s="306"/>
      <c r="FI9" s="226"/>
      <c r="FJ9" s="296"/>
      <c r="FK9" s="312"/>
      <c r="FL9" s="557"/>
      <c r="FM9" s="156"/>
      <c r="FN9" s="309"/>
      <c r="FO9" s="296"/>
      <c r="FP9" s="296"/>
      <c r="FQ9" s="296"/>
      <c r="FR9" s="301"/>
      <c r="FS9" s="301"/>
      <c r="FT9" s="296"/>
      <c r="FU9" s="296"/>
      <c r="FV9" s="156"/>
      <c r="FW9" s="313"/>
      <c r="FX9" s="313"/>
      <c r="FY9" s="313"/>
      <c r="FZ9" s="313"/>
      <c r="GA9" s="313"/>
      <c r="GB9" s="313"/>
      <c r="GC9" s="313"/>
    </row>
    <row r="10" spans="1:185" ht="12" customHeight="1">
      <c r="A10" s="57" t="s">
        <v>230</v>
      </c>
      <c r="B10" s="529">
        <v>645.467199</v>
      </c>
      <c r="C10" s="292">
        <v>-0.027478775962212043</v>
      </c>
      <c r="D10" s="529">
        <v>280.515803</v>
      </c>
      <c r="E10" s="292">
        <v>0.012326968603392219</v>
      </c>
      <c r="F10" s="529">
        <v>273.80489900000003</v>
      </c>
      <c r="G10" s="292">
        <f t="shared" si="2"/>
        <v>0.030234342287211557</v>
      </c>
      <c r="H10" s="529">
        <v>143.827</v>
      </c>
      <c r="I10" s="292">
        <v>-0.0021714999306230442</v>
      </c>
      <c r="J10" s="529">
        <v>84.3</v>
      </c>
      <c r="K10" s="292">
        <v>-0.24054054054054053</v>
      </c>
      <c r="L10" s="530">
        <f t="shared" si="0"/>
        <v>6.846497000000014</v>
      </c>
      <c r="M10" s="57" t="s">
        <v>230</v>
      </c>
      <c r="N10" s="573">
        <f t="shared" si="3"/>
        <v>0.43459342850356053</v>
      </c>
      <c r="O10" s="573">
        <f t="shared" si="4"/>
        <v>0.4241964571153987</v>
      </c>
      <c r="P10" s="581">
        <f t="shared" si="5"/>
        <v>0.222826195076723</v>
      </c>
      <c r="Q10" s="573">
        <f t="shared" si="1"/>
        <v>0.1306030734491281</v>
      </c>
      <c r="R10" s="573">
        <f t="shared" si="6"/>
        <v>0.010607040931912658</v>
      </c>
      <c r="S10" s="575"/>
      <c r="T10" s="112"/>
      <c r="U10" s="74"/>
      <c r="V10" s="317"/>
      <c r="W10" s="112"/>
      <c r="X10" s="112"/>
      <c r="Y10" s="74"/>
      <c r="Z10" s="234"/>
      <c r="AA10" s="156"/>
      <c r="AB10" s="112"/>
      <c r="AC10" s="74"/>
      <c r="AD10" s="112"/>
      <c r="AE10" s="74"/>
      <c r="AF10" s="112"/>
      <c r="AG10" s="74"/>
      <c r="AH10" s="294"/>
      <c r="AI10" s="112"/>
      <c r="AJ10" s="74"/>
      <c r="AK10" s="315"/>
      <c r="AL10" s="156"/>
      <c r="AM10" s="273"/>
      <c r="AN10" s="273"/>
      <c r="AO10" s="273"/>
      <c r="AP10" s="273"/>
      <c r="AQ10" s="273"/>
      <c r="AR10" s="295"/>
      <c r="AS10" s="295"/>
      <c r="AU10" s="156"/>
      <c r="AV10" s="296"/>
      <c r="AW10" s="74"/>
      <c r="AX10" s="294"/>
      <c r="AY10" s="296"/>
      <c r="AZ10" s="74"/>
      <c r="BB10" s="296"/>
      <c r="BC10" s="74"/>
      <c r="BE10" s="296"/>
      <c r="BF10" s="74"/>
      <c r="BG10" s="295"/>
      <c r="BH10" s="156"/>
      <c r="BI10" s="272"/>
      <c r="BJ10" s="272"/>
      <c r="BK10" s="272"/>
      <c r="BL10" s="297"/>
      <c r="BM10" s="295"/>
      <c r="BN10" s="295"/>
      <c r="BO10" s="295"/>
      <c r="BP10" s="295"/>
      <c r="BQ10" s="295"/>
      <c r="BR10" s="201"/>
      <c r="BS10" s="156"/>
      <c r="BT10" s="296"/>
      <c r="BU10" s="296"/>
      <c r="BV10" s="298"/>
      <c r="BW10" s="296"/>
      <c r="BX10" s="296"/>
      <c r="BY10" s="296"/>
      <c r="BZ10" s="296"/>
      <c r="CA10" s="296"/>
      <c r="CC10" s="156"/>
      <c r="CD10" s="157"/>
      <c r="CE10" s="157"/>
      <c r="CF10" s="157"/>
      <c r="CG10" s="157"/>
      <c r="CH10" s="157"/>
      <c r="CI10" s="157"/>
      <c r="CJ10" s="157"/>
      <c r="CK10" s="157"/>
      <c r="CL10" s="299"/>
      <c r="CM10" s="156"/>
      <c r="CN10" s="112"/>
      <c r="CO10" s="300"/>
      <c r="CP10" s="112"/>
      <c r="CQ10" s="112"/>
      <c r="CR10" s="112"/>
      <c r="CS10" s="112"/>
      <c r="CT10" s="112"/>
      <c r="CU10" s="301"/>
      <c r="CV10" s="197"/>
      <c r="CW10" s="156"/>
      <c r="CX10" s="302"/>
      <c r="CY10" s="302"/>
      <c r="CZ10" s="302"/>
      <c r="DA10" s="302"/>
      <c r="DB10" s="302"/>
      <c r="DC10" s="302"/>
      <c r="DD10" s="302"/>
      <c r="DE10" s="302"/>
      <c r="DF10" s="299"/>
      <c r="DY10" s="557"/>
      <c r="DZ10" s="557"/>
      <c r="EA10" s="557"/>
      <c r="EB10" s="156"/>
      <c r="EC10" s="112"/>
      <c r="ED10" s="307"/>
      <c r="EE10" s="307"/>
      <c r="EF10" s="308"/>
      <c r="EG10" s="308"/>
      <c r="EH10" s="308"/>
      <c r="EI10" s="156"/>
      <c r="EJ10" s="309"/>
      <c r="EK10" s="296"/>
      <c r="EL10" s="296"/>
      <c r="EM10" s="296"/>
      <c r="EN10" s="301"/>
      <c r="EO10" s="301"/>
      <c r="EP10" s="296"/>
      <c r="EQ10" s="296"/>
      <c r="ER10" s="310"/>
      <c r="ES10" s="156"/>
      <c r="ET10" s="296"/>
      <c r="EU10" s="74"/>
      <c r="EV10" s="579"/>
      <c r="EW10" s="296"/>
      <c r="EX10" s="74"/>
      <c r="EY10" s="580"/>
      <c r="EZ10" s="296"/>
      <c r="FA10" s="74"/>
      <c r="FC10" s="156"/>
      <c r="FD10" s="576"/>
      <c r="FE10" s="576"/>
      <c r="FF10" s="307"/>
      <c r="FG10" s="306"/>
      <c r="FH10" s="306"/>
      <c r="FI10" s="226"/>
      <c r="FJ10" s="296"/>
      <c r="FK10" s="312"/>
      <c r="FL10" s="557"/>
      <c r="FM10" s="156"/>
      <c r="FN10" s="309"/>
      <c r="FO10" s="296"/>
      <c r="FP10" s="296"/>
      <c r="FQ10" s="296"/>
      <c r="FR10" s="301"/>
      <c r="FS10" s="301"/>
      <c r="FT10" s="296"/>
      <c r="FU10" s="296"/>
      <c r="FV10" s="156"/>
      <c r="FW10" s="313"/>
      <c r="FX10" s="313"/>
      <c r="FY10" s="313"/>
      <c r="FZ10" s="313"/>
      <c r="GA10" s="313"/>
      <c r="GB10" s="313"/>
      <c r="GC10" s="313"/>
    </row>
    <row r="11" spans="1:185" ht="12" customHeight="1">
      <c r="A11" s="69" t="s">
        <v>231</v>
      </c>
      <c r="B11" s="531">
        <v>819.263474</v>
      </c>
      <c r="C11" s="314">
        <v>0.028757546716612348</v>
      </c>
      <c r="D11" s="531">
        <v>285.531919</v>
      </c>
      <c r="E11" s="314">
        <v>-0.018978425909394137</v>
      </c>
      <c r="F11" s="531">
        <v>361.230471</v>
      </c>
      <c r="G11" s="314">
        <f t="shared" si="2"/>
        <v>0.15450346980846463</v>
      </c>
      <c r="H11" s="531">
        <v>171.94121900000002</v>
      </c>
      <c r="I11" s="314">
        <v>-0.0011602469127841575</v>
      </c>
      <c r="J11" s="531">
        <v>161.513633</v>
      </c>
      <c r="K11" s="314">
        <v>-0.11369822741657189</v>
      </c>
      <c r="L11" s="532">
        <f t="shared" si="0"/>
        <v>10.987450999999936</v>
      </c>
      <c r="M11" s="69" t="s">
        <v>231</v>
      </c>
      <c r="N11" s="582">
        <f t="shared" si="3"/>
        <v>0.348522701257398</v>
      </c>
      <c r="O11" s="582">
        <f t="shared" si="4"/>
        <v>0.4409210009526191</v>
      </c>
      <c r="P11" s="306">
        <f t="shared" si="5"/>
        <v>0.20987292178486652</v>
      </c>
      <c r="Q11" s="582">
        <f t="shared" si="1"/>
        <v>0.19714492117098828</v>
      </c>
      <c r="R11" s="582">
        <f t="shared" si="6"/>
        <v>0.013411376618994657</v>
      </c>
      <c r="S11" s="575"/>
      <c r="T11" s="112"/>
      <c r="U11" s="74"/>
      <c r="V11" s="317"/>
      <c r="W11" s="112"/>
      <c r="X11" s="112"/>
      <c r="Y11" s="74"/>
      <c r="Z11" s="234"/>
      <c r="AA11" s="156"/>
      <c r="AB11" s="112"/>
      <c r="AC11" s="74"/>
      <c r="AD11" s="112"/>
      <c r="AE11" s="74"/>
      <c r="AF11" s="112"/>
      <c r="AG11" s="74"/>
      <c r="AH11" s="294"/>
      <c r="AI11" s="112"/>
      <c r="AJ11" s="74"/>
      <c r="AK11" s="315"/>
      <c r="AL11" s="156"/>
      <c r="AM11" s="273"/>
      <c r="AN11" s="273"/>
      <c r="AO11" s="273"/>
      <c r="AP11" s="273"/>
      <c r="AQ11" s="273"/>
      <c r="AR11" s="295"/>
      <c r="AS11" s="295"/>
      <c r="AU11" s="156"/>
      <c r="AV11" s="296"/>
      <c r="AW11" s="74"/>
      <c r="AX11" s="294"/>
      <c r="AY11" s="296"/>
      <c r="AZ11" s="74"/>
      <c r="BB11" s="296"/>
      <c r="BC11" s="74"/>
      <c r="BE11" s="296"/>
      <c r="BF11" s="74"/>
      <c r="BG11" s="295"/>
      <c r="BH11" s="156"/>
      <c r="BI11" s="272"/>
      <c r="BJ11" s="272"/>
      <c r="BK11" s="272"/>
      <c r="BL11" s="297"/>
      <c r="BM11" s="295"/>
      <c r="BN11" s="295"/>
      <c r="BO11" s="295"/>
      <c r="BP11" s="295"/>
      <c r="BQ11" s="295"/>
      <c r="BR11" s="201"/>
      <c r="BS11" s="156"/>
      <c r="BT11" s="296"/>
      <c r="BU11" s="296"/>
      <c r="BV11" s="298"/>
      <c r="BW11" s="296"/>
      <c r="BX11" s="296"/>
      <c r="BY11" s="296"/>
      <c r="BZ11" s="296"/>
      <c r="CA11" s="296"/>
      <c r="CC11" s="156"/>
      <c r="CD11" s="157"/>
      <c r="CE11" s="157"/>
      <c r="CF11" s="157"/>
      <c r="CG11" s="157"/>
      <c r="CH11" s="157"/>
      <c r="CI11" s="157"/>
      <c r="CJ11" s="157"/>
      <c r="CK11" s="157"/>
      <c r="CL11" s="299"/>
      <c r="CM11" s="156"/>
      <c r="CN11" s="112"/>
      <c r="CO11" s="300"/>
      <c r="CP11" s="112"/>
      <c r="CQ11" s="112"/>
      <c r="CR11" s="112"/>
      <c r="CS11" s="112"/>
      <c r="CT11" s="112"/>
      <c r="CU11" s="301"/>
      <c r="CV11" s="501"/>
      <c r="CW11" s="156"/>
      <c r="CX11" s="302"/>
      <c r="CY11" s="302"/>
      <c r="CZ11" s="302"/>
      <c r="DA11" s="302"/>
      <c r="DB11" s="302"/>
      <c r="DC11" s="302"/>
      <c r="DD11" s="302"/>
      <c r="DE11" s="302"/>
      <c r="DF11" s="299"/>
      <c r="DY11" s="557"/>
      <c r="DZ11" s="557"/>
      <c r="EA11" s="557"/>
      <c r="EB11" s="156"/>
      <c r="EC11" s="112"/>
      <c r="ED11" s="307"/>
      <c r="EE11" s="307"/>
      <c r="EF11" s="308"/>
      <c r="EG11" s="308"/>
      <c r="EH11" s="308"/>
      <c r="EI11" s="156"/>
      <c r="EJ11" s="309"/>
      <c r="EK11" s="296"/>
      <c r="EL11" s="296"/>
      <c r="EM11" s="296"/>
      <c r="EN11" s="301"/>
      <c r="EO11" s="301"/>
      <c r="EP11" s="296"/>
      <c r="EQ11" s="296"/>
      <c r="ER11" s="310"/>
      <c r="ES11" s="156"/>
      <c r="ET11" s="296"/>
      <c r="EU11" s="74"/>
      <c r="EV11" s="579"/>
      <c r="EW11" s="296"/>
      <c r="EX11" s="74"/>
      <c r="EY11" s="580"/>
      <c r="EZ11" s="296"/>
      <c r="FA11" s="74"/>
      <c r="FC11" s="156"/>
      <c r="FD11" s="576"/>
      <c r="FE11" s="576"/>
      <c r="FF11" s="307"/>
      <c r="FG11" s="306"/>
      <c r="FH11" s="306"/>
      <c r="FI11" s="226"/>
      <c r="FJ11" s="296"/>
      <c r="FK11" s="312"/>
      <c r="FL11" s="557"/>
      <c r="FM11" s="156"/>
      <c r="FN11" s="309"/>
      <c r="FO11" s="296"/>
      <c r="FP11" s="296"/>
      <c r="FQ11" s="296"/>
      <c r="FR11" s="301"/>
      <c r="FS11" s="301"/>
      <c r="FT11" s="296"/>
      <c r="FU11" s="296"/>
      <c r="FV11" s="156"/>
      <c r="FW11" s="313"/>
      <c r="FX11" s="313"/>
      <c r="FY11" s="313"/>
      <c r="FZ11" s="313"/>
      <c r="GA11" s="313"/>
      <c r="GB11" s="313"/>
      <c r="GC11" s="313"/>
    </row>
    <row r="12" spans="1:185" ht="12" customHeight="1">
      <c r="A12" s="57" t="s">
        <v>232</v>
      </c>
      <c r="B12" s="529">
        <v>1176</v>
      </c>
      <c r="C12" s="292">
        <v>0.018446349701221054</v>
      </c>
      <c r="D12" s="529">
        <v>514.95</v>
      </c>
      <c r="E12" s="292">
        <v>-0.016723059414788355</v>
      </c>
      <c r="F12" s="529">
        <v>489.848</v>
      </c>
      <c r="G12" s="292">
        <f t="shared" si="2"/>
        <v>0.12208139676053076</v>
      </c>
      <c r="H12" s="529">
        <v>256.792</v>
      </c>
      <c r="I12" s="292">
        <v>0.0173404908583088</v>
      </c>
      <c r="J12" s="529">
        <v>162.95</v>
      </c>
      <c r="K12" s="292">
        <v>-0.1272094268880557</v>
      </c>
      <c r="L12" s="530">
        <f t="shared" si="0"/>
        <v>8.251999999999953</v>
      </c>
      <c r="M12" s="57" t="s">
        <v>232</v>
      </c>
      <c r="N12" s="573">
        <f t="shared" si="3"/>
        <v>0.43788265306122454</v>
      </c>
      <c r="O12" s="573">
        <f t="shared" si="4"/>
        <v>0.4165374149659864</v>
      </c>
      <c r="P12" s="581">
        <f t="shared" si="5"/>
        <v>0.21836054421768705</v>
      </c>
      <c r="Q12" s="573">
        <f t="shared" si="1"/>
        <v>0.13856292517006802</v>
      </c>
      <c r="R12" s="573">
        <f t="shared" si="6"/>
        <v>0.007017006802721049</v>
      </c>
      <c r="S12" s="575"/>
      <c r="T12" s="112"/>
      <c r="U12" s="74"/>
      <c r="V12" s="317"/>
      <c r="W12" s="112"/>
      <c r="X12" s="112"/>
      <c r="Y12" s="74"/>
      <c r="Z12" s="234"/>
      <c r="AA12" s="156"/>
      <c r="AB12" s="112"/>
      <c r="AC12" s="74"/>
      <c r="AD12" s="112"/>
      <c r="AE12" s="74"/>
      <c r="AF12" s="112"/>
      <c r="AG12" s="74"/>
      <c r="AH12" s="294"/>
      <c r="AI12" s="112"/>
      <c r="AJ12" s="74"/>
      <c r="AK12" s="315"/>
      <c r="AL12" s="156"/>
      <c r="AM12" s="273"/>
      <c r="AN12" s="273"/>
      <c r="AO12" s="273"/>
      <c r="AP12" s="273"/>
      <c r="AQ12" s="273"/>
      <c r="AR12" s="295"/>
      <c r="AS12" s="295"/>
      <c r="AU12" s="156"/>
      <c r="AV12" s="296"/>
      <c r="AW12" s="74"/>
      <c r="AX12" s="294"/>
      <c r="AY12" s="296"/>
      <c r="AZ12" s="74"/>
      <c r="BB12" s="296"/>
      <c r="BC12" s="74"/>
      <c r="BE12" s="296"/>
      <c r="BF12" s="74"/>
      <c r="BG12" s="295"/>
      <c r="BH12" s="156"/>
      <c r="BI12" s="272"/>
      <c r="BJ12" s="272"/>
      <c r="BK12" s="272"/>
      <c r="BL12" s="297"/>
      <c r="BM12" s="295"/>
      <c r="BN12" s="295"/>
      <c r="BO12" s="295"/>
      <c r="BP12" s="295"/>
      <c r="BQ12" s="295"/>
      <c r="BR12" s="201"/>
      <c r="BS12" s="156"/>
      <c r="BT12" s="296"/>
      <c r="BU12" s="296"/>
      <c r="BV12" s="298"/>
      <c r="BW12" s="296"/>
      <c r="BX12" s="296"/>
      <c r="BY12" s="296"/>
      <c r="BZ12" s="296"/>
      <c r="CA12" s="296"/>
      <c r="CC12" s="156"/>
      <c r="CD12" s="157"/>
      <c r="CE12" s="157"/>
      <c r="CF12" s="157"/>
      <c r="CG12" s="157"/>
      <c r="CH12" s="157"/>
      <c r="CI12" s="157"/>
      <c r="CJ12" s="157"/>
      <c r="CK12" s="157"/>
      <c r="CL12" s="299"/>
      <c r="CM12" s="156"/>
      <c r="CN12" s="112"/>
      <c r="CO12" s="300"/>
      <c r="CP12" s="112"/>
      <c r="CQ12" s="112"/>
      <c r="CR12" s="112"/>
      <c r="CS12" s="112"/>
      <c r="CT12" s="112"/>
      <c r="CU12" s="301"/>
      <c r="CV12" s="197"/>
      <c r="CW12" s="156"/>
      <c r="CX12" s="302"/>
      <c r="CY12" s="302"/>
      <c r="CZ12" s="302"/>
      <c r="DA12" s="302"/>
      <c r="DB12" s="302"/>
      <c r="DC12" s="302"/>
      <c r="DD12" s="302"/>
      <c r="DE12" s="302"/>
      <c r="DF12" s="299"/>
      <c r="DY12" s="557"/>
      <c r="DZ12" s="557"/>
      <c r="EA12" s="557"/>
      <c r="EB12" s="156"/>
      <c r="EC12" s="112"/>
      <c r="ED12" s="307"/>
      <c r="EE12" s="307"/>
      <c r="EF12" s="308"/>
      <c r="EG12" s="308"/>
      <c r="EH12" s="308"/>
      <c r="EI12" s="156"/>
      <c r="EJ12" s="309"/>
      <c r="EK12" s="296"/>
      <c r="EL12" s="296"/>
      <c r="EM12" s="296"/>
      <c r="EN12" s="301"/>
      <c r="EO12" s="301"/>
      <c r="EP12" s="296"/>
      <c r="EQ12" s="296"/>
      <c r="ER12" s="310"/>
      <c r="ES12" s="156"/>
      <c r="ET12" s="296"/>
      <c r="EU12" s="74"/>
      <c r="EV12" s="579"/>
      <c r="EW12" s="296"/>
      <c r="EX12" s="74"/>
      <c r="EY12" s="580"/>
      <c r="EZ12" s="296"/>
      <c r="FA12" s="74"/>
      <c r="FC12" s="156"/>
      <c r="FD12" s="576"/>
      <c r="FE12" s="576"/>
      <c r="FF12" s="307"/>
      <c r="FG12" s="306"/>
      <c r="FH12" s="306"/>
      <c r="FI12" s="226"/>
      <c r="FJ12" s="296"/>
      <c r="FK12" s="312"/>
      <c r="FL12" s="557"/>
      <c r="FM12" s="156"/>
      <c r="FN12" s="309"/>
      <c r="FO12" s="296"/>
      <c r="FP12" s="296"/>
      <c r="FQ12" s="296"/>
      <c r="FR12" s="301"/>
      <c r="FS12" s="301"/>
      <c r="FT12" s="296"/>
      <c r="FU12" s="296"/>
      <c r="FV12" s="156"/>
      <c r="FW12" s="313"/>
      <c r="FX12" s="313"/>
      <c r="FY12" s="313"/>
      <c r="FZ12" s="313"/>
      <c r="GA12" s="313"/>
      <c r="GB12" s="313"/>
      <c r="GC12" s="313"/>
    </row>
    <row r="13" spans="1:185" ht="12" customHeight="1">
      <c r="A13" s="69" t="s">
        <v>233</v>
      </c>
      <c r="B13" s="531">
        <v>1024.6719</v>
      </c>
      <c r="C13" s="314">
        <v>0.03005027144056749</v>
      </c>
      <c r="D13" s="531">
        <v>429.63345000000004</v>
      </c>
      <c r="E13" s="314">
        <v>-0.020824732172826987</v>
      </c>
      <c r="F13" s="531">
        <v>500.68905</v>
      </c>
      <c r="G13" s="314">
        <f t="shared" si="2"/>
        <v>0.0955464478725696</v>
      </c>
      <c r="H13" s="531">
        <v>243.028775</v>
      </c>
      <c r="I13" s="314">
        <v>-0.0012000003616625676</v>
      </c>
      <c r="J13" s="531">
        <v>83</v>
      </c>
      <c r="K13" s="314">
        <v>-0.062146892655367214</v>
      </c>
      <c r="L13" s="532">
        <f t="shared" si="0"/>
        <v>11.349400000000003</v>
      </c>
      <c r="M13" s="69" t="s">
        <v>233</v>
      </c>
      <c r="N13" s="582">
        <f t="shared" si="3"/>
        <v>0.419288798687658</v>
      </c>
      <c r="O13" s="582">
        <f t="shared" si="4"/>
        <v>0.4886335323531366</v>
      </c>
      <c r="P13" s="306">
        <f t="shared" si="5"/>
        <v>0.23717716373406939</v>
      </c>
      <c r="Q13" s="582">
        <f t="shared" si="1"/>
        <v>0.08100153815089493</v>
      </c>
      <c r="R13" s="582">
        <f t="shared" si="6"/>
        <v>0.011076130808310448</v>
      </c>
      <c r="S13" s="575"/>
      <c r="T13" s="112"/>
      <c r="U13" s="74"/>
      <c r="V13" s="317"/>
      <c r="W13" s="112"/>
      <c r="X13" s="112"/>
      <c r="Y13" s="74"/>
      <c r="Z13" s="234"/>
      <c r="AA13" s="156"/>
      <c r="AB13" s="112"/>
      <c r="AC13" s="74"/>
      <c r="AD13" s="112"/>
      <c r="AE13" s="74"/>
      <c r="AF13" s="112"/>
      <c r="AG13" s="74"/>
      <c r="AH13" s="294"/>
      <c r="AI13" s="112"/>
      <c r="AJ13" s="74"/>
      <c r="AK13" s="315"/>
      <c r="AL13" s="156"/>
      <c r="AM13" s="273"/>
      <c r="AN13" s="273"/>
      <c r="AO13" s="273"/>
      <c r="AP13" s="273"/>
      <c r="AQ13" s="273"/>
      <c r="AR13" s="295"/>
      <c r="AS13" s="295"/>
      <c r="AU13" s="156"/>
      <c r="AV13" s="296"/>
      <c r="AW13" s="74"/>
      <c r="AX13" s="294"/>
      <c r="AY13" s="296"/>
      <c r="AZ13" s="74"/>
      <c r="BB13" s="296"/>
      <c r="BC13" s="74"/>
      <c r="BE13" s="296"/>
      <c r="BF13" s="74"/>
      <c r="BG13" s="295"/>
      <c r="BH13" s="156"/>
      <c r="BI13" s="272"/>
      <c r="BJ13" s="272"/>
      <c r="BK13" s="272"/>
      <c r="BL13" s="297"/>
      <c r="BM13" s="295"/>
      <c r="BN13" s="295"/>
      <c r="BO13" s="295"/>
      <c r="BP13" s="295"/>
      <c r="BQ13" s="295"/>
      <c r="BR13" s="201"/>
      <c r="BS13" s="156"/>
      <c r="BT13" s="296"/>
      <c r="BU13" s="296"/>
      <c r="BV13" s="298"/>
      <c r="BW13" s="296"/>
      <c r="BX13" s="296"/>
      <c r="BY13" s="296"/>
      <c r="BZ13" s="296"/>
      <c r="CA13" s="296"/>
      <c r="CC13" s="156"/>
      <c r="CD13" s="157"/>
      <c r="CE13" s="157"/>
      <c r="CF13" s="157"/>
      <c r="CG13" s="157"/>
      <c r="CH13" s="157"/>
      <c r="CI13" s="157"/>
      <c r="CJ13" s="157"/>
      <c r="CK13" s="157"/>
      <c r="CL13" s="299"/>
      <c r="CM13" s="156"/>
      <c r="CN13" s="112"/>
      <c r="CO13" s="300"/>
      <c r="CP13" s="112"/>
      <c r="CQ13" s="112"/>
      <c r="CR13" s="112"/>
      <c r="CS13" s="112"/>
      <c r="CT13" s="112"/>
      <c r="CU13" s="301"/>
      <c r="CV13" s="501"/>
      <c r="CW13" s="156"/>
      <c r="CX13" s="302"/>
      <c r="CY13" s="302"/>
      <c r="CZ13" s="302"/>
      <c r="DA13" s="302"/>
      <c r="DB13" s="302"/>
      <c r="DC13" s="302"/>
      <c r="DD13" s="302"/>
      <c r="DE13" s="302"/>
      <c r="DF13" s="299"/>
      <c r="DY13" s="557"/>
      <c r="DZ13" s="557"/>
      <c r="EA13" s="557"/>
      <c r="EB13" s="156"/>
      <c r="EC13" s="112"/>
      <c r="ED13" s="307"/>
      <c r="EE13" s="307"/>
      <c r="EF13" s="308"/>
      <c r="EG13" s="308"/>
      <c r="EH13" s="308"/>
      <c r="EI13" s="156"/>
      <c r="EJ13" s="309"/>
      <c r="EK13" s="296"/>
      <c r="EL13" s="296"/>
      <c r="EM13" s="296"/>
      <c r="EN13" s="301"/>
      <c r="EO13" s="301"/>
      <c r="EP13" s="296"/>
      <c r="EQ13" s="296"/>
      <c r="ER13" s="310"/>
      <c r="ES13" s="156"/>
      <c r="ET13" s="296"/>
      <c r="EU13" s="74"/>
      <c r="EV13" s="579"/>
      <c r="EW13" s="296"/>
      <c r="EX13" s="74"/>
      <c r="EY13" s="580"/>
      <c r="EZ13" s="296"/>
      <c r="FA13" s="74"/>
      <c r="FC13" s="156"/>
      <c r="FD13" s="576"/>
      <c r="FE13" s="576"/>
      <c r="FF13" s="307"/>
      <c r="FG13" s="306"/>
      <c r="FH13" s="306"/>
      <c r="FI13" s="226"/>
      <c r="FJ13" s="296"/>
      <c r="FK13" s="312"/>
      <c r="FL13" s="557"/>
      <c r="FM13" s="156"/>
      <c r="FN13" s="309"/>
      <c r="FO13" s="296"/>
      <c r="FP13" s="296"/>
      <c r="FQ13" s="296"/>
      <c r="FR13" s="301"/>
      <c r="FS13" s="301"/>
      <c r="FT13" s="296"/>
      <c r="FU13" s="296"/>
      <c r="FV13" s="156"/>
      <c r="FW13" s="313"/>
      <c r="FX13" s="313"/>
      <c r="FY13" s="313"/>
      <c r="FZ13" s="313"/>
      <c r="GA13" s="313"/>
      <c r="GB13" s="313"/>
      <c r="GC13" s="313"/>
    </row>
    <row r="14" spans="1:186" ht="12" customHeight="1">
      <c r="A14" s="57" t="s">
        <v>234</v>
      </c>
      <c r="B14" s="529">
        <v>615.374566</v>
      </c>
      <c r="C14" s="292">
        <v>0.012879050757806043</v>
      </c>
      <c r="D14" s="529">
        <v>240.794</v>
      </c>
      <c r="E14" s="292">
        <v>-0.04373587708046244</v>
      </c>
      <c r="F14" s="529">
        <v>288.238968</v>
      </c>
      <c r="G14" s="292">
        <f t="shared" si="2"/>
        <v>0.10341386500758731</v>
      </c>
      <c r="H14" s="529">
        <v>131.29744699999998</v>
      </c>
      <c r="I14" s="292">
        <v>-0.0021531263876223283</v>
      </c>
      <c r="J14" s="529">
        <v>75.69357099999999</v>
      </c>
      <c r="K14" s="292">
        <v>-0.11728402519459713</v>
      </c>
      <c r="L14" s="530">
        <f t="shared" si="0"/>
        <v>10.648026999999985</v>
      </c>
      <c r="M14" s="57" t="s">
        <v>234</v>
      </c>
      <c r="N14" s="573">
        <f t="shared" si="3"/>
        <v>0.39129663997195496</v>
      </c>
      <c r="O14" s="573">
        <f t="shared" si="4"/>
        <v>0.46839597202332217</v>
      </c>
      <c r="P14" s="581">
        <f t="shared" si="5"/>
        <v>0.21336183562711622</v>
      </c>
      <c r="Q14" s="573">
        <f t="shared" si="1"/>
        <v>0.12300406156207631</v>
      </c>
      <c r="R14" s="573">
        <f t="shared" si="6"/>
        <v>0.017303326442646618</v>
      </c>
      <c r="S14" s="575"/>
      <c r="T14" s="112"/>
      <c r="U14" s="74"/>
      <c r="V14" s="317"/>
      <c r="W14" s="112"/>
      <c r="X14" s="112"/>
      <c r="Y14" s="74"/>
      <c r="Z14" s="234"/>
      <c r="AA14" s="156"/>
      <c r="AB14" s="112"/>
      <c r="AC14" s="74"/>
      <c r="AD14" s="112"/>
      <c r="AE14" s="74"/>
      <c r="AF14" s="112"/>
      <c r="AG14" s="74"/>
      <c r="AH14" s="294"/>
      <c r="AI14" s="112"/>
      <c r="AJ14" s="74"/>
      <c r="AK14" s="315"/>
      <c r="AL14" s="156"/>
      <c r="AM14" s="273"/>
      <c r="AN14" s="273"/>
      <c r="AO14" s="273"/>
      <c r="AP14" s="273"/>
      <c r="AQ14" s="273"/>
      <c r="AR14" s="295"/>
      <c r="AS14" s="295"/>
      <c r="AU14" s="156"/>
      <c r="AV14" s="296"/>
      <c r="AW14" s="74"/>
      <c r="AX14" s="294"/>
      <c r="AY14" s="296"/>
      <c r="AZ14" s="74"/>
      <c r="BB14" s="296"/>
      <c r="BC14" s="74"/>
      <c r="BE14" s="296"/>
      <c r="BF14" s="74"/>
      <c r="BG14" s="295"/>
      <c r="BH14" s="156"/>
      <c r="BI14" s="272"/>
      <c r="BJ14" s="272"/>
      <c r="BK14" s="272"/>
      <c r="BL14" s="297"/>
      <c r="BM14" s="295"/>
      <c r="BN14" s="295"/>
      <c r="BO14" s="295"/>
      <c r="BP14" s="295"/>
      <c r="BQ14" s="295"/>
      <c r="BR14" s="201"/>
      <c r="BS14" s="156"/>
      <c r="BT14" s="296"/>
      <c r="BU14" s="296"/>
      <c r="BV14" s="298"/>
      <c r="BW14" s="296"/>
      <c r="BX14" s="296"/>
      <c r="BY14" s="296"/>
      <c r="BZ14" s="296"/>
      <c r="CA14" s="296"/>
      <c r="CC14" s="156"/>
      <c r="CD14" s="157"/>
      <c r="CE14" s="157"/>
      <c r="CF14" s="157"/>
      <c r="CG14" s="157"/>
      <c r="CH14" s="157"/>
      <c r="CI14" s="157"/>
      <c r="CJ14" s="157"/>
      <c r="CK14" s="157"/>
      <c r="CL14" s="299"/>
      <c r="CM14" s="156"/>
      <c r="CN14" s="112"/>
      <c r="CO14" s="300"/>
      <c r="CP14" s="112"/>
      <c r="CQ14" s="112"/>
      <c r="CR14" s="112"/>
      <c r="CS14" s="112"/>
      <c r="CT14" s="112"/>
      <c r="CU14" s="301"/>
      <c r="CV14" s="197"/>
      <c r="CW14" s="156"/>
      <c r="CX14" s="302"/>
      <c r="CY14" s="302"/>
      <c r="CZ14" s="302"/>
      <c r="DA14" s="302"/>
      <c r="DB14" s="302"/>
      <c r="DC14" s="302"/>
      <c r="DD14" s="302"/>
      <c r="DE14" s="302"/>
      <c r="DF14" s="299"/>
      <c r="DY14" s="557"/>
      <c r="DZ14" s="557"/>
      <c r="EA14" s="557"/>
      <c r="EB14" s="156"/>
      <c r="EC14" s="112"/>
      <c r="ED14" s="307"/>
      <c r="EE14" s="307"/>
      <c r="EF14" s="308"/>
      <c r="EG14" s="308"/>
      <c r="EH14" s="308"/>
      <c r="EI14" s="156"/>
      <c r="EJ14" s="309"/>
      <c r="EK14" s="296"/>
      <c r="EL14" s="296"/>
      <c r="EM14" s="296"/>
      <c r="EN14" s="301"/>
      <c r="EO14" s="301"/>
      <c r="EP14" s="296"/>
      <c r="EQ14" s="296"/>
      <c r="ER14" s="310"/>
      <c r="ES14" s="156"/>
      <c r="ET14" s="296"/>
      <c r="EU14" s="74"/>
      <c r="EV14" s="579"/>
      <c r="EW14" s="296"/>
      <c r="EX14" s="74"/>
      <c r="EY14" s="580"/>
      <c r="EZ14" s="296"/>
      <c r="FA14" s="74"/>
      <c r="FC14" s="156"/>
      <c r="FD14" s="576"/>
      <c r="FE14" s="576"/>
      <c r="FF14" s="307"/>
      <c r="FG14" s="306"/>
      <c r="FH14" s="306"/>
      <c r="FI14" s="226"/>
      <c r="FJ14" s="296"/>
      <c r="FK14" s="312"/>
      <c r="FL14" s="557"/>
      <c r="FM14" s="156"/>
      <c r="FN14" s="309"/>
      <c r="FO14" s="296"/>
      <c r="FP14" s="296"/>
      <c r="FQ14" s="296"/>
      <c r="FR14" s="301"/>
      <c r="FS14" s="301"/>
      <c r="FT14" s="296"/>
      <c r="FU14" s="296"/>
      <c r="FV14" s="156"/>
      <c r="FW14" s="313"/>
      <c r="FX14" s="313"/>
      <c r="FY14" s="313"/>
      <c r="FZ14" s="313"/>
      <c r="GA14" s="313"/>
      <c r="GB14" s="313"/>
      <c r="GC14" s="313"/>
      <c r="GD14" s="93"/>
    </row>
    <row r="15" spans="1:186" ht="12" customHeight="1">
      <c r="A15" s="69" t="s">
        <v>235</v>
      </c>
      <c r="B15" s="531">
        <v>633.149473</v>
      </c>
      <c r="C15" s="314">
        <v>-0.01639594064161809</v>
      </c>
      <c r="D15" s="531">
        <v>186.542348</v>
      </c>
      <c r="E15" s="314">
        <v>0.1119155896572883</v>
      </c>
      <c r="F15" s="531">
        <v>428.312969</v>
      </c>
      <c r="G15" s="314">
        <f t="shared" si="2"/>
        <v>-0.020306904147268545</v>
      </c>
      <c r="H15" s="531">
        <v>33.545109</v>
      </c>
      <c r="I15" s="314">
        <v>-0.028103324521923767</v>
      </c>
      <c r="J15" s="531">
        <v>15</v>
      </c>
      <c r="K15" s="314">
        <v>-0.5889544947963009</v>
      </c>
      <c r="L15" s="532">
        <f t="shared" si="0"/>
        <v>3.29415599999993</v>
      </c>
      <c r="M15" s="69" t="s">
        <v>235</v>
      </c>
      <c r="N15" s="582">
        <f t="shared" si="3"/>
        <v>0.29462608113076644</v>
      </c>
      <c r="O15" s="582">
        <f t="shared" si="4"/>
        <v>0.6764800213298133</v>
      </c>
      <c r="P15" s="306">
        <f t="shared" si="5"/>
        <v>0.052981342369371284</v>
      </c>
      <c r="Q15" s="582">
        <f t="shared" si="1"/>
        <v>0.023691088186375227</v>
      </c>
      <c r="R15" s="582">
        <f t="shared" si="6"/>
        <v>0.005202809353045027</v>
      </c>
      <c r="S15" s="575"/>
      <c r="T15" s="112"/>
      <c r="U15" s="74"/>
      <c r="V15" s="317"/>
      <c r="W15" s="112"/>
      <c r="X15" s="112"/>
      <c r="Y15" s="74"/>
      <c r="Z15" s="234"/>
      <c r="AA15" s="156"/>
      <c r="AB15" s="112"/>
      <c r="AC15" s="74"/>
      <c r="AD15" s="112"/>
      <c r="AE15" s="74"/>
      <c r="AF15" s="112"/>
      <c r="AG15" s="74"/>
      <c r="AH15" s="294"/>
      <c r="AI15" s="112"/>
      <c r="AJ15" s="74"/>
      <c r="AK15" s="315"/>
      <c r="AL15" s="156"/>
      <c r="AM15" s="273"/>
      <c r="AN15" s="273"/>
      <c r="AO15" s="273"/>
      <c r="AP15" s="273"/>
      <c r="AQ15" s="273"/>
      <c r="AR15" s="295"/>
      <c r="AS15" s="295"/>
      <c r="AU15" s="156"/>
      <c r="AV15" s="296"/>
      <c r="AW15" s="74"/>
      <c r="AX15" s="294"/>
      <c r="AY15" s="296"/>
      <c r="AZ15" s="74"/>
      <c r="BB15" s="296"/>
      <c r="BC15" s="74"/>
      <c r="BE15" s="296"/>
      <c r="BF15" s="74"/>
      <c r="BG15" s="295"/>
      <c r="BH15" s="156"/>
      <c r="BI15" s="272"/>
      <c r="BJ15" s="272"/>
      <c r="BK15" s="272"/>
      <c r="BL15" s="297"/>
      <c r="BM15" s="295"/>
      <c r="BN15" s="295"/>
      <c r="BO15" s="295"/>
      <c r="BP15" s="295"/>
      <c r="BQ15" s="295"/>
      <c r="BR15" s="201"/>
      <c r="BS15" s="156"/>
      <c r="BT15" s="296"/>
      <c r="BU15" s="296"/>
      <c r="BV15" s="298"/>
      <c r="BW15" s="296"/>
      <c r="BX15" s="296"/>
      <c r="BY15" s="296"/>
      <c r="BZ15" s="296"/>
      <c r="CA15" s="296"/>
      <c r="CC15" s="156"/>
      <c r="CD15" s="157"/>
      <c r="CE15" s="157"/>
      <c r="CF15" s="157"/>
      <c r="CG15" s="157"/>
      <c r="CH15" s="157"/>
      <c r="CI15" s="157"/>
      <c r="CJ15" s="157"/>
      <c r="CK15" s="157"/>
      <c r="CL15" s="299"/>
      <c r="CM15" s="156"/>
      <c r="CN15" s="112"/>
      <c r="CO15" s="300"/>
      <c r="CP15" s="112"/>
      <c r="CQ15" s="112"/>
      <c r="CR15" s="112"/>
      <c r="CS15" s="112"/>
      <c r="CT15" s="112"/>
      <c r="CU15" s="301"/>
      <c r="CV15" s="501"/>
      <c r="CW15" s="156"/>
      <c r="CX15" s="302"/>
      <c r="CY15" s="302"/>
      <c r="CZ15" s="302"/>
      <c r="DA15" s="302"/>
      <c r="DB15" s="302"/>
      <c r="DC15" s="302"/>
      <c r="DD15" s="302"/>
      <c r="DE15" s="302"/>
      <c r="DF15" s="299"/>
      <c r="DY15" s="557"/>
      <c r="DZ15" s="557"/>
      <c r="EA15" s="557"/>
      <c r="EB15" s="156"/>
      <c r="EC15" s="112"/>
      <c r="ED15" s="307"/>
      <c r="EE15" s="307"/>
      <c r="EF15" s="308"/>
      <c r="EG15" s="308"/>
      <c r="EH15" s="308"/>
      <c r="EI15" s="156"/>
      <c r="EJ15" s="309"/>
      <c r="EK15" s="296"/>
      <c r="EL15" s="296"/>
      <c r="EM15" s="296"/>
      <c r="EN15" s="301"/>
      <c r="EO15" s="301"/>
      <c r="EP15" s="296"/>
      <c r="EQ15" s="296"/>
      <c r="ER15" s="310"/>
      <c r="ES15" s="156"/>
      <c r="ET15" s="296"/>
      <c r="EU15" s="74"/>
      <c r="EV15" s="579"/>
      <c r="EW15" s="296"/>
      <c r="EX15" s="74"/>
      <c r="EY15" s="580"/>
      <c r="EZ15" s="296"/>
      <c r="FA15" s="74"/>
      <c r="FC15" s="156"/>
      <c r="FD15" s="576"/>
      <c r="FE15" s="576"/>
      <c r="FF15" s="307"/>
      <c r="FG15" s="306"/>
      <c r="FH15" s="306"/>
      <c r="FI15" s="226"/>
      <c r="FJ15" s="199"/>
      <c r="FK15" s="312"/>
      <c r="FL15" s="557"/>
      <c r="FM15" s="156"/>
      <c r="FN15" s="309"/>
      <c r="FO15" s="296"/>
      <c r="FP15" s="296"/>
      <c r="FQ15" s="296"/>
      <c r="FR15" s="301"/>
      <c r="FS15" s="301"/>
      <c r="FT15" s="296"/>
      <c r="FU15" s="296"/>
      <c r="FV15" s="156"/>
      <c r="FW15" s="313"/>
      <c r="FX15" s="313"/>
      <c r="FY15" s="313"/>
      <c r="FZ15" s="313"/>
      <c r="GA15" s="313"/>
      <c r="GB15" s="313"/>
      <c r="GC15" s="313"/>
      <c r="GD15" s="93"/>
    </row>
    <row r="16" spans="1:186" ht="12" customHeight="1">
      <c r="A16" s="57" t="s">
        <v>236</v>
      </c>
      <c r="B16" s="529">
        <v>492.828654</v>
      </c>
      <c r="C16" s="292">
        <v>-0.03962225067271152</v>
      </c>
      <c r="D16" s="529">
        <v>190</v>
      </c>
      <c r="E16" s="292">
        <v>-0.17232967415926115</v>
      </c>
      <c r="F16" s="529">
        <v>260.51639</v>
      </c>
      <c r="G16" s="292">
        <f t="shared" si="2"/>
        <v>0.2477482733651275</v>
      </c>
      <c r="H16" s="529">
        <v>116.9</v>
      </c>
      <c r="I16" s="292">
        <v>-0.0008547008547008517</v>
      </c>
      <c r="J16" s="529">
        <v>40.05680499999999</v>
      </c>
      <c r="K16" s="292">
        <v>-0.44526049389187394</v>
      </c>
      <c r="L16" s="530">
        <f t="shared" si="0"/>
        <v>2.2554589999999806</v>
      </c>
      <c r="M16" s="57" t="s">
        <v>236</v>
      </c>
      <c r="N16" s="573">
        <f t="shared" si="3"/>
        <v>0.3855295313246945</v>
      </c>
      <c r="O16" s="573">
        <f t="shared" si="4"/>
        <v>0.5286145354689543</v>
      </c>
      <c r="P16" s="581">
        <f t="shared" si="5"/>
        <v>0.2372021169045094</v>
      </c>
      <c r="Q16" s="573">
        <f t="shared" si="1"/>
        <v>0.0812793750421825</v>
      </c>
      <c r="R16" s="573">
        <f t="shared" si="6"/>
        <v>0.004576558164168719</v>
      </c>
      <c r="S16" s="575"/>
      <c r="T16" s="112"/>
      <c r="U16" s="74"/>
      <c r="V16" s="317"/>
      <c r="W16" s="112"/>
      <c r="X16" s="112"/>
      <c r="Y16" s="74"/>
      <c r="Z16" s="234"/>
      <c r="AA16" s="156"/>
      <c r="AB16" s="112"/>
      <c r="AC16" s="74"/>
      <c r="AD16" s="112"/>
      <c r="AE16" s="74"/>
      <c r="AF16" s="112"/>
      <c r="AG16" s="74"/>
      <c r="AH16" s="294"/>
      <c r="AI16" s="112"/>
      <c r="AJ16" s="74"/>
      <c r="AK16" s="315"/>
      <c r="AL16" s="156"/>
      <c r="AM16" s="273"/>
      <c r="AN16" s="273"/>
      <c r="AO16" s="273"/>
      <c r="AP16" s="273"/>
      <c r="AQ16" s="273"/>
      <c r="AR16" s="295"/>
      <c r="AS16" s="295"/>
      <c r="AU16" s="156"/>
      <c r="AV16" s="296"/>
      <c r="AW16" s="74"/>
      <c r="AX16" s="294"/>
      <c r="AY16" s="296"/>
      <c r="AZ16" s="74"/>
      <c r="BB16" s="296"/>
      <c r="BC16" s="74"/>
      <c r="BE16" s="296"/>
      <c r="BF16" s="74"/>
      <c r="BG16" s="295"/>
      <c r="BH16" s="156"/>
      <c r="BI16" s="272"/>
      <c r="BJ16" s="272"/>
      <c r="BK16" s="272"/>
      <c r="BL16" s="297"/>
      <c r="BM16" s="295"/>
      <c r="BN16" s="295"/>
      <c r="BO16" s="295"/>
      <c r="BP16" s="295"/>
      <c r="BQ16" s="295"/>
      <c r="BR16" s="201"/>
      <c r="BS16" s="156"/>
      <c r="BT16" s="296"/>
      <c r="BU16" s="296"/>
      <c r="BV16" s="298"/>
      <c r="BW16" s="296"/>
      <c r="BX16" s="296"/>
      <c r="BY16" s="296"/>
      <c r="BZ16" s="296"/>
      <c r="CA16" s="296"/>
      <c r="CC16" s="156"/>
      <c r="CD16" s="157"/>
      <c r="CE16" s="157"/>
      <c r="CF16" s="157"/>
      <c r="CG16" s="157"/>
      <c r="CH16" s="157"/>
      <c r="CI16" s="157"/>
      <c r="CJ16" s="157"/>
      <c r="CK16" s="157"/>
      <c r="CL16" s="299"/>
      <c r="CM16" s="156"/>
      <c r="CN16" s="112"/>
      <c r="CO16" s="300"/>
      <c r="CP16" s="112"/>
      <c r="CQ16" s="112"/>
      <c r="CR16" s="112"/>
      <c r="CS16" s="112"/>
      <c r="CT16" s="112"/>
      <c r="CU16" s="301"/>
      <c r="CV16" s="197"/>
      <c r="CW16" s="156"/>
      <c r="CX16" s="302"/>
      <c r="CY16" s="302"/>
      <c r="CZ16" s="302"/>
      <c r="DA16" s="302"/>
      <c r="DB16" s="302"/>
      <c r="DC16" s="302"/>
      <c r="DD16" s="302"/>
      <c r="DE16" s="302"/>
      <c r="DF16" s="299"/>
      <c r="DY16" s="557"/>
      <c r="DZ16" s="557"/>
      <c r="EA16" s="557"/>
      <c r="EB16" s="156"/>
      <c r="EC16" s="112"/>
      <c r="ED16" s="307"/>
      <c r="EE16" s="307"/>
      <c r="EF16" s="308"/>
      <c r="EG16" s="308"/>
      <c r="EH16" s="308"/>
      <c r="EI16" s="156"/>
      <c r="EJ16" s="309"/>
      <c r="EK16" s="296"/>
      <c r="EL16" s="296"/>
      <c r="EM16" s="296"/>
      <c r="EN16" s="301"/>
      <c r="EO16" s="301"/>
      <c r="EP16" s="296"/>
      <c r="EQ16" s="296"/>
      <c r="ER16" s="310"/>
      <c r="ES16" s="156"/>
      <c r="ET16" s="296"/>
      <c r="EU16" s="74"/>
      <c r="EV16" s="579"/>
      <c r="EW16" s="296"/>
      <c r="EX16" s="74"/>
      <c r="EY16" s="580"/>
      <c r="EZ16" s="296"/>
      <c r="FA16" s="74"/>
      <c r="FC16" s="156"/>
      <c r="FD16" s="576"/>
      <c r="FE16" s="576"/>
      <c r="FF16" s="307"/>
      <c r="FG16" s="306"/>
      <c r="FH16" s="306"/>
      <c r="FI16" s="226"/>
      <c r="FJ16" s="296"/>
      <c r="FK16" s="312"/>
      <c r="FL16" s="557"/>
      <c r="FM16" s="156"/>
      <c r="FN16" s="309"/>
      <c r="FO16" s="296"/>
      <c r="FP16" s="296"/>
      <c r="FQ16" s="296"/>
      <c r="FR16" s="301"/>
      <c r="FS16" s="301"/>
      <c r="FT16" s="296"/>
      <c r="FU16" s="296"/>
      <c r="FV16" s="156"/>
      <c r="FW16" s="313"/>
      <c r="FX16" s="313"/>
      <c r="FY16" s="313"/>
      <c r="FZ16" s="313"/>
      <c r="GA16" s="313"/>
      <c r="GB16" s="313"/>
      <c r="GC16" s="313"/>
      <c r="GD16" s="93"/>
    </row>
    <row r="17" spans="1:185" ht="12" customHeight="1">
      <c r="A17" s="69" t="s">
        <v>237</v>
      </c>
      <c r="B17" s="531">
        <v>1131</v>
      </c>
      <c r="C17" s="314">
        <v>0.014727454613151947</v>
      </c>
      <c r="D17" s="531">
        <v>448.846</v>
      </c>
      <c r="E17" s="314">
        <v>-0.044345652516426304</v>
      </c>
      <c r="F17" s="531">
        <v>483.788</v>
      </c>
      <c r="G17" s="314">
        <f t="shared" si="2"/>
        <v>0.1771770894924971</v>
      </c>
      <c r="H17" s="531">
        <v>231.321</v>
      </c>
      <c r="I17" s="314">
        <v>0.011402937305706295</v>
      </c>
      <c r="J17" s="531">
        <v>188.868</v>
      </c>
      <c r="K17" s="314">
        <v>-0.15683928571428574</v>
      </c>
      <c r="L17" s="532">
        <f t="shared" si="0"/>
        <v>9.49799999999999</v>
      </c>
      <c r="M17" s="69" t="s">
        <v>237</v>
      </c>
      <c r="N17" s="582">
        <f t="shared" si="3"/>
        <v>0.3968576480990274</v>
      </c>
      <c r="O17" s="582">
        <f t="shared" si="4"/>
        <v>0.42775243147656944</v>
      </c>
      <c r="P17" s="306">
        <f t="shared" si="5"/>
        <v>0.20452785145888594</v>
      </c>
      <c r="Q17" s="582">
        <f t="shared" si="1"/>
        <v>0.1669920424403183</v>
      </c>
      <c r="R17" s="582">
        <f t="shared" si="6"/>
        <v>0.008397877984084872</v>
      </c>
      <c r="S17" s="575"/>
      <c r="T17" s="112"/>
      <c r="U17" s="74"/>
      <c r="V17" s="317"/>
      <c r="W17" s="112"/>
      <c r="X17" s="112"/>
      <c r="Y17" s="74"/>
      <c r="Z17" s="234"/>
      <c r="AA17" s="156"/>
      <c r="AB17" s="112"/>
      <c r="AC17" s="74"/>
      <c r="AD17" s="112"/>
      <c r="AE17" s="74"/>
      <c r="AF17" s="112"/>
      <c r="AG17" s="74"/>
      <c r="AH17" s="294"/>
      <c r="AI17" s="112"/>
      <c r="AJ17" s="74"/>
      <c r="AK17" s="315"/>
      <c r="AL17" s="156"/>
      <c r="AM17" s="273"/>
      <c r="AN17" s="273"/>
      <c r="AO17" s="273"/>
      <c r="AP17" s="273"/>
      <c r="AQ17" s="273"/>
      <c r="AR17" s="295"/>
      <c r="AS17" s="295"/>
      <c r="AU17" s="156"/>
      <c r="AV17" s="296"/>
      <c r="AW17" s="74"/>
      <c r="AX17" s="294"/>
      <c r="AY17" s="296"/>
      <c r="AZ17" s="74"/>
      <c r="BB17" s="296"/>
      <c r="BC17" s="74"/>
      <c r="BE17" s="296"/>
      <c r="BF17" s="74"/>
      <c r="BG17" s="295"/>
      <c r="BH17" s="156"/>
      <c r="BI17" s="272"/>
      <c r="BJ17" s="272"/>
      <c r="BK17" s="272"/>
      <c r="BL17" s="297"/>
      <c r="BM17" s="295"/>
      <c r="BN17" s="295"/>
      <c r="BO17" s="295"/>
      <c r="BP17" s="295"/>
      <c r="BQ17" s="295"/>
      <c r="BR17" s="201"/>
      <c r="BS17" s="156"/>
      <c r="BT17" s="296"/>
      <c r="BU17" s="296"/>
      <c r="BV17" s="298"/>
      <c r="BW17" s="296"/>
      <c r="BX17" s="296"/>
      <c r="BY17" s="296"/>
      <c r="BZ17" s="296"/>
      <c r="CA17" s="296"/>
      <c r="CC17" s="156"/>
      <c r="CD17" s="157"/>
      <c r="CE17" s="157"/>
      <c r="CF17" s="157"/>
      <c r="CG17" s="157"/>
      <c r="CH17" s="157"/>
      <c r="CI17" s="157"/>
      <c r="CJ17" s="157"/>
      <c r="CK17" s="157"/>
      <c r="CL17" s="299"/>
      <c r="CM17" s="156"/>
      <c r="CN17" s="112"/>
      <c r="CO17" s="300"/>
      <c r="CP17" s="112"/>
      <c r="CQ17" s="112"/>
      <c r="CR17" s="112"/>
      <c r="CS17" s="112"/>
      <c r="CT17" s="112"/>
      <c r="CU17" s="301"/>
      <c r="CV17" s="501"/>
      <c r="CW17" s="156"/>
      <c r="CX17" s="302"/>
      <c r="CY17" s="302"/>
      <c r="CZ17" s="302"/>
      <c r="DA17" s="302"/>
      <c r="DB17" s="302"/>
      <c r="DC17" s="302"/>
      <c r="DD17" s="302"/>
      <c r="DE17" s="302"/>
      <c r="DF17" s="299"/>
      <c r="DY17" s="557"/>
      <c r="DZ17" s="557"/>
      <c r="EA17" s="557"/>
      <c r="EB17" s="156"/>
      <c r="EC17" s="112"/>
      <c r="ED17" s="307"/>
      <c r="EE17" s="307"/>
      <c r="EF17" s="308"/>
      <c r="EG17" s="308"/>
      <c r="EH17" s="308"/>
      <c r="EI17" s="156"/>
      <c r="EJ17" s="309"/>
      <c r="EK17" s="296"/>
      <c r="EL17" s="296"/>
      <c r="EM17" s="296"/>
      <c r="EN17" s="301"/>
      <c r="EO17" s="301"/>
      <c r="EP17" s="296"/>
      <c r="EQ17" s="296"/>
      <c r="ER17" s="310"/>
      <c r="ES17" s="156"/>
      <c r="ET17" s="296"/>
      <c r="EU17" s="74"/>
      <c r="EV17" s="579"/>
      <c r="EW17" s="296"/>
      <c r="EX17" s="74"/>
      <c r="EY17" s="580"/>
      <c r="EZ17" s="296"/>
      <c r="FA17" s="74"/>
      <c r="FC17" s="156"/>
      <c r="FD17" s="576"/>
      <c r="FE17" s="576"/>
      <c r="FF17" s="307"/>
      <c r="FG17" s="306"/>
      <c r="FH17" s="306"/>
      <c r="FI17" s="226"/>
      <c r="FJ17" s="296"/>
      <c r="FK17" s="312"/>
      <c r="FL17" s="557"/>
      <c r="FM17" s="156"/>
      <c r="FN17" s="309"/>
      <c r="FO17" s="296"/>
      <c r="FP17" s="296"/>
      <c r="FQ17" s="296"/>
      <c r="FR17" s="301"/>
      <c r="FS17" s="301"/>
      <c r="FT17" s="296"/>
      <c r="FU17" s="296"/>
      <c r="FV17" s="156"/>
      <c r="FW17" s="313"/>
      <c r="FX17" s="313"/>
      <c r="FY17" s="313"/>
      <c r="FZ17" s="313"/>
      <c r="GA17" s="313"/>
      <c r="GB17" s="313"/>
      <c r="GC17" s="313"/>
    </row>
    <row r="18" spans="1:186" ht="12" customHeight="1">
      <c r="A18" s="57" t="s">
        <v>238</v>
      </c>
      <c r="B18" s="529">
        <v>439.53540000000004</v>
      </c>
      <c r="C18" s="292">
        <v>-0.00588639745961661</v>
      </c>
      <c r="D18" s="529">
        <v>173.55</v>
      </c>
      <c r="E18" s="292">
        <v>0.03704810277860782</v>
      </c>
      <c r="F18" s="529">
        <v>187.2628</v>
      </c>
      <c r="G18" s="292">
        <f t="shared" si="2"/>
        <v>-0.01599625867676957</v>
      </c>
      <c r="H18" s="529">
        <v>117.72</v>
      </c>
      <c r="I18" s="292">
        <v>-0.002372881355932166</v>
      </c>
      <c r="J18" s="529">
        <v>70.7026</v>
      </c>
      <c r="K18" s="292">
        <v>-0.04584885290148444</v>
      </c>
      <c r="L18" s="530">
        <f t="shared" si="0"/>
        <v>8.020000000000024</v>
      </c>
      <c r="M18" s="57" t="s">
        <v>238</v>
      </c>
      <c r="N18" s="573">
        <f t="shared" si="3"/>
        <v>0.39484874255861985</v>
      </c>
      <c r="O18" s="573">
        <f t="shared" si="4"/>
        <v>0.4260471397753173</v>
      </c>
      <c r="P18" s="581">
        <f t="shared" si="5"/>
        <v>0.2678282568366507</v>
      </c>
      <c r="Q18" s="573">
        <f t="shared" si="1"/>
        <v>0.1608575782519451</v>
      </c>
      <c r="R18" s="573">
        <f t="shared" si="6"/>
        <v>0.01824653941411778</v>
      </c>
      <c r="S18" s="575"/>
      <c r="T18" s="112"/>
      <c r="U18" s="74"/>
      <c r="V18" s="317"/>
      <c r="W18" s="112"/>
      <c r="X18" s="112"/>
      <c r="Y18" s="74"/>
      <c r="Z18" s="234"/>
      <c r="AA18" s="156"/>
      <c r="AB18" s="112"/>
      <c r="AC18" s="74"/>
      <c r="AD18" s="112"/>
      <c r="AE18" s="74"/>
      <c r="AF18" s="112"/>
      <c r="AG18" s="74"/>
      <c r="AH18" s="294"/>
      <c r="AI18" s="112"/>
      <c r="AJ18" s="74"/>
      <c r="AK18" s="315"/>
      <c r="AL18" s="156"/>
      <c r="AM18" s="273"/>
      <c r="AN18" s="273"/>
      <c r="AO18" s="273"/>
      <c r="AP18" s="273"/>
      <c r="AQ18" s="273"/>
      <c r="AR18" s="295"/>
      <c r="AS18" s="295"/>
      <c r="AU18" s="156"/>
      <c r="AV18" s="296"/>
      <c r="AW18" s="74"/>
      <c r="AX18" s="294"/>
      <c r="AY18" s="296"/>
      <c r="AZ18" s="74"/>
      <c r="BB18" s="296"/>
      <c r="BC18" s="74"/>
      <c r="BE18" s="296"/>
      <c r="BF18" s="74"/>
      <c r="BG18" s="295"/>
      <c r="BH18" s="156"/>
      <c r="BI18" s="272"/>
      <c r="BJ18" s="272"/>
      <c r="BK18" s="272"/>
      <c r="BL18" s="297"/>
      <c r="BM18" s="295"/>
      <c r="BN18" s="295"/>
      <c r="BO18" s="295"/>
      <c r="BP18" s="295"/>
      <c r="BQ18" s="295"/>
      <c r="BR18" s="201"/>
      <c r="BS18" s="156"/>
      <c r="BT18" s="296"/>
      <c r="BU18" s="296"/>
      <c r="BV18" s="298"/>
      <c r="BW18" s="296"/>
      <c r="BX18" s="296"/>
      <c r="BY18" s="296"/>
      <c r="BZ18" s="296"/>
      <c r="CA18" s="296"/>
      <c r="CC18" s="156"/>
      <c r="CD18" s="157"/>
      <c r="CE18" s="157"/>
      <c r="CF18" s="157"/>
      <c r="CG18" s="157"/>
      <c r="CH18" s="157"/>
      <c r="CI18" s="157"/>
      <c r="CJ18" s="157"/>
      <c r="CK18" s="157"/>
      <c r="CL18" s="299"/>
      <c r="CM18" s="156"/>
      <c r="CN18" s="112"/>
      <c r="CO18" s="300"/>
      <c r="CP18" s="112"/>
      <c r="CQ18" s="112"/>
      <c r="CR18" s="112"/>
      <c r="CS18" s="112"/>
      <c r="CT18" s="112"/>
      <c r="CU18" s="301"/>
      <c r="CV18" s="197"/>
      <c r="CW18" s="156"/>
      <c r="CX18" s="302"/>
      <c r="CY18" s="302"/>
      <c r="CZ18" s="302"/>
      <c r="DA18" s="302"/>
      <c r="DB18" s="302"/>
      <c r="DC18" s="302"/>
      <c r="DD18" s="302"/>
      <c r="DE18" s="302"/>
      <c r="DF18" s="299"/>
      <c r="DY18" s="557"/>
      <c r="DZ18" s="557"/>
      <c r="EA18" s="557"/>
      <c r="EB18" s="156"/>
      <c r="EC18" s="112"/>
      <c r="ED18" s="307"/>
      <c r="EE18" s="307"/>
      <c r="EF18" s="308"/>
      <c r="EG18" s="308"/>
      <c r="EH18" s="308"/>
      <c r="EI18" s="156"/>
      <c r="EJ18" s="309"/>
      <c r="EK18" s="296"/>
      <c r="EL18" s="296"/>
      <c r="EM18" s="296"/>
      <c r="EN18" s="301"/>
      <c r="EO18" s="301"/>
      <c r="EP18" s="296"/>
      <c r="EQ18" s="296"/>
      <c r="ER18" s="310"/>
      <c r="ES18" s="156"/>
      <c r="ET18" s="296"/>
      <c r="EU18" s="74"/>
      <c r="EV18" s="579"/>
      <c r="EW18" s="296"/>
      <c r="EX18" s="74"/>
      <c r="EY18" s="580"/>
      <c r="EZ18" s="296"/>
      <c r="FA18" s="74"/>
      <c r="FC18" s="156"/>
      <c r="FD18" s="576"/>
      <c r="FE18" s="576"/>
      <c r="FF18" s="307"/>
      <c r="FG18" s="306"/>
      <c r="FH18" s="306"/>
      <c r="FI18" s="226"/>
      <c r="FJ18" s="296"/>
      <c r="FK18" s="312"/>
      <c r="FL18" s="557"/>
      <c r="FM18" s="156"/>
      <c r="FN18" s="309"/>
      <c r="FO18" s="296"/>
      <c r="FP18" s="296"/>
      <c r="FQ18" s="296"/>
      <c r="FR18" s="301"/>
      <c r="FS18" s="301"/>
      <c r="FT18" s="296"/>
      <c r="FU18" s="296"/>
      <c r="FV18" s="156"/>
      <c r="FW18" s="313"/>
      <c r="FX18" s="313"/>
      <c r="FY18" s="313"/>
      <c r="FZ18" s="313"/>
      <c r="GA18" s="313"/>
      <c r="GB18" s="313"/>
      <c r="GC18" s="313"/>
      <c r="GD18" s="323"/>
    </row>
    <row r="19" spans="1:186" ht="12" customHeight="1">
      <c r="A19" s="69" t="s">
        <v>239</v>
      </c>
      <c r="B19" s="531">
        <v>1009.793001</v>
      </c>
      <c r="C19" s="314">
        <v>0.03729059441842075</v>
      </c>
      <c r="D19" s="531">
        <v>427.765</v>
      </c>
      <c r="E19" s="314">
        <v>0.00833749776063808</v>
      </c>
      <c r="F19" s="531">
        <v>444.483</v>
      </c>
      <c r="G19" s="314">
        <f t="shared" si="2"/>
        <v>0.06426988550903312</v>
      </c>
      <c r="H19" s="531">
        <v>218.047</v>
      </c>
      <c r="I19" s="314">
        <v>0</v>
      </c>
      <c r="J19" s="531">
        <v>101.2</v>
      </c>
      <c r="K19" s="314">
        <v>-0.1818916734033953</v>
      </c>
      <c r="L19" s="532">
        <f t="shared" si="0"/>
        <v>36.34500100000001</v>
      </c>
      <c r="M19" s="69" t="s">
        <v>239</v>
      </c>
      <c r="N19" s="582">
        <f t="shared" si="3"/>
        <v>0.42361652296696795</v>
      </c>
      <c r="O19" s="582">
        <f t="shared" si="4"/>
        <v>0.44017239133151803</v>
      </c>
      <c r="P19" s="306">
        <f t="shared" si="5"/>
        <v>0.2159323740450445</v>
      </c>
      <c r="Q19" s="582">
        <f t="shared" si="1"/>
        <v>0.10021855954614603</v>
      </c>
      <c r="R19" s="582">
        <f t="shared" si="6"/>
        <v>0.035992526155367965</v>
      </c>
      <c r="S19" s="575"/>
      <c r="T19" s="112"/>
      <c r="U19" s="74"/>
      <c r="V19" s="317"/>
      <c r="W19" s="112"/>
      <c r="X19" s="112"/>
      <c r="Y19" s="74"/>
      <c r="Z19" s="234"/>
      <c r="AA19" s="156"/>
      <c r="AB19" s="112"/>
      <c r="AC19" s="74"/>
      <c r="AD19" s="112"/>
      <c r="AE19" s="74"/>
      <c r="AF19" s="112"/>
      <c r="AG19" s="74"/>
      <c r="AH19" s="294"/>
      <c r="AI19" s="112"/>
      <c r="AJ19" s="74"/>
      <c r="AK19" s="315"/>
      <c r="AL19" s="156"/>
      <c r="AM19" s="273"/>
      <c r="AN19" s="273"/>
      <c r="AO19" s="273"/>
      <c r="AP19" s="273"/>
      <c r="AQ19" s="273"/>
      <c r="AR19" s="295"/>
      <c r="AS19" s="295"/>
      <c r="AU19" s="156"/>
      <c r="AV19" s="296"/>
      <c r="AW19" s="74"/>
      <c r="AX19" s="294"/>
      <c r="AY19" s="296"/>
      <c r="AZ19" s="74"/>
      <c r="BB19" s="296"/>
      <c r="BC19" s="74"/>
      <c r="BE19" s="296"/>
      <c r="BF19" s="74"/>
      <c r="BG19" s="295"/>
      <c r="BH19" s="156"/>
      <c r="BI19" s="272"/>
      <c r="BJ19" s="272"/>
      <c r="BK19" s="272"/>
      <c r="BL19" s="297"/>
      <c r="BM19" s="295"/>
      <c r="BN19" s="295"/>
      <c r="BO19" s="295"/>
      <c r="BP19" s="295"/>
      <c r="BQ19" s="295"/>
      <c r="BR19" s="201"/>
      <c r="BS19" s="156"/>
      <c r="BT19" s="296"/>
      <c r="BU19" s="296"/>
      <c r="BV19" s="298"/>
      <c r="BW19" s="296"/>
      <c r="BX19" s="296"/>
      <c r="BY19" s="296"/>
      <c r="BZ19" s="296"/>
      <c r="CA19" s="296"/>
      <c r="CC19" s="156"/>
      <c r="CD19" s="157"/>
      <c r="CE19" s="157"/>
      <c r="CF19" s="157"/>
      <c r="CG19" s="157"/>
      <c r="CH19" s="157"/>
      <c r="CI19" s="157"/>
      <c r="CJ19" s="157"/>
      <c r="CK19" s="157"/>
      <c r="CL19" s="299"/>
      <c r="CM19" s="156"/>
      <c r="CN19" s="112"/>
      <c r="CO19" s="300"/>
      <c r="CP19" s="112"/>
      <c r="CQ19" s="112"/>
      <c r="CR19" s="112"/>
      <c r="CS19" s="112"/>
      <c r="CT19" s="112"/>
      <c r="CU19" s="301"/>
      <c r="CV19" s="501"/>
      <c r="CW19" s="156"/>
      <c r="CX19" s="302"/>
      <c r="CY19" s="302"/>
      <c r="CZ19" s="302"/>
      <c r="DA19" s="302"/>
      <c r="DB19" s="302"/>
      <c r="DC19" s="302"/>
      <c r="DD19" s="302"/>
      <c r="DE19" s="302"/>
      <c r="DF19" s="299"/>
      <c r="DY19" s="557"/>
      <c r="DZ19" s="557"/>
      <c r="EA19" s="557"/>
      <c r="EB19" s="156"/>
      <c r="EC19" s="112"/>
      <c r="ED19" s="307"/>
      <c r="EE19" s="307"/>
      <c r="EF19" s="308"/>
      <c r="EG19" s="308"/>
      <c r="EH19" s="308"/>
      <c r="EI19" s="156"/>
      <c r="EJ19" s="309"/>
      <c r="EK19" s="296"/>
      <c r="EL19" s="296"/>
      <c r="EM19" s="296"/>
      <c r="EN19" s="301"/>
      <c r="EO19" s="301"/>
      <c r="EP19" s="296"/>
      <c r="EQ19" s="296"/>
      <c r="ER19" s="310"/>
      <c r="ES19" s="156"/>
      <c r="ET19" s="296"/>
      <c r="EU19" s="74"/>
      <c r="EV19" s="579"/>
      <c r="EW19" s="296"/>
      <c r="EX19" s="74"/>
      <c r="EY19" s="580"/>
      <c r="EZ19" s="296"/>
      <c r="FA19" s="74"/>
      <c r="FC19" s="156"/>
      <c r="FD19" s="576"/>
      <c r="FE19" s="576"/>
      <c r="FF19" s="307"/>
      <c r="FG19" s="306"/>
      <c r="FH19" s="306"/>
      <c r="FI19" s="226"/>
      <c r="FJ19" s="296"/>
      <c r="FK19" s="312"/>
      <c r="FL19" s="557"/>
      <c r="FM19" s="156"/>
      <c r="FN19" s="309"/>
      <c r="FO19" s="296"/>
      <c r="FP19" s="296"/>
      <c r="FQ19" s="296"/>
      <c r="FR19" s="301"/>
      <c r="FS19" s="301"/>
      <c r="FT19" s="296"/>
      <c r="FU19" s="296"/>
      <c r="FV19" s="156"/>
      <c r="FW19" s="313"/>
      <c r="FX19" s="313"/>
      <c r="FY19" s="313"/>
      <c r="FZ19" s="313"/>
      <c r="GA19" s="313"/>
      <c r="GB19" s="313"/>
      <c r="GC19" s="313"/>
      <c r="GD19" s="323"/>
    </row>
    <row r="20" spans="1:185" ht="12" customHeight="1">
      <c r="A20" s="57" t="s">
        <v>240</v>
      </c>
      <c r="B20" s="529">
        <v>1151</v>
      </c>
      <c r="C20" s="292">
        <v>-0.07920000000000005</v>
      </c>
      <c r="D20" s="529">
        <v>506.894</v>
      </c>
      <c r="E20" s="292">
        <v>-0.07933827573427243</v>
      </c>
      <c r="F20" s="529">
        <v>532.0427900000001</v>
      </c>
      <c r="G20" s="292">
        <f t="shared" si="2"/>
        <v>0.12516017915322086</v>
      </c>
      <c r="H20" s="529">
        <v>254</v>
      </c>
      <c r="I20" s="292">
        <v>0.00831429369312553</v>
      </c>
      <c r="J20" s="529">
        <v>98.106</v>
      </c>
      <c r="K20" s="292">
        <v>-0.537145024684089</v>
      </c>
      <c r="L20" s="530">
        <f t="shared" si="0"/>
        <v>13.957209999999918</v>
      </c>
      <c r="M20" s="57" t="s">
        <v>240</v>
      </c>
      <c r="N20" s="573">
        <f t="shared" si="3"/>
        <v>0.44039443961772373</v>
      </c>
      <c r="O20" s="573">
        <f t="shared" si="4"/>
        <v>0.46224395308427463</v>
      </c>
      <c r="P20" s="581">
        <f t="shared" si="5"/>
        <v>0.2206776715899218</v>
      </c>
      <c r="Q20" s="573">
        <f t="shared" si="1"/>
        <v>0.0852354474370113</v>
      </c>
      <c r="R20" s="573">
        <f t="shared" si="6"/>
        <v>0.012126159860990372</v>
      </c>
      <c r="S20" s="575"/>
      <c r="T20" s="112"/>
      <c r="U20" s="74"/>
      <c r="V20" s="317"/>
      <c r="W20" s="112"/>
      <c r="X20" s="112"/>
      <c r="Y20" s="74"/>
      <c r="Z20" s="234"/>
      <c r="AA20" s="156"/>
      <c r="AB20" s="112"/>
      <c r="AC20" s="74"/>
      <c r="AD20" s="112"/>
      <c r="AE20" s="74"/>
      <c r="AF20" s="112"/>
      <c r="AG20" s="74"/>
      <c r="AH20" s="294"/>
      <c r="AI20" s="112"/>
      <c r="AJ20" s="74"/>
      <c r="AK20" s="315"/>
      <c r="AL20" s="156"/>
      <c r="AM20" s="273"/>
      <c r="AN20" s="273"/>
      <c r="AO20" s="273"/>
      <c r="AP20" s="273"/>
      <c r="AQ20" s="273"/>
      <c r="AR20" s="295"/>
      <c r="AS20" s="295"/>
      <c r="AU20" s="156"/>
      <c r="AV20" s="296"/>
      <c r="AW20" s="74"/>
      <c r="AX20" s="294"/>
      <c r="AY20" s="296"/>
      <c r="AZ20" s="74"/>
      <c r="BB20" s="296"/>
      <c r="BC20" s="74"/>
      <c r="BE20" s="296"/>
      <c r="BF20" s="74"/>
      <c r="BG20" s="295"/>
      <c r="BH20" s="156"/>
      <c r="BI20" s="272"/>
      <c r="BJ20" s="272"/>
      <c r="BK20" s="272"/>
      <c r="BL20" s="297"/>
      <c r="BM20" s="295"/>
      <c r="BN20" s="295"/>
      <c r="BO20" s="295"/>
      <c r="BP20" s="295"/>
      <c r="BQ20" s="295"/>
      <c r="BR20" s="201"/>
      <c r="BS20" s="156"/>
      <c r="BT20" s="296"/>
      <c r="BU20" s="296"/>
      <c r="BV20" s="298"/>
      <c r="BW20" s="296"/>
      <c r="BX20" s="296"/>
      <c r="BY20" s="296"/>
      <c r="BZ20" s="296"/>
      <c r="CA20" s="296"/>
      <c r="CC20" s="156"/>
      <c r="CD20" s="157"/>
      <c r="CE20" s="157"/>
      <c r="CF20" s="157"/>
      <c r="CG20" s="157"/>
      <c r="CH20" s="157"/>
      <c r="CI20" s="157"/>
      <c r="CJ20" s="157"/>
      <c r="CK20" s="157"/>
      <c r="CL20" s="299"/>
      <c r="CM20" s="156"/>
      <c r="CN20" s="112"/>
      <c r="CO20" s="300"/>
      <c r="CP20" s="112"/>
      <c r="CQ20" s="112"/>
      <c r="CR20" s="112"/>
      <c r="CS20" s="112"/>
      <c r="CT20" s="112"/>
      <c r="CU20" s="301"/>
      <c r="CV20" s="197"/>
      <c r="CW20" s="156"/>
      <c r="CX20" s="302"/>
      <c r="CY20" s="302"/>
      <c r="CZ20" s="302"/>
      <c r="DA20" s="302"/>
      <c r="DB20" s="302"/>
      <c r="DC20" s="302"/>
      <c r="DD20" s="302"/>
      <c r="DE20" s="302"/>
      <c r="DF20" s="299"/>
      <c r="DY20" s="557"/>
      <c r="DZ20" s="557"/>
      <c r="EA20" s="557"/>
      <c r="EB20" s="156"/>
      <c r="EC20" s="112"/>
      <c r="ED20" s="307"/>
      <c r="EE20" s="307"/>
      <c r="EF20" s="308"/>
      <c r="EG20" s="308"/>
      <c r="EH20" s="308"/>
      <c r="EI20" s="156"/>
      <c r="EJ20" s="309"/>
      <c r="EK20" s="296"/>
      <c r="EL20" s="296"/>
      <c r="EM20" s="296"/>
      <c r="EN20" s="301"/>
      <c r="EO20" s="301"/>
      <c r="EP20" s="296"/>
      <c r="EQ20" s="296"/>
      <c r="ER20" s="310"/>
      <c r="ES20" s="156"/>
      <c r="ET20" s="296"/>
      <c r="EU20" s="74"/>
      <c r="EV20" s="579"/>
      <c r="EW20" s="296"/>
      <c r="EX20" s="74"/>
      <c r="EY20" s="580"/>
      <c r="EZ20" s="296"/>
      <c r="FA20" s="74"/>
      <c r="FC20" s="156"/>
      <c r="FD20" s="576"/>
      <c r="FE20" s="576"/>
      <c r="FF20" s="307"/>
      <c r="FG20" s="306"/>
      <c r="FH20" s="306"/>
      <c r="FI20" s="226"/>
      <c r="FJ20" s="296"/>
      <c r="FK20" s="312"/>
      <c r="FL20" s="557"/>
      <c r="FM20" s="156"/>
      <c r="FN20" s="309"/>
      <c r="FO20" s="296"/>
      <c r="FP20" s="296"/>
      <c r="FQ20" s="296"/>
      <c r="FR20" s="301"/>
      <c r="FS20" s="301"/>
      <c r="FT20" s="296"/>
      <c r="FU20" s="296"/>
      <c r="FV20" s="156"/>
      <c r="FW20" s="313"/>
      <c r="FX20" s="313"/>
      <c r="FY20" s="313"/>
      <c r="FZ20" s="313"/>
      <c r="GA20" s="313"/>
      <c r="GB20" s="313"/>
      <c r="GC20" s="313"/>
    </row>
    <row r="21" spans="1:185" ht="12" customHeight="1">
      <c r="A21" s="69" t="s">
        <v>241</v>
      </c>
      <c r="B21" s="531">
        <v>2049.3745910000002</v>
      </c>
      <c r="C21" s="314">
        <v>0.0006637006009664326</v>
      </c>
      <c r="D21" s="531">
        <v>749.430509</v>
      </c>
      <c r="E21" s="314">
        <v>-0.04136636223813217</v>
      </c>
      <c r="F21" s="531">
        <v>888.997314</v>
      </c>
      <c r="G21" s="314">
        <f t="shared" si="2"/>
        <v>0.11239432336179189</v>
      </c>
      <c r="H21" s="531">
        <v>359.71884</v>
      </c>
      <c r="I21" s="314">
        <v>-0.05163151200210702</v>
      </c>
      <c r="J21" s="531">
        <v>394.201991</v>
      </c>
      <c r="K21" s="314">
        <v>-0.11983874410848927</v>
      </c>
      <c r="L21" s="532">
        <f t="shared" si="0"/>
        <v>16.744777000000227</v>
      </c>
      <c r="M21" s="69" t="s">
        <v>241</v>
      </c>
      <c r="N21" s="582">
        <f t="shared" si="3"/>
        <v>0.36568742107528157</v>
      </c>
      <c r="O21" s="582">
        <f t="shared" si="4"/>
        <v>0.43378956580417555</v>
      </c>
      <c r="P21" s="306">
        <f t="shared" si="5"/>
        <v>0.17552615396898905</v>
      </c>
      <c r="Q21" s="582">
        <f t="shared" si="1"/>
        <v>0.1923523365280174</v>
      </c>
      <c r="R21" s="582">
        <f t="shared" si="6"/>
        <v>0.008170676592525503</v>
      </c>
      <c r="S21" s="575"/>
      <c r="T21" s="112"/>
      <c r="U21" s="74"/>
      <c r="V21" s="317"/>
      <c r="W21" s="112"/>
      <c r="X21" s="112"/>
      <c r="Y21" s="74"/>
      <c r="Z21" s="234"/>
      <c r="AA21" s="156"/>
      <c r="AB21" s="112"/>
      <c r="AC21" s="74"/>
      <c r="AD21" s="112"/>
      <c r="AE21" s="74"/>
      <c r="AF21" s="112"/>
      <c r="AG21" s="74"/>
      <c r="AH21" s="294"/>
      <c r="AI21" s="112"/>
      <c r="AJ21" s="74"/>
      <c r="AK21" s="315"/>
      <c r="AL21" s="156"/>
      <c r="AM21" s="273"/>
      <c r="AN21" s="273"/>
      <c r="AO21" s="273"/>
      <c r="AP21" s="273"/>
      <c r="AQ21" s="273"/>
      <c r="AR21" s="295"/>
      <c r="AS21" s="295"/>
      <c r="AU21" s="156"/>
      <c r="AV21" s="296"/>
      <c r="AW21" s="74"/>
      <c r="AX21" s="294"/>
      <c r="AY21" s="296"/>
      <c r="AZ21" s="74"/>
      <c r="BB21" s="296"/>
      <c r="BC21" s="74"/>
      <c r="BE21" s="296"/>
      <c r="BF21" s="74"/>
      <c r="BG21" s="295"/>
      <c r="BH21" s="156"/>
      <c r="BI21" s="272"/>
      <c r="BJ21" s="272"/>
      <c r="BK21" s="272"/>
      <c r="BL21" s="297"/>
      <c r="BM21" s="295"/>
      <c r="BN21" s="295"/>
      <c r="BO21" s="295"/>
      <c r="BP21" s="295"/>
      <c r="BQ21" s="295"/>
      <c r="BR21" s="201"/>
      <c r="BS21" s="156"/>
      <c r="BT21" s="296"/>
      <c r="BU21" s="296"/>
      <c r="BV21" s="298"/>
      <c r="BW21" s="296"/>
      <c r="BX21" s="296"/>
      <c r="BY21" s="296"/>
      <c r="BZ21" s="296"/>
      <c r="CA21" s="296"/>
      <c r="CC21" s="156"/>
      <c r="CD21" s="157"/>
      <c r="CE21" s="157"/>
      <c r="CF21" s="157"/>
      <c r="CG21" s="157"/>
      <c r="CH21" s="157"/>
      <c r="CI21" s="157"/>
      <c r="CJ21" s="157"/>
      <c r="CK21" s="157"/>
      <c r="CL21" s="299"/>
      <c r="CM21" s="156"/>
      <c r="CN21" s="112"/>
      <c r="CO21" s="300"/>
      <c r="CP21" s="112"/>
      <c r="CQ21" s="112"/>
      <c r="CR21" s="112"/>
      <c r="CS21" s="112"/>
      <c r="CT21" s="112"/>
      <c r="CU21" s="301"/>
      <c r="CV21" s="501"/>
      <c r="CW21" s="156"/>
      <c r="CX21" s="302"/>
      <c r="CY21" s="302"/>
      <c r="CZ21" s="302"/>
      <c r="DA21" s="302"/>
      <c r="DB21" s="302"/>
      <c r="DC21" s="302"/>
      <c r="DD21" s="302"/>
      <c r="DE21" s="302"/>
      <c r="DF21" s="299"/>
      <c r="DY21" s="557"/>
      <c r="DZ21" s="557"/>
      <c r="EA21" s="557"/>
      <c r="EB21" s="156"/>
      <c r="EC21" s="112"/>
      <c r="ED21" s="307"/>
      <c r="EE21" s="307"/>
      <c r="EF21" s="308"/>
      <c r="EG21" s="308"/>
      <c r="EH21" s="308"/>
      <c r="EI21" s="156"/>
      <c r="EJ21" s="309"/>
      <c r="EK21" s="296"/>
      <c r="EL21" s="296"/>
      <c r="EM21" s="296"/>
      <c r="EN21" s="301"/>
      <c r="EO21" s="301"/>
      <c r="EP21" s="296"/>
      <c r="EQ21" s="296"/>
      <c r="ER21" s="310"/>
      <c r="ES21" s="156"/>
      <c r="ET21" s="296"/>
      <c r="EU21" s="74"/>
      <c r="EV21" s="579"/>
      <c r="EW21" s="296"/>
      <c r="EX21" s="74"/>
      <c r="EY21" s="580"/>
      <c r="EZ21" s="296"/>
      <c r="FA21" s="74"/>
      <c r="FC21" s="156"/>
      <c r="FD21" s="576"/>
      <c r="FE21" s="576"/>
      <c r="FF21" s="307"/>
      <c r="FG21" s="306"/>
      <c r="FH21" s="306"/>
      <c r="FI21" s="226"/>
      <c r="FJ21" s="296"/>
      <c r="FK21" s="312"/>
      <c r="FL21" s="557"/>
      <c r="FM21" s="156"/>
      <c r="FN21" s="309"/>
      <c r="FO21" s="296"/>
      <c r="FP21" s="296"/>
      <c r="FQ21" s="296"/>
      <c r="FR21" s="301"/>
      <c r="FS21" s="301"/>
      <c r="FT21" s="296"/>
      <c r="FU21" s="296"/>
      <c r="FV21" s="156"/>
      <c r="FW21" s="313"/>
      <c r="FX21" s="313"/>
      <c r="FY21" s="313"/>
      <c r="FZ21" s="313"/>
      <c r="GA21" s="313"/>
      <c r="GB21" s="313"/>
      <c r="GC21" s="313"/>
    </row>
    <row r="22" spans="1:185" ht="12" customHeight="1">
      <c r="A22" s="57" t="s">
        <v>242</v>
      </c>
      <c r="B22" s="529">
        <v>646.7369719999999</v>
      </c>
      <c r="C22" s="292">
        <v>0.009330583443704965</v>
      </c>
      <c r="D22" s="529">
        <v>271.145424</v>
      </c>
      <c r="E22" s="292">
        <v>-0.09854964845951475</v>
      </c>
      <c r="F22" s="529">
        <v>265.8641</v>
      </c>
      <c r="G22" s="292">
        <f t="shared" si="2"/>
        <v>0.14043279447735357</v>
      </c>
      <c r="H22" s="529">
        <v>118.73058900000001</v>
      </c>
      <c r="I22" s="292">
        <v>-0.002153129898469386</v>
      </c>
      <c r="J22" s="529">
        <v>98.92656699999999</v>
      </c>
      <c r="K22" s="292">
        <v>0.0022839960481102484</v>
      </c>
      <c r="L22" s="530">
        <f t="shared" si="0"/>
        <v>10.800880999999933</v>
      </c>
      <c r="M22" s="57" t="s">
        <v>242</v>
      </c>
      <c r="N22" s="573">
        <f t="shared" si="3"/>
        <v>0.4192514665761215</v>
      </c>
      <c r="O22" s="573">
        <f t="shared" si="4"/>
        <v>0.41108535851573375</v>
      </c>
      <c r="P22" s="581">
        <f t="shared" si="5"/>
        <v>0.18358404442664217</v>
      </c>
      <c r="Q22" s="573">
        <f t="shared" si="1"/>
        <v>0.15296259728908773</v>
      </c>
      <c r="R22" s="573">
        <f t="shared" si="6"/>
        <v>0.016700577619057064</v>
      </c>
      <c r="S22" s="575"/>
      <c r="T22" s="112"/>
      <c r="U22" s="74"/>
      <c r="V22" s="317"/>
      <c r="W22" s="112"/>
      <c r="X22" s="112"/>
      <c r="Y22" s="74"/>
      <c r="Z22" s="234"/>
      <c r="AA22" s="156"/>
      <c r="AB22" s="112"/>
      <c r="AC22" s="74"/>
      <c r="AD22" s="112"/>
      <c r="AE22" s="74"/>
      <c r="AF22" s="112"/>
      <c r="AG22" s="74"/>
      <c r="AH22" s="294"/>
      <c r="AI22" s="112"/>
      <c r="AJ22" s="74"/>
      <c r="AK22" s="315"/>
      <c r="AL22" s="156"/>
      <c r="AM22" s="273"/>
      <c r="AN22" s="273"/>
      <c r="AO22" s="273"/>
      <c r="AP22" s="273"/>
      <c r="AQ22" s="273"/>
      <c r="AR22" s="295"/>
      <c r="AS22" s="295"/>
      <c r="AU22" s="156"/>
      <c r="AV22" s="296"/>
      <c r="AW22" s="74"/>
      <c r="AX22" s="294"/>
      <c r="AY22" s="296"/>
      <c r="AZ22" s="74"/>
      <c r="BB22" s="296"/>
      <c r="BC22" s="74"/>
      <c r="BE22" s="296"/>
      <c r="BF22" s="74"/>
      <c r="BG22" s="295"/>
      <c r="BH22" s="156"/>
      <c r="BI22" s="272"/>
      <c r="BJ22" s="272"/>
      <c r="BK22" s="272"/>
      <c r="BL22" s="297"/>
      <c r="BM22" s="295"/>
      <c r="BN22" s="295"/>
      <c r="BO22" s="295"/>
      <c r="BP22" s="295"/>
      <c r="BQ22" s="295"/>
      <c r="BR22" s="201"/>
      <c r="BS22" s="156"/>
      <c r="BT22" s="296"/>
      <c r="BU22" s="296"/>
      <c r="BV22" s="298"/>
      <c r="BW22" s="296"/>
      <c r="BX22" s="296"/>
      <c r="BY22" s="296"/>
      <c r="BZ22" s="296"/>
      <c r="CA22" s="296"/>
      <c r="CC22" s="156"/>
      <c r="CD22" s="157"/>
      <c r="CE22" s="157"/>
      <c r="CF22" s="157"/>
      <c r="CG22" s="157"/>
      <c r="CH22" s="157"/>
      <c r="CI22" s="157"/>
      <c r="CJ22" s="157"/>
      <c r="CK22" s="157"/>
      <c r="CL22" s="299"/>
      <c r="CM22" s="156"/>
      <c r="CN22" s="112"/>
      <c r="CO22" s="300"/>
      <c r="CP22" s="112"/>
      <c r="CQ22" s="112"/>
      <c r="CR22" s="112"/>
      <c r="CS22" s="112"/>
      <c r="CT22" s="112"/>
      <c r="CU22" s="301"/>
      <c r="CV22" s="197"/>
      <c r="CW22" s="156"/>
      <c r="CX22" s="302"/>
      <c r="CY22" s="302"/>
      <c r="CZ22" s="302"/>
      <c r="DA22" s="302"/>
      <c r="DB22" s="302"/>
      <c r="DC22" s="302"/>
      <c r="DD22" s="302"/>
      <c r="DE22" s="302"/>
      <c r="DF22" s="299"/>
      <c r="DY22" s="557"/>
      <c r="DZ22" s="557"/>
      <c r="EA22" s="557"/>
      <c r="EB22" s="156"/>
      <c r="EC22" s="112"/>
      <c r="ED22" s="307"/>
      <c r="EE22" s="307"/>
      <c r="EF22" s="308"/>
      <c r="EG22" s="308"/>
      <c r="EH22" s="308"/>
      <c r="EI22" s="156"/>
      <c r="EJ22" s="309"/>
      <c r="EK22" s="296"/>
      <c r="EL22" s="296"/>
      <c r="EM22" s="296"/>
      <c r="EN22" s="301"/>
      <c r="EO22" s="301"/>
      <c r="EP22" s="296"/>
      <c r="EQ22" s="296"/>
      <c r="ER22" s="310"/>
      <c r="ES22" s="156"/>
      <c r="ET22" s="296"/>
      <c r="EU22" s="74"/>
      <c r="EV22" s="579"/>
      <c r="EW22" s="296"/>
      <c r="EX22" s="74"/>
      <c r="EY22" s="580"/>
      <c r="EZ22" s="296"/>
      <c r="FA22" s="74"/>
      <c r="FC22" s="156"/>
      <c r="FD22" s="576"/>
      <c r="FE22" s="576"/>
      <c r="FF22" s="307"/>
      <c r="FG22" s="306"/>
      <c r="FH22" s="306"/>
      <c r="FI22" s="226"/>
      <c r="FJ22" s="296"/>
      <c r="FK22" s="312"/>
      <c r="FL22" s="557"/>
      <c r="FM22" s="156"/>
      <c r="FN22" s="309"/>
      <c r="FO22" s="296"/>
      <c r="FP22" s="296"/>
      <c r="FQ22" s="296"/>
      <c r="FR22" s="301"/>
      <c r="FS22" s="301"/>
      <c r="FT22" s="296"/>
      <c r="FU22" s="296"/>
      <c r="FV22" s="156"/>
      <c r="FW22" s="313"/>
      <c r="FX22" s="313"/>
      <c r="FY22" s="313"/>
      <c r="FZ22" s="313"/>
      <c r="GA22" s="313"/>
      <c r="GB22" s="313"/>
      <c r="GC22" s="313"/>
    </row>
    <row r="23" spans="1:185" ht="12" customHeight="1">
      <c r="A23" s="69" t="s">
        <v>243</v>
      </c>
      <c r="B23" s="531">
        <v>863.828933</v>
      </c>
      <c r="C23" s="314">
        <v>-0.0580657448045272</v>
      </c>
      <c r="D23" s="531">
        <v>390.656036</v>
      </c>
      <c r="E23" s="314">
        <v>0.08325093932058338</v>
      </c>
      <c r="F23" s="531">
        <v>292.97495999999995</v>
      </c>
      <c r="G23" s="314">
        <f t="shared" si="2"/>
        <v>-0.028311367307862212</v>
      </c>
      <c r="H23" s="531">
        <v>150</v>
      </c>
      <c r="I23" s="314">
        <v>-0.011800388026459663</v>
      </c>
      <c r="J23" s="531">
        <v>170.981571</v>
      </c>
      <c r="K23" s="314">
        <v>-0.27535035373834416</v>
      </c>
      <c r="L23" s="532">
        <f t="shared" si="0"/>
        <v>9.216366000000079</v>
      </c>
      <c r="M23" s="69" t="s">
        <v>243</v>
      </c>
      <c r="N23" s="582">
        <f t="shared" si="3"/>
        <v>0.4522377302682914</v>
      </c>
      <c r="O23" s="582">
        <f t="shared" si="4"/>
        <v>0.3391585403171486</v>
      </c>
      <c r="P23" s="306">
        <f t="shared" si="5"/>
        <v>0.1736454919136171</v>
      </c>
      <c r="Q23" s="582">
        <f t="shared" si="1"/>
        <v>0.197934526696387</v>
      </c>
      <c r="R23" s="582">
        <f t="shared" si="6"/>
        <v>0.010669202718172996</v>
      </c>
      <c r="S23" s="575"/>
      <c r="T23" s="112"/>
      <c r="U23" s="74"/>
      <c r="V23" s="317"/>
      <c r="W23" s="112"/>
      <c r="X23" s="112"/>
      <c r="Y23" s="74"/>
      <c r="Z23" s="234"/>
      <c r="AA23" s="156"/>
      <c r="AB23" s="112"/>
      <c r="AC23" s="74"/>
      <c r="AD23" s="112"/>
      <c r="AE23" s="74"/>
      <c r="AF23" s="112"/>
      <c r="AG23" s="74"/>
      <c r="AH23" s="294"/>
      <c r="AI23" s="112"/>
      <c r="AJ23" s="74"/>
      <c r="AK23" s="315"/>
      <c r="AL23" s="156"/>
      <c r="AM23" s="273"/>
      <c r="AN23" s="273"/>
      <c r="AO23" s="273"/>
      <c r="AP23" s="273"/>
      <c r="AQ23" s="273"/>
      <c r="AR23" s="295"/>
      <c r="AS23" s="295"/>
      <c r="AU23" s="156"/>
      <c r="AV23" s="296"/>
      <c r="AW23" s="74"/>
      <c r="AX23" s="294"/>
      <c r="AY23" s="296"/>
      <c r="AZ23" s="74"/>
      <c r="BB23" s="296"/>
      <c r="BC23" s="74"/>
      <c r="BE23" s="296"/>
      <c r="BF23" s="74"/>
      <c r="BG23" s="295"/>
      <c r="BH23" s="156"/>
      <c r="BI23" s="272"/>
      <c r="BJ23" s="272"/>
      <c r="BK23" s="272"/>
      <c r="BL23" s="297"/>
      <c r="BM23" s="295"/>
      <c r="BN23" s="295"/>
      <c r="BO23" s="295"/>
      <c r="BP23" s="295"/>
      <c r="BQ23" s="295"/>
      <c r="BR23" s="201"/>
      <c r="BS23" s="156"/>
      <c r="BT23" s="296"/>
      <c r="BU23" s="296"/>
      <c r="BV23" s="298"/>
      <c r="BW23" s="296"/>
      <c r="BX23" s="296"/>
      <c r="BY23" s="296"/>
      <c r="BZ23" s="296"/>
      <c r="CA23" s="296"/>
      <c r="CC23" s="156"/>
      <c r="CD23" s="157"/>
      <c r="CE23" s="157"/>
      <c r="CF23" s="157"/>
      <c r="CG23" s="157"/>
      <c r="CH23" s="157"/>
      <c r="CI23" s="157"/>
      <c r="CJ23" s="157"/>
      <c r="CK23" s="157"/>
      <c r="CL23" s="299"/>
      <c r="CM23" s="156"/>
      <c r="CN23" s="112"/>
      <c r="CO23" s="300"/>
      <c r="CP23" s="112"/>
      <c r="CQ23" s="112"/>
      <c r="CR23" s="112"/>
      <c r="CS23" s="112"/>
      <c r="CT23" s="112"/>
      <c r="CU23" s="301"/>
      <c r="CV23" s="501"/>
      <c r="CW23" s="156"/>
      <c r="CX23" s="302"/>
      <c r="CY23" s="302"/>
      <c r="CZ23" s="302"/>
      <c r="DA23" s="302"/>
      <c r="DB23" s="302"/>
      <c r="DC23" s="302"/>
      <c r="DD23" s="302"/>
      <c r="DE23" s="302"/>
      <c r="DF23" s="299"/>
      <c r="DY23" s="557"/>
      <c r="DZ23" s="557"/>
      <c r="EA23" s="557"/>
      <c r="EB23" s="156"/>
      <c r="EC23" s="112"/>
      <c r="ED23" s="307"/>
      <c r="EE23" s="307"/>
      <c r="EF23" s="308"/>
      <c r="EG23" s="308"/>
      <c r="EH23" s="308"/>
      <c r="EI23" s="156"/>
      <c r="EJ23" s="309"/>
      <c r="EK23" s="296"/>
      <c r="EL23" s="296"/>
      <c r="EM23" s="296"/>
      <c r="EN23" s="301"/>
      <c r="EO23" s="301"/>
      <c r="EP23" s="296"/>
      <c r="EQ23" s="296"/>
      <c r="ER23" s="310"/>
      <c r="ES23" s="156"/>
      <c r="ET23" s="296"/>
      <c r="EU23" s="74"/>
      <c r="EV23" s="579"/>
      <c r="EW23" s="296"/>
      <c r="EX23" s="74"/>
      <c r="EY23" s="580"/>
      <c r="EZ23" s="296"/>
      <c r="FA23" s="74"/>
      <c r="FC23" s="156"/>
      <c r="FD23" s="576"/>
      <c r="FE23" s="576"/>
      <c r="FF23" s="307"/>
      <c r="FG23" s="306"/>
      <c r="FH23" s="306"/>
      <c r="FI23" s="226"/>
      <c r="FJ23" s="296"/>
      <c r="FK23" s="312"/>
      <c r="FL23" s="557"/>
      <c r="FM23" s="156"/>
      <c r="FN23" s="309"/>
      <c r="FO23" s="296"/>
      <c r="FP23" s="296"/>
      <c r="FQ23" s="296"/>
      <c r="FR23" s="301"/>
      <c r="FS23" s="301"/>
      <c r="FT23" s="296"/>
      <c r="FU23" s="296"/>
      <c r="FV23" s="156"/>
      <c r="FW23" s="313"/>
      <c r="FX23" s="313"/>
      <c r="FY23" s="313"/>
      <c r="FZ23" s="313"/>
      <c r="GA23" s="313"/>
      <c r="GB23" s="313"/>
      <c r="GC23" s="313"/>
    </row>
    <row r="24" spans="1:185" ht="12" customHeight="1">
      <c r="A24" s="57" t="s">
        <v>244</v>
      </c>
      <c r="B24" s="529">
        <v>1406.935</v>
      </c>
      <c r="C24" s="292">
        <v>0.008180618603822687</v>
      </c>
      <c r="D24" s="529">
        <v>557.04</v>
      </c>
      <c r="E24" s="292">
        <v>0.016014299784773645</v>
      </c>
      <c r="F24" s="529">
        <v>567.65</v>
      </c>
      <c r="G24" s="292">
        <f t="shared" si="2"/>
        <v>0.08418087189036894</v>
      </c>
      <c r="H24" s="529">
        <v>263.45</v>
      </c>
      <c r="I24" s="292">
        <v>-7.590997077466799E-05</v>
      </c>
      <c r="J24" s="529">
        <v>252.515</v>
      </c>
      <c r="K24" s="292">
        <v>-0.14094120708308322</v>
      </c>
      <c r="L24" s="530">
        <f t="shared" si="0"/>
        <v>29.730000000000018</v>
      </c>
      <c r="M24" s="57" t="s">
        <v>244</v>
      </c>
      <c r="N24" s="573">
        <f t="shared" si="3"/>
        <v>0.3959244741228273</v>
      </c>
      <c r="O24" s="573">
        <f t="shared" si="4"/>
        <v>0.4034656896018651</v>
      </c>
      <c r="P24" s="581">
        <f t="shared" si="5"/>
        <v>0.18725101017459939</v>
      </c>
      <c r="Q24" s="573">
        <f t="shared" si="1"/>
        <v>0.17947879610642994</v>
      </c>
      <c r="R24" s="573">
        <f t="shared" si="6"/>
        <v>0.021131040168877752</v>
      </c>
      <c r="S24" s="575"/>
      <c r="T24" s="112"/>
      <c r="U24" s="74"/>
      <c r="V24" s="317"/>
      <c r="W24" s="112"/>
      <c r="X24" s="112"/>
      <c r="Y24" s="74"/>
      <c r="Z24" s="234"/>
      <c r="AA24" s="156"/>
      <c r="AB24" s="112"/>
      <c r="AC24" s="74"/>
      <c r="AD24" s="112"/>
      <c r="AE24" s="74"/>
      <c r="AF24" s="112"/>
      <c r="AG24" s="74"/>
      <c r="AH24" s="294"/>
      <c r="AI24" s="112"/>
      <c r="AJ24" s="74"/>
      <c r="AK24" s="315"/>
      <c r="AL24" s="156"/>
      <c r="AM24" s="273"/>
      <c r="AN24" s="273"/>
      <c r="AO24" s="273"/>
      <c r="AP24" s="273"/>
      <c r="AQ24" s="273"/>
      <c r="AR24" s="295"/>
      <c r="AS24" s="295"/>
      <c r="AU24" s="156"/>
      <c r="AV24" s="296"/>
      <c r="AW24" s="74"/>
      <c r="AX24" s="294"/>
      <c r="AY24" s="296"/>
      <c r="AZ24" s="74"/>
      <c r="BB24" s="296"/>
      <c r="BC24" s="74"/>
      <c r="BE24" s="296"/>
      <c r="BF24" s="74"/>
      <c r="BG24" s="295"/>
      <c r="BH24" s="156"/>
      <c r="BI24" s="272"/>
      <c r="BJ24" s="272"/>
      <c r="BK24" s="272"/>
      <c r="BL24" s="297"/>
      <c r="BM24" s="295"/>
      <c r="BN24" s="295"/>
      <c r="BO24" s="295"/>
      <c r="BP24" s="295"/>
      <c r="BQ24" s="295"/>
      <c r="BR24" s="201"/>
      <c r="BS24" s="156"/>
      <c r="BT24" s="296"/>
      <c r="BU24" s="296"/>
      <c r="BV24" s="298"/>
      <c r="BW24" s="296"/>
      <c r="BX24" s="296"/>
      <c r="BY24" s="296"/>
      <c r="BZ24" s="296"/>
      <c r="CA24" s="296"/>
      <c r="CC24" s="156"/>
      <c r="CD24" s="157"/>
      <c r="CE24" s="157"/>
      <c r="CF24" s="157"/>
      <c r="CG24" s="157"/>
      <c r="CH24" s="157"/>
      <c r="CI24" s="157"/>
      <c r="CJ24" s="157"/>
      <c r="CK24" s="157"/>
      <c r="CL24" s="299"/>
      <c r="CM24" s="156"/>
      <c r="CN24" s="112"/>
      <c r="CO24" s="300"/>
      <c r="CP24" s="112"/>
      <c r="CQ24" s="112"/>
      <c r="CR24" s="112"/>
      <c r="CS24" s="112"/>
      <c r="CT24" s="112"/>
      <c r="CU24" s="301"/>
      <c r="CV24" s="197"/>
      <c r="CW24" s="156"/>
      <c r="CX24" s="302"/>
      <c r="CY24" s="302"/>
      <c r="CZ24" s="302"/>
      <c r="DA24" s="302"/>
      <c r="DB24" s="302"/>
      <c r="DC24" s="302"/>
      <c r="DD24" s="302"/>
      <c r="DE24" s="302"/>
      <c r="DF24" s="299"/>
      <c r="DY24" s="557"/>
      <c r="DZ24" s="557"/>
      <c r="EA24" s="557"/>
      <c r="EB24" s="156"/>
      <c r="EC24" s="112"/>
      <c r="ED24" s="307"/>
      <c r="EE24" s="307"/>
      <c r="EF24" s="308"/>
      <c r="EG24" s="308"/>
      <c r="EH24" s="308"/>
      <c r="EI24" s="156"/>
      <c r="EJ24" s="309"/>
      <c r="EK24" s="296"/>
      <c r="EL24" s="296"/>
      <c r="EM24" s="296"/>
      <c r="EN24" s="301"/>
      <c r="EO24" s="301"/>
      <c r="EP24" s="296"/>
      <c r="EQ24" s="296"/>
      <c r="ER24" s="310"/>
      <c r="ES24" s="156"/>
      <c r="ET24" s="296"/>
      <c r="EU24" s="74"/>
      <c r="EV24" s="579"/>
      <c r="EW24" s="296"/>
      <c r="EX24" s="74"/>
      <c r="EY24" s="580"/>
      <c r="EZ24" s="296"/>
      <c r="FA24" s="74"/>
      <c r="FC24" s="156"/>
      <c r="FD24" s="576"/>
      <c r="FE24" s="576"/>
      <c r="FF24" s="307"/>
      <c r="FG24" s="306"/>
      <c r="FH24" s="306"/>
      <c r="FI24" s="226"/>
      <c r="FJ24" s="296"/>
      <c r="FK24" s="312"/>
      <c r="FL24" s="557"/>
      <c r="FM24" s="156"/>
      <c r="FN24" s="309"/>
      <c r="FO24" s="296"/>
      <c r="FP24" s="296"/>
      <c r="FQ24" s="296"/>
      <c r="FR24" s="301"/>
      <c r="FS24" s="301"/>
      <c r="FT24" s="296"/>
      <c r="FU24" s="296"/>
      <c r="FV24" s="156"/>
      <c r="FW24" s="313"/>
      <c r="FX24" s="313"/>
      <c r="FY24" s="313"/>
      <c r="FZ24" s="313"/>
      <c r="GA24" s="313"/>
      <c r="GB24" s="313"/>
      <c r="GC24" s="313"/>
    </row>
    <row r="25" spans="1:185" ht="12" customHeight="1">
      <c r="A25" s="69" t="s">
        <v>245</v>
      </c>
      <c r="B25" s="531">
        <v>976.731563</v>
      </c>
      <c r="C25" s="314">
        <v>-0.016566581158650506</v>
      </c>
      <c r="D25" s="531">
        <v>324.90497600000003</v>
      </c>
      <c r="E25" s="314">
        <v>-0.08939188340807169</v>
      </c>
      <c r="F25" s="531">
        <v>465.955881</v>
      </c>
      <c r="G25" s="314">
        <f t="shared" si="2"/>
        <v>0.08578845288632975</v>
      </c>
      <c r="H25" s="531">
        <v>222.007157</v>
      </c>
      <c r="I25" s="314">
        <v>-0.001200001515247684</v>
      </c>
      <c r="J25" s="531">
        <v>174.33346000000003</v>
      </c>
      <c r="K25" s="314">
        <v>-0.10016145466107407</v>
      </c>
      <c r="L25" s="532">
        <f t="shared" si="0"/>
        <v>11.53724600000001</v>
      </c>
      <c r="M25" s="69" t="s">
        <v>245</v>
      </c>
      <c r="N25" s="582">
        <f t="shared" si="3"/>
        <v>0.33264510773263506</v>
      </c>
      <c r="O25" s="582">
        <f t="shared" si="4"/>
        <v>0.47705623392453017</v>
      </c>
      <c r="P25" s="306">
        <f t="shared" si="5"/>
        <v>0.22729597917171024</v>
      </c>
      <c r="Q25" s="582">
        <f t="shared" si="1"/>
        <v>0.17848656335476693</v>
      </c>
      <c r="R25" s="582">
        <f t="shared" si="6"/>
        <v>0.011812094988067883</v>
      </c>
      <c r="S25" s="575"/>
      <c r="T25" s="112"/>
      <c r="U25" s="74"/>
      <c r="V25" s="317"/>
      <c r="W25" s="112"/>
      <c r="X25" s="112"/>
      <c r="Y25" s="74"/>
      <c r="Z25" s="234"/>
      <c r="AA25" s="156"/>
      <c r="AB25" s="112"/>
      <c r="AC25" s="74"/>
      <c r="AD25" s="112"/>
      <c r="AE25" s="74"/>
      <c r="AF25" s="112"/>
      <c r="AG25" s="74"/>
      <c r="AH25" s="294"/>
      <c r="AI25" s="112"/>
      <c r="AJ25" s="74"/>
      <c r="AK25" s="315"/>
      <c r="AL25" s="156"/>
      <c r="AM25" s="273"/>
      <c r="AN25" s="273"/>
      <c r="AO25" s="273"/>
      <c r="AP25" s="273"/>
      <c r="AQ25" s="273"/>
      <c r="AR25" s="316"/>
      <c r="AS25" s="324"/>
      <c r="AT25" s="325"/>
      <c r="AU25" s="156"/>
      <c r="AV25" s="296"/>
      <c r="AW25" s="74"/>
      <c r="AX25" s="294"/>
      <c r="AY25" s="296"/>
      <c r="AZ25" s="74"/>
      <c r="BB25" s="296"/>
      <c r="BC25" s="74"/>
      <c r="BE25" s="296"/>
      <c r="BF25" s="74"/>
      <c r="BG25" s="295"/>
      <c r="BH25" s="156"/>
      <c r="BI25" s="272"/>
      <c r="BJ25" s="272"/>
      <c r="BK25" s="272"/>
      <c r="BL25" s="297"/>
      <c r="BM25" s="295"/>
      <c r="BN25" s="316"/>
      <c r="BO25" s="316"/>
      <c r="BP25" s="259"/>
      <c r="BQ25" s="295"/>
      <c r="BR25" s="201"/>
      <c r="BS25" s="156"/>
      <c r="BT25" s="296"/>
      <c r="BU25" s="296"/>
      <c r="BV25" s="298"/>
      <c r="BW25" s="296"/>
      <c r="BX25" s="296"/>
      <c r="BY25" s="296"/>
      <c r="BZ25" s="296"/>
      <c r="CA25" s="296"/>
      <c r="CC25" s="156"/>
      <c r="CD25" s="157"/>
      <c r="CE25" s="157"/>
      <c r="CF25" s="157"/>
      <c r="CG25" s="157"/>
      <c r="CH25" s="157"/>
      <c r="CI25" s="157"/>
      <c r="CJ25" s="157"/>
      <c r="CK25" s="157"/>
      <c r="CL25" s="299"/>
      <c r="CM25" s="156"/>
      <c r="CN25" s="112"/>
      <c r="CO25" s="300"/>
      <c r="CP25" s="112"/>
      <c r="CQ25" s="112"/>
      <c r="CR25" s="112"/>
      <c r="CS25" s="112"/>
      <c r="CT25" s="112"/>
      <c r="CU25" s="301"/>
      <c r="CV25" s="501"/>
      <c r="CW25" s="156"/>
      <c r="CX25" s="302"/>
      <c r="CY25" s="302"/>
      <c r="CZ25" s="302"/>
      <c r="DA25" s="302"/>
      <c r="DB25" s="302"/>
      <c r="DC25" s="302"/>
      <c r="DD25" s="302"/>
      <c r="DE25" s="302"/>
      <c r="DF25" s="299"/>
      <c r="DY25" s="557"/>
      <c r="DZ25" s="557"/>
      <c r="EA25" s="557"/>
      <c r="EB25" s="156"/>
      <c r="EC25" s="112"/>
      <c r="ED25" s="307"/>
      <c r="EE25" s="307"/>
      <c r="EF25" s="308"/>
      <c r="EG25" s="308"/>
      <c r="EH25" s="308"/>
      <c r="EI25" s="156"/>
      <c r="EJ25" s="309"/>
      <c r="EK25" s="296"/>
      <c r="EL25" s="296"/>
      <c r="EM25" s="296"/>
      <c r="EN25" s="301"/>
      <c r="EO25" s="301"/>
      <c r="EP25" s="296"/>
      <c r="EQ25" s="296"/>
      <c r="ER25" s="310"/>
      <c r="ES25" s="156"/>
      <c r="ET25" s="296"/>
      <c r="EU25" s="74"/>
      <c r="EV25" s="579"/>
      <c r="EW25" s="296"/>
      <c r="EX25" s="74"/>
      <c r="EY25" s="580"/>
      <c r="EZ25" s="296"/>
      <c r="FA25" s="74"/>
      <c r="FC25" s="156"/>
      <c r="FD25" s="576"/>
      <c r="FE25" s="576"/>
      <c r="FF25" s="307"/>
      <c r="FG25" s="306"/>
      <c r="FH25" s="306"/>
      <c r="FI25" s="226"/>
      <c r="FJ25" s="296"/>
      <c r="FK25" s="312"/>
      <c r="FL25" s="557"/>
      <c r="FM25" s="156"/>
      <c r="FN25" s="309"/>
      <c r="FO25" s="296"/>
      <c r="FP25" s="296"/>
      <c r="FQ25" s="296"/>
      <c r="FR25" s="301"/>
      <c r="FS25" s="301"/>
      <c r="FT25" s="296"/>
      <c r="FU25" s="296"/>
      <c r="FV25" s="156"/>
      <c r="FW25" s="313"/>
      <c r="FX25" s="313"/>
      <c r="FY25" s="313"/>
      <c r="FZ25" s="313"/>
      <c r="GA25" s="313"/>
      <c r="GB25" s="313"/>
      <c r="GC25" s="313"/>
    </row>
    <row r="26" spans="1:185" ht="12" customHeight="1">
      <c r="A26" s="57" t="s">
        <v>246</v>
      </c>
      <c r="B26" s="529">
        <v>685</v>
      </c>
      <c r="C26" s="292">
        <v>0</v>
      </c>
      <c r="D26" s="529">
        <v>279.63</v>
      </c>
      <c r="E26" s="292">
        <v>0.0072038324388574715</v>
      </c>
      <c r="F26" s="529">
        <v>308.755</v>
      </c>
      <c r="G26" s="292">
        <f t="shared" si="2"/>
        <v>0.021822803075181696</v>
      </c>
      <c r="H26" s="529">
        <v>142.55507500000002</v>
      </c>
      <c r="I26" s="292">
        <v>0.003908978873239599</v>
      </c>
      <c r="J26" s="529">
        <v>79.495</v>
      </c>
      <c r="K26" s="292">
        <v>-0.1147550111358575</v>
      </c>
      <c r="L26" s="530">
        <f t="shared" si="0"/>
        <v>17.120000000000005</v>
      </c>
      <c r="M26" s="57" t="s">
        <v>246</v>
      </c>
      <c r="N26" s="573">
        <f t="shared" si="3"/>
        <v>0.40821897810218977</v>
      </c>
      <c r="O26" s="573">
        <f t="shared" si="4"/>
        <v>0.4507372262773723</v>
      </c>
      <c r="P26" s="581">
        <f t="shared" si="5"/>
        <v>0.20810959854014602</v>
      </c>
      <c r="Q26" s="573">
        <f t="shared" si="1"/>
        <v>0.11605109489051095</v>
      </c>
      <c r="R26" s="573">
        <f t="shared" si="6"/>
        <v>0.024992700729927014</v>
      </c>
      <c r="S26" s="575"/>
      <c r="T26" s="112"/>
      <c r="U26" s="74"/>
      <c r="V26" s="317"/>
      <c r="W26" s="112"/>
      <c r="X26" s="112"/>
      <c r="Y26" s="74"/>
      <c r="Z26" s="234"/>
      <c r="AA26" s="156"/>
      <c r="AB26" s="112"/>
      <c r="AC26" s="74"/>
      <c r="AD26" s="112"/>
      <c r="AE26" s="74"/>
      <c r="AF26" s="112"/>
      <c r="AG26" s="74"/>
      <c r="AH26" s="294"/>
      <c r="AI26" s="112"/>
      <c r="AJ26" s="74"/>
      <c r="AK26" s="315"/>
      <c r="AL26" s="156"/>
      <c r="AM26" s="273"/>
      <c r="AN26" s="273"/>
      <c r="AO26" s="273"/>
      <c r="AP26" s="273"/>
      <c r="AQ26" s="273"/>
      <c r="AR26" s="295"/>
      <c r="AS26" s="295"/>
      <c r="AU26" s="156"/>
      <c r="AV26" s="296"/>
      <c r="AW26" s="74"/>
      <c r="AX26" s="294"/>
      <c r="AY26" s="296"/>
      <c r="AZ26" s="74"/>
      <c r="BB26" s="296"/>
      <c r="BC26" s="74"/>
      <c r="BE26" s="296"/>
      <c r="BF26" s="74"/>
      <c r="BG26" s="295"/>
      <c r="BH26" s="156"/>
      <c r="BI26" s="272"/>
      <c r="BJ26" s="272"/>
      <c r="BK26" s="272"/>
      <c r="BL26" s="297"/>
      <c r="BM26" s="295"/>
      <c r="BN26" s="295"/>
      <c r="BO26" s="295"/>
      <c r="BP26" s="295"/>
      <c r="BQ26" s="295"/>
      <c r="BR26" s="201"/>
      <c r="BS26" s="156"/>
      <c r="BT26" s="296"/>
      <c r="BU26" s="296"/>
      <c r="BV26" s="298"/>
      <c r="BW26" s="296"/>
      <c r="BX26" s="296"/>
      <c r="BY26" s="296"/>
      <c r="BZ26" s="296"/>
      <c r="CA26" s="296"/>
      <c r="CC26" s="156"/>
      <c r="CD26" s="157"/>
      <c r="CE26" s="157"/>
      <c r="CF26" s="157"/>
      <c r="CG26" s="157"/>
      <c r="CH26" s="157"/>
      <c r="CI26" s="157"/>
      <c r="CJ26" s="157"/>
      <c r="CK26" s="157"/>
      <c r="CL26" s="299"/>
      <c r="CM26" s="156"/>
      <c r="CN26" s="112"/>
      <c r="CO26" s="300"/>
      <c r="CP26" s="112"/>
      <c r="CQ26" s="112"/>
      <c r="CR26" s="112"/>
      <c r="CS26" s="112"/>
      <c r="CT26" s="112"/>
      <c r="CU26" s="301"/>
      <c r="CV26" s="197"/>
      <c r="CW26" s="156"/>
      <c r="CX26" s="302"/>
      <c r="CY26" s="302"/>
      <c r="CZ26" s="302"/>
      <c r="DA26" s="302"/>
      <c r="DB26" s="302"/>
      <c r="DC26" s="302"/>
      <c r="DD26" s="302"/>
      <c r="DE26" s="302"/>
      <c r="DF26" s="299"/>
      <c r="DY26" s="557"/>
      <c r="DZ26" s="557"/>
      <c r="EA26" s="557"/>
      <c r="EB26" s="156"/>
      <c r="EC26" s="112"/>
      <c r="ED26" s="307"/>
      <c r="EE26" s="307"/>
      <c r="EF26" s="308"/>
      <c r="EG26" s="308"/>
      <c r="EH26" s="308"/>
      <c r="EI26" s="156"/>
      <c r="EJ26" s="309"/>
      <c r="EK26" s="296"/>
      <c r="EL26" s="296"/>
      <c r="EM26" s="296"/>
      <c r="EN26" s="301"/>
      <c r="EO26" s="301"/>
      <c r="EP26" s="296"/>
      <c r="EQ26" s="296"/>
      <c r="ER26" s="310"/>
      <c r="ES26" s="156"/>
      <c r="ET26" s="296"/>
      <c r="EU26" s="74"/>
      <c r="EV26" s="579"/>
      <c r="EW26" s="296"/>
      <c r="EX26" s="74"/>
      <c r="EY26" s="580"/>
      <c r="EZ26" s="296"/>
      <c r="FA26" s="74"/>
      <c r="FC26" s="156"/>
      <c r="FD26" s="576"/>
      <c r="FE26" s="576"/>
      <c r="FF26" s="307"/>
      <c r="FG26" s="306"/>
      <c r="FH26" s="306"/>
      <c r="FI26" s="226"/>
      <c r="FJ26" s="296"/>
      <c r="FK26" s="312"/>
      <c r="FL26" s="557"/>
      <c r="FM26" s="156"/>
      <c r="FN26" s="309"/>
      <c r="FO26" s="296"/>
      <c r="FP26" s="296"/>
      <c r="FQ26" s="296"/>
      <c r="FR26" s="301"/>
      <c r="FS26" s="301"/>
      <c r="FT26" s="296"/>
      <c r="FU26" s="296"/>
      <c r="FV26" s="156"/>
      <c r="FW26" s="313"/>
      <c r="FX26" s="313"/>
      <c r="FY26" s="313"/>
      <c r="FZ26" s="313"/>
      <c r="GA26" s="313"/>
      <c r="GB26" s="313"/>
      <c r="GC26" s="313"/>
    </row>
    <row r="27" spans="1:185" ht="12" customHeight="1">
      <c r="A27" s="69" t="s">
        <v>247</v>
      </c>
      <c r="B27" s="531">
        <v>1951.984293</v>
      </c>
      <c r="C27" s="314">
        <v>-0.0002804809429746147</v>
      </c>
      <c r="D27" s="531">
        <v>818.518257</v>
      </c>
      <c r="E27" s="314">
        <v>-0.06325946733440602</v>
      </c>
      <c r="F27" s="531">
        <v>812.1333269999999</v>
      </c>
      <c r="G27" s="314">
        <f t="shared" si="2"/>
        <v>0.07896157267257697</v>
      </c>
      <c r="H27" s="531">
        <v>408.958</v>
      </c>
      <c r="I27" s="314">
        <v>-0.001201611918427159</v>
      </c>
      <c r="J27" s="531">
        <v>289.31355099999996</v>
      </c>
      <c r="K27" s="314">
        <v>0.12066162979262864</v>
      </c>
      <c r="L27" s="532">
        <f t="shared" si="0"/>
        <v>32.019158000000175</v>
      </c>
      <c r="M27" s="69" t="s">
        <v>247</v>
      </c>
      <c r="N27" s="582">
        <f t="shared" si="3"/>
        <v>0.4193262517199978</v>
      </c>
      <c r="O27" s="582">
        <f t="shared" si="4"/>
        <v>0.4160552571618464</v>
      </c>
      <c r="P27" s="306">
        <f t="shared" si="5"/>
        <v>0.20950885796907384</v>
      </c>
      <c r="Q27" s="582">
        <f t="shared" si="1"/>
        <v>0.14821510195420406</v>
      </c>
      <c r="R27" s="582">
        <f t="shared" si="6"/>
        <v>0.016403389163951728</v>
      </c>
      <c r="S27" s="575"/>
      <c r="T27" s="112"/>
      <c r="U27" s="74"/>
      <c r="V27" s="317"/>
      <c r="W27" s="112"/>
      <c r="X27" s="112"/>
      <c r="Y27" s="74"/>
      <c r="Z27" s="234"/>
      <c r="AA27" s="156"/>
      <c r="AB27" s="112"/>
      <c r="AC27" s="74"/>
      <c r="AD27" s="112"/>
      <c r="AE27" s="74"/>
      <c r="AF27" s="112"/>
      <c r="AG27" s="74"/>
      <c r="AH27" s="294"/>
      <c r="AI27" s="112"/>
      <c r="AJ27" s="74"/>
      <c r="AK27" s="315"/>
      <c r="AL27" s="156"/>
      <c r="AM27" s="273"/>
      <c r="AN27" s="273"/>
      <c r="AO27" s="273"/>
      <c r="AP27" s="273"/>
      <c r="AQ27" s="273"/>
      <c r="AR27" s="295"/>
      <c r="AS27" s="295"/>
      <c r="AU27" s="156"/>
      <c r="AV27" s="296"/>
      <c r="AW27" s="74"/>
      <c r="AX27" s="294"/>
      <c r="AY27" s="296"/>
      <c r="AZ27" s="74"/>
      <c r="BB27" s="296"/>
      <c r="BC27" s="74"/>
      <c r="BE27" s="296"/>
      <c r="BF27" s="74"/>
      <c r="BG27" s="295"/>
      <c r="BH27" s="156"/>
      <c r="BI27" s="272"/>
      <c r="BJ27" s="272"/>
      <c r="BK27" s="272"/>
      <c r="BL27" s="297"/>
      <c r="BM27" s="295"/>
      <c r="BN27" s="295"/>
      <c r="BO27" s="295"/>
      <c r="BP27" s="295"/>
      <c r="BQ27" s="295"/>
      <c r="BR27" s="201"/>
      <c r="BS27" s="156"/>
      <c r="BT27" s="296"/>
      <c r="BU27" s="296"/>
      <c r="BV27" s="298"/>
      <c r="BW27" s="296"/>
      <c r="BX27" s="296"/>
      <c r="BY27" s="296"/>
      <c r="BZ27" s="296"/>
      <c r="CA27" s="296"/>
      <c r="CC27" s="156"/>
      <c r="CD27" s="157"/>
      <c r="CE27" s="157"/>
      <c r="CF27" s="157"/>
      <c r="CG27" s="157"/>
      <c r="CH27" s="157"/>
      <c r="CI27" s="157"/>
      <c r="CJ27" s="157"/>
      <c r="CK27" s="157"/>
      <c r="CL27" s="299"/>
      <c r="CM27" s="156"/>
      <c r="CN27" s="112"/>
      <c r="CO27" s="300"/>
      <c r="CP27" s="112"/>
      <c r="CQ27" s="112"/>
      <c r="CR27" s="112"/>
      <c r="CS27" s="112"/>
      <c r="CT27" s="112"/>
      <c r="CU27" s="301"/>
      <c r="CV27" s="501"/>
      <c r="CW27" s="156"/>
      <c r="CX27" s="302"/>
      <c r="CY27" s="302"/>
      <c r="CZ27" s="302"/>
      <c r="DA27" s="302"/>
      <c r="DB27" s="302"/>
      <c r="DC27" s="302"/>
      <c r="DD27" s="302"/>
      <c r="DE27" s="302"/>
      <c r="DF27" s="299"/>
      <c r="DY27" s="557"/>
      <c r="DZ27" s="557"/>
      <c r="EA27" s="557"/>
      <c r="EB27" s="156"/>
      <c r="EC27" s="112"/>
      <c r="ED27" s="307"/>
      <c r="EE27" s="307"/>
      <c r="EF27" s="308"/>
      <c r="EG27" s="308"/>
      <c r="EH27" s="308"/>
      <c r="EI27" s="156"/>
      <c r="EJ27" s="309"/>
      <c r="EK27" s="296"/>
      <c r="EL27" s="296"/>
      <c r="EM27" s="296"/>
      <c r="EN27" s="301"/>
      <c r="EO27" s="301"/>
      <c r="EP27" s="296"/>
      <c r="EQ27" s="296"/>
      <c r="ER27" s="310"/>
      <c r="ES27" s="156"/>
      <c r="ET27" s="296"/>
      <c r="EU27" s="74"/>
      <c r="EV27" s="579"/>
      <c r="EW27" s="296"/>
      <c r="EX27" s="74"/>
      <c r="EY27" s="580"/>
      <c r="EZ27" s="296"/>
      <c r="FA27" s="74"/>
      <c r="FC27" s="156"/>
      <c r="FD27" s="576"/>
      <c r="FE27" s="576"/>
      <c r="FF27" s="307"/>
      <c r="FG27" s="306"/>
      <c r="FH27" s="306"/>
      <c r="FI27" s="226"/>
      <c r="FJ27" s="296"/>
      <c r="FK27" s="312"/>
      <c r="FL27" s="557"/>
      <c r="FM27" s="156"/>
      <c r="FN27" s="309"/>
      <c r="FO27" s="296"/>
      <c r="FP27" s="296"/>
      <c r="FQ27" s="296"/>
      <c r="FR27" s="301"/>
      <c r="FS27" s="301"/>
      <c r="FT27" s="296"/>
      <c r="FU27" s="296"/>
      <c r="FV27" s="156"/>
      <c r="FW27" s="313"/>
      <c r="FX27" s="313"/>
      <c r="FY27" s="313"/>
      <c r="FZ27" s="313"/>
      <c r="GA27" s="313"/>
      <c r="GB27" s="313"/>
      <c r="GC27" s="313"/>
    </row>
    <row r="28" spans="1:185" ht="12" customHeight="1">
      <c r="A28" s="57" t="s">
        <v>248</v>
      </c>
      <c r="B28" s="529">
        <v>2419.51</v>
      </c>
      <c r="C28" s="292">
        <v>-0.019356632518234718</v>
      </c>
      <c r="D28" s="529">
        <v>1056.4</v>
      </c>
      <c r="E28" s="292">
        <v>-0.0010401891252954654</v>
      </c>
      <c r="F28" s="529">
        <v>939.8</v>
      </c>
      <c r="G28" s="292">
        <f t="shared" si="2"/>
        <v>0.009403412294787028</v>
      </c>
      <c r="H28" s="529">
        <v>581.3</v>
      </c>
      <c r="I28" s="292">
        <v>-0.0012027491408934665</v>
      </c>
      <c r="J28" s="529">
        <v>400.71</v>
      </c>
      <c r="K28" s="292">
        <v>-0.10476471337323477</v>
      </c>
      <c r="L28" s="530">
        <f t="shared" si="0"/>
        <v>22.600000000000193</v>
      </c>
      <c r="M28" s="57" t="s">
        <v>248</v>
      </c>
      <c r="N28" s="573">
        <f t="shared" si="3"/>
        <v>0.43661733160846616</v>
      </c>
      <c r="O28" s="573">
        <f t="shared" si="4"/>
        <v>0.38842575562820564</v>
      </c>
      <c r="P28" s="581">
        <f t="shared" si="5"/>
        <v>0.24025525829610123</v>
      </c>
      <c r="Q28" s="573">
        <f t="shared" si="1"/>
        <v>0.16561617848241997</v>
      </c>
      <c r="R28" s="573">
        <f t="shared" si="6"/>
        <v>0.009340734280908198</v>
      </c>
      <c r="S28" s="575"/>
      <c r="T28" s="112"/>
      <c r="U28" s="74"/>
      <c r="V28" s="317"/>
      <c r="W28" s="112"/>
      <c r="X28" s="112"/>
      <c r="Y28" s="74"/>
      <c r="Z28" s="234"/>
      <c r="AA28" s="156"/>
      <c r="AB28" s="112"/>
      <c r="AC28" s="74"/>
      <c r="AD28" s="112"/>
      <c r="AE28" s="74"/>
      <c r="AF28" s="112"/>
      <c r="AG28" s="74"/>
      <c r="AH28" s="294"/>
      <c r="AI28" s="112"/>
      <c r="AJ28" s="74"/>
      <c r="AK28" s="315"/>
      <c r="AL28" s="156"/>
      <c r="AM28" s="273"/>
      <c r="AN28" s="273"/>
      <c r="AO28" s="273"/>
      <c r="AP28" s="273"/>
      <c r="AQ28" s="273"/>
      <c r="AR28" s="295"/>
      <c r="AS28" s="295"/>
      <c r="AU28" s="156"/>
      <c r="AV28" s="296"/>
      <c r="AW28" s="74"/>
      <c r="AX28" s="294"/>
      <c r="AY28" s="296"/>
      <c r="AZ28" s="74"/>
      <c r="BB28" s="296"/>
      <c r="BC28" s="74"/>
      <c r="BE28" s="296"/>
      <c r="BF28" s="74"/>
      <c r="BG28" s="295"/>
      <c r="BH28" s="156"/>
      <c r="BI28" s="272"/>
      <c r="BJ28" s="272"/>
      <c r="BK28" s="272"/>
      <c r="BL28" s="297"/>
      <c r="BM28" s="295"/>
      <c r="BN28" s="295"/>
      <c r="BO28" s="295"/>
      <c r="BP28" s="295"/>
      <c r="BQ28" s="295"/>
      <c r="BR28" s="201"/>
      <c r="BS28" s="156"/>
      <c r="BT28" s="296"/>
      <c r="BU28" s="296"/>
      <c r="BV28" s="298"/>
      <c r="BW28" s="296"/>
      <c r="BX28" s="296"/>
      <c r="BY28" s="296"/>
      <c r="BZ28" s="296"/>
      <c r="CA28" s="296"/>
      <c r="CC28" s="156"/>
      <c r="CD28" s="157"/>
      <c r="CE28" s="157"/>
      <c r="CF28" s="157"/>
      <c r="CG28" s="157"/>
      <c r="CH28" s="157"/>
      <c r="CI28" s="157"/>
      <c r="CJ28" s="157"/>
      <c r="CK28" s="157"/>
      <c r="CL28" s="299"/>
      <c r="CM28" s="156"/>
      <c r="CN28" s="112"/>
      <c r="CO28" s="300"/>
      <c r="CP28" s="112"/>
      <c r="CQ28" s="112"/>
      <c r="CR28" s="112"/>
      <c r="CS28" s="112"/>
      <c r="CT28" s="112"/>
      <c r="CU28" s="301"/>
      <c r="CV28" s="197"/>
      <c r="CW28" s="156"/>
      <c r="CX28" s="302"/>
      <c r="CY28" s="302"/>
      <c r="CZ28" s="302"/>
      <c r="DA28" s="302"/>
      <c r="DB28" s="302"/>
      <c r="DC28" s="302"/>
      <c r="DD28" s="302"/>
      <c r="DE28" s="302"/>
      <c r="DF28" s="299"/>
      <c r="DY28" s="557"/>
      <c r="DZ28" s="557"/>
      <c r="EA28" s="557"/>
      <c r="EB28" s="156"/>
      <c r="EC28" s="112"/>
      <c r="ED28" s="307"/>
      <c r="EE28" s="307"/>
      <c r="EF28" s="308"/>
      <c r="EG28" s="308"/>
      <c r="EH28" s="308"/>
      <c r="EI28" s="156"/>
      <c r="EJ28" s="309"/>
      <c r="EK28" s="296"/>
      <c r="EL28" s="296"/>
      <c r="EM28" s="296"/>
      <c r="EN28" s="301"/>
      <c r="EO28" s="301"/>
      <c r="EP28" s="296"/>
      <c r="EQ28" s="296"/>
      <c r="ER28" s="310"/>
      <c r="ES28" s="156"/>
      <c r="ET28" s="296"/>
      <c r="EU28" s="74"/>
      <c r="EV28" s="579"/>
      <c r="EW28" s="296"/>
      <c r="EX28" s="74"/>
      <c r="EY28" s="580"/>
      <c r="EZ28" s="296"/>
      <c r="FA28" s="74"/>
      <c r="FC28" s="156"/>
      <c r="FD28" s="576"/>
      <c r="FE28" s="576"/>
      <c r="FF28" s="307"/>
      <c r="FG28" s="306"/>
      <c r="FH28" s="306"/>
      <c r="FI28" s="226"/>
      <c r="FJ28" s="296"/>
      <c r="FK28" s="312"/>
      <c r="FL28" s="557"/>
      <c r="FM28" s="156"/>
      <c r="FN28" s="309"/>
      <c r="FO28" s="296"/>
      <c r="FP28" s="296"/>
      <c r="FQ28" s="296"/>
      <c r="FR28" s="301"/>
      <c r="FS28" s="301"/>
      <c r="FT28" s="296"/>
      <c r="FU28" s="296"/>
      <c r="FV28" s="156"/>
      <c r="FW28" s="313"/>
      <c r="FX28" s="313"/>
      <c r="FY28" s="313"/>
      <c r="FZ28" s="313"/>
      <c r="GA28" s="313"/>
      <c r="GB28" s="313"/>
      <c r="GC28" s="313"/>
    </row>
    <row r="29" spans="1:186" s="93" customFormat="1" ht="12" customHeight="1">
      <c r="A29" s="81" t="s">
        <v>249</v>
      </c>
      <c r="B29" s="536">
        <v>22217.545919000004</v>
      </c>
      <c r="C29" s="329">
        <v>-0.003820003620257806</v>
      </c>
      <c r="D29" s="536">
        <v>9030.629648</v>
      </c>
      <c r="E29" s="329">
        <v>-0.019311242154063546</v>
      </c>
      <c r="F29" s="536">
        <v>9625.545353</v>
      </c>
      <c r="G29" s="329">
        <f t="shared" si="2"/>
        <v>0.07520579059816224</v>
      </c>
      <c r="H29" s="536">
        <v>4611.299757</v>
      </c>
      <c r="I29" s="329">
        <v>-0.003357692067550322</v>
      </c>
      <c r="J29" s="536">
        <v>3274.674649</v>
      </c>
      <c r="K29" s="329">
        <v>-0.1458615107708734</v>
      </c>
      <c r="L29" s="537">
        <f t="shared" si="0"/>
        <v>286.6962690000041</v>
      </c>
      <c r="M29" s="81" t="s">
        <v>249</v>
      </c>
      <c r="N29" s="583">
        <f t="shared" si="3"/>
        <v>0.4064638678332689</v>
      </c>
      <c r="O29" s="583">
        <f t="shared" si="4"/>
        <v>0.4332407093066217</v>
      </c>
      <c r="P29" s="342">
        <f t="shared" si="5"/>
        <v>0.2075521650236135</v>
      </c>
      <c r="Q29" s="583">
        <f t="shared" si="1"/>
        <v>0.1473913753093479</v>
      </c>
      <c r="R29" s="583">
        <f t="shared" si="6"/>
        <v>0.012904047550761544</v>
      </c>
      <c r="S29" s="575"/>
      <c r="T29" s="175"/>
      <c r="U29" s="86"/>
      <c r="V29" s="331"/>
      <c r="W29" s="175"/>
      <c r="X29" s="175"/>
      <c r="Y29" s="86"/>
      <c r="Z29" s="330"/>
      <c r="AA29" s="174"/>
      <c r="AB29" s="175"/>
      <c r="AC29" s="86"/>
      <c r="AD29" s="175"/>
      <c r="AE29" s="86"/>
      <c r="AF29" s="175"/>
      <c r="AG29" s="86"/>
      <c r="AH29" s="331"/>
      <c r="AI29" s="175"/>
      <c r="AJ29" s="86"/>
      <c r="AK29" s="225"/>
      <c r="AL29" s="174"/>
      <c r="AM29" s="328"/>
      <c r="AN29" s="328"/>
      <c r="AO29" s="328"/>
      <c r="AP29" s="328"/>
      <c r="AQ29" s="328"/>
      <c r="AR29" s="332"/>
      <c r="AS29" s="332"/>
      <c r="AU29" s="174"/>
      <c r="AV29" s="333"/>
      <c r="AW29" s="86"/>
      <c r="AX29" s="331"/>
      <c r="AY29" s="333"/>
      <c r="AZ29" s="86"/>
      <c r="BB29" s="333"/>
      <c r="BC29" s="86"/>
      <c r="BD29" s="173"/>
      <c r="BE29" s="333"/>
      <c r="BF29" s="86"/>
      <c r="BG29" s="332"/>
      <c r="BH29" s="174"/>
      <c r="BI29" s="327"/>
      <c r="BJ29" s="327"/>
      <c r="BK29" s="327"/>
      <c r="BL29" s="325"/>
      <c r="BM29" s="332"/>
      <c r="BN29" s="332"/>
      <c r="BO29" s="332"/>
      <c r="BP29" s="332"/>
      <c r="BQ29" s="332"/>
      <c r="BS29" s="174"/>
      <c r="BT29" s="333"/>
      <c r="BU29" s="333"/>
      <c r="BV29" s="334"/>
      <c r="BW29" s="333"/>
      <c r="BX29" s="333"/>
      <c r="BY29" s="333"/>
      <c r="BZ29" s="333"/>
      <c r="CA29" s="333"/>
      <c r="CC29" s="174"/>
      <c r="CD29" s="176"/>
      <c r="CE29" s="176"/>
      <c r="CF29" s="176"/>
      <c r="CG29" s="176"/>
      <c r="CH29" s="176"/>
      <c r="CI29" s="176"/>
      <c r="CJ29" s="176"/>
      <c r="CK29" s="176"/>
      <c r="CL29" s="335"/>
      <c r="CM29" s="174"/>
      <c r="CN29" s="175"/>
      <c r="CO29" s="336"/>
      <c r="CP29" s="175"/>
      <c r="CQ29" s="175"/>
      <c r="CR29" s="175"/>
      <c r="CS29" s="175"/>
      <c r="CT29" s="175"/>
      <c r="CU29" s="337"/>
      <c r="CV29" s="349"/>
      <c r="CW29" s="174"/>
      <c r="CX29" s="338"/>
      <c r="CY29" s="338"/>
      <c r="CZ29" s="338"/>
      <c r="DA29" s="338"/>
      <c r="DB29" s="338"/>
      <c r="DC29" s="338"/>
      <c r="DD29" s="338"/>
      <c r="DE29" s="338"/>
      <c r="DF29" s="335"/>
      <c r="EB29" s="174"/>
      <c r="EC29" s="175"/>
      <c r="ED29" s="343"/>
      <c r="EE29" s="343"/>
      <c r="EF29" s="344"/>
      <c r="EG29" s="344"/>
      <c r="EH29" s="344"/>
      <c r="EI29" s="174"/>
      <c r="EJ29" s="345"/>
      <c r="EK29" s="333"/>
      <c r="EL29" s="333"/>
      <c r="EM29" s="333"/>
      <c r="EN29" s="337"/>
      <c r="EO29" s="337"/>
      <c r="EP29" s="333"/>
      <c r="EQ29" s="333"/>
      <c r="ER29" s="310"/>
      <c r="ES29" s="174"/>
      <c r="ET29" s="333"/>
      <c r="EU29" s="86"/>
      <c r="EV29" s="340"/>
      <c r="EW29" s="333"/>
      <c r="EX29" s="86"/>
      <c r="EY29" s="86"/>
      <c r="EZ29" s="333"/>
      <c r="FA29" s="86"/>
      <c r="FC29" s="174"/>
      <c r="FD29" s="584"/>
      <c r="FE29" s="584"/>
      <c r="FF29" s="343"/>
      <c r="FG29" s="342"/>
      <c r="FH29" s="342"/>
      <c r="FI29" s="225"/>
      <c r="FJ29" s="333"/>
      <c r="FK29" s="347"/>
      <c r="FL29" s="557"/>
      <c r="FM29" s="174"/>
      <c r="FN29" s="345"/>
      <c r="FO29" s="333"/>
      <c r="FP29" s="333"/>
      <c r="FQ29" s="333"/>
      <c r="FR29" s="337"/>
      <c r="FS29" s="337"/>
      <c r="FT29" s="333"/>
      <c r="FU29" s="333"/>
      <c r="FV29" s="174"/>
      <c r="FW29" s="348"/>
      <c r="FX29" s="348"/>
      <c r="FY29" s="348"/>
      <c r="FZ29" s="348"/>
      <c r="GA29" s="348"/>
      <c r="GB29" s="348"/>
      <c r="GC29" s="348"/>
      <c r="GD29" s="9"/>
    </row>
    <row r="30" spans="1:185" ht="12" customHeight="1">
      <c r="A30" s="57" t="s">
        <v>250</v>
      </c>
      <c r="B30" s="529">
        <v>5379.95</v>
      </c>
      <c r="C30" s="292">
        <v>0.14221105666332412</v>
      </c>
      <c r="D30" s="529">
        <v>2926.565</v>
      </c>
      <c r="E30" s="292">
        <v>0.32307432876886977</v>
      </c>
      <c r="F30" s="529">
        <v>1450.424</v>
      </c>
      <c r="G30" s="292">
        <f t="shared" si="2"/>
        <v>0.017646443874261397</v>
      </c>
      <c r="H30" s="529">
        <v>734.695</v>
      </c>
      <c r="I30" s="292">
        <v>-0.0006637803104805329</v>
      </c>
      <c r="J30" s="529">
        <v>907.133</v>
      </c>
      <c r="K30" s="292">
        <v>-0.06640711032070956</v>
      </c>
      <c r="L30" s="530">
        <f t="shared" si="0"/>
        <v>95.82799999999975</v>
      </c>
      <c r="M30" s="57" t="s">
        <v>301</v>
      </c>
      <c r="N30" s="573">
        <f t="shared" si="3"/>
        <v>0.5439762451323897</v>
      </c>
      <c r="O30" s="573">
        <f t="shared" si="4"/>
        <v>0.2695980445914925</v>
      </c>
      <c r="P30" s="581">
        <f t="shared" si="5"/>
        <v>0.13656167808251007</v>
      </c>
      <c r="Q30" s="573">
        <f t="shared" si="1"/>
        <v>0.1686136488257326</v>
      </c>
      <c r="R30" s="573">
        <f t="shared" si="6"/>
        <v>0.01781206145038518</v>
      </c>
      <c r="S30" s="575"/>
      <c r="T30" s="112"/>
      <c r="U30" s="74"/>
      <c r="V30" s="317"/>
      <c r="W30" s="112"/>
      <c r="X30" s="112"/>
      <c r="Y30" s="74"/>
      <c r="Z30" s="234"/>
      <c r="AA30" s="156"/>
      <c r="AB30" s="112"/>
      <c r="AC30" s="74"/>
      <c r="AD30" s="112"/>
      <c r="AE30" s="74"/>
      <c r="AF30" s="112"/>
      <c r="AG30" s="74"/>
      <c r="AH30" s="294"/>
      <c r="AI30" s="112"/>
      <c r="AJ30" s="74"/>
      <c r="AK30" s="315"/>
      <c r="AL30" s="156"/>
      <c r="AM30" s="273"/>
      <c r="AN30" s="273"/>
      <c r="AO30" s="273"/>
      <c r="AP30" s="273"/>
      <c r="AQ30" s="273"/>
      <c r="AR30" s="295"/>
      <c r="AS30" s="295"/>
      <c r="AU30" s="156"/>
      <c r="AV30" s="296"/>
      <c r="AW30" s="74"/>
      <c r="AX30" s="294"/>
      <c r="AY30" s="296"/>
      <c r="AZ30" s="74"/>
      <c r="BB30" s="296"/>
      <c r="BC30" s="74"/>
      <c r="BE30" s="296"/>
      <c r="BF30" s="74"/>
      <c r="BG30" s="295"/>
      <c r="BH30" s="156"/>
      <c r="BI30" s="272"/>
      <c r="BJ30" s="272"/>
      <c r="BK30" s="272"/>
      <c r="BL30" s="297"/>
      <c r="BM30" s="295"/>
      <c r="BN30" s="295"/>
      <c r="BO30" s="295"/>
      <c r="BP30" s="295"/>
      <c r="BQ30" s="295"/>
      <c r="BR30" s="201"/>
      <c r="BS30" s="156"/>
      <c r="BT30" s="296"/>
      <c r="BU30" s="296"/>
      <c r="BV30" s="298"/>
      <c r="BW30" s="296"/>
      <c r="BX30" s="296"/>
      <c r="BY30" s="296"/>
      <c r="BZ30" s="296"/>
      <c r="CA30" s="296"/>
      <c r="CC30" s="156"/>
      <c r="CD30" s="157"/>
      <c r="CE30" s="157"/>
      <c r="CF30" s="157"/>
      <c r="CG30" s="157"/>
      <c r="CH30" s="157"/>
      <c r="CI30" s="157"/>
      <c r="CJ30" s="157"/>
      <c r="CK30" s="157"/>
      <c r="CL30" s="299"/>
      <c r="CM30" s="156"/>
      <c r="CN30" s="112"/>
      <c r="CO30" s="300"/>
      <c r="CP30" s="112"/>
      <c r="CQ30" s="112"/>
      <c r="CR30" s="112"/>
      <c r="CS30" s="112"/>
      <c r="CT30" s="112"/>
      <c r="CU30" s="301"/>
      <c r="CV30" s="197"/>
      <c r="CW30" s="156"/>
      <c r="CX30" s="302"/>
      <c r="CY30" s="302"/>
      <c r="CZ30" s="302"/>
      <c r="DA30" s="302"/>
      <c r="DB30" s="302"/>
      <c r="DC30" s="302"/>
      <c r="DD30" s="302"/>
      <c r="DE30" s="302"/>
      <c r="DF30" s="299"/>
      <c r="DY30" s="557"/>
      <c r="DZ30" s="557"/>
      <c r="EA30" s="557"/>
      <c r="EB30" s="156"/>
      <c r="EC30" s="112"/>
      <c r="ED30" s="307"/>
      <c r="EE30" s="307"/>
      <c r="EF30" s="308"/>
      <c r="EG30" s="308"/>
      <c r="EH30" s="308"/>
      <c r="EI30" s="156"/>
      <c r="EJ30" s="309"/>
      <c r="EK30" s="296"/>
      <c r="EL30" s="296"/>
      <c r="EM30" s="296"/>
      <c r="EN30" s="301"/>
      <c r="EO30" s="301"/>
      <c r="EP30" s="296"/>
      <c r="EQ30" s="296"/>
      <c r="ER30" s="310"/>
      <c r="ES30" s="156"/>
      <c r="ET30" s="296"/>
      <c r="EU30" s="74"/>
      <c r="EV30" s="579"/>
      <c r="EW30" s="296"/>
      <c r="EX30" s="74"/>
      <c r="EY30" s="580"/>
      <c r="EZ30" s="296"/>
      <c r="FA30" s="74"/>
      <c r="FC30" s="156"/>
      <c r="FD30" s="576"/>
      <c r="FE30" s="576"/>
      <c r="FF30" s="307"/>
      <c r="FG30" s="306"/>
      <c r="FH30" s="306"/>
      <c r="FI30" s="226"/>
      <c r="FJ30" s="296"/>
      <c r="FK30" s="312"/>
      <c r="FL30" s="557"/>
      <c r="FM30" s="156"/>
      <c r="FN30" s="309"/>
      <c r="FO30" s="296"/>
      <c r="FP30" s="296"/>
      <c r="FQ30" s="296"/>
      <c r="FR30" s="301"/>
      <c r="FS30" s="301"/>
      <c r="FT30" s="296"/>
      <c r="FU30" s="296"/>
      <c r="FV30" s="156"/>
      <c r="FW30" s="313"/>
      <c r="FX30" s="313"/>
      <c r="FY30" s="313"/>
      <c r="FZ30" s="313"/>
      <c r="GA30" s="313"/>
      <c r="GB30" s="313"/>
      <c r="GC30" s="313"/>
    </row>
    <row r="31" spans="1:186" s="103" customFormat="1" ht="12" customHeight="1">
      <c r="A31" s="94" t="s">
        <v>251</v>
      </c>
      <c r="B31" s="539">
        <v>27110.856868000006</v>
      </c>
      <c r="C31" s="365">
        <v>0.0036277308898604588</v>
      </c>
      <c r="D31" s="539">
        <v>11470.555596999999</v>
      </c>
      <c r="E31" s="365">
        <v>0.004391809457401807</v>
      </c>
      <c r="F31" s="539">
        <v>11075.969353000002</v>
      </c>
      <c r="G31" s="365">
        <f t="shared" si="2"/>
        <v>0.06730048116226262</v>
      </c>
      <c r="H31" s="539">
        <v>5345.994757</v>
      </c>
      <c r="I31" s="365">
        <v>-0.002988331495317187</v>
      </c>
      <c r="J31" s="539">
        <v>4181.807649000001</v>
      </c>
      <c r="K31" s="365">
        <v>-0.1297962310043348</v>
      </c>
      <c r="L31" s="540">
        <f t="shared" si="0"/>
        <v>382.5242690000041</v>
      </c>
      <c r="M31" s="94" t="s">
        <v>251</v>
      </c>
      <c r="N31" s="585">
        <f t="shared" si="3"/>
        <v>0.42309823156268955</v>
      </c>
      <c r="O31" s="585">
        <f t="shared" si="4"/>
        <v>0.40854368443342703</v>
      </c>
      <c r="P31" s="586">
        <f t="shared" si="5"/>
        <v>0.19719018041477268</v>
      </c>
      <c r="Q31" s="585">
        <f t="shared" si="1"/>
        <v>0.15424844996086975</v>
      </c>
      <c r="R31" s="585">
        <f t="shared" si="6"/>
        <v>0.014109634043013679</v>
      </c>
      <c r="S31" s="575"/>
      <c r="T31" s="175"/>
      <c r="U31" s="352"/>
      <c r="V31" s="358"/>
      <c r="W31" s="175"/>
      <c r="X31" s="175"/>
      <c r="Y31" s="352"/>
      <c r="Z31" s="234"/>
      <c r="AA31" s="174"/>
      <c r="AB31" s="175"/>
      <c r="AC31" s="86"/>
      <c r="AD31" s="175"/>
      <c r="AE31" s="86"/>
      <c r="AF31" s="175"/>
      <c r="AG31" s="86"/>
      <c r="AH31" s="331"/>
      <c r="AI31" s="175"/>
      <c r="AJ31" s="352"/>
      <c r="AK31" s="257"/>
      <c r="AL31" s="174"/>
      <c r="AM31" s="328"/>
      <c r="AN31" s="328"/>
      <c r="AO31" s="328"/>
      <c r="AP31" s="328"/>
      <c r="AQ31" s="328"/>
      <c r="AR31" s="332"/>
      <c r="AS31" s="332"/>
      <c r="AU31" s="174"/>
      <c r="AV31" s="333"/>
      <c r="AW31" s="86"/>
      <c r="AX31" s="331"/>
      <c r="AY31" s="333"/>
      <c r="AZ31" s="86"/>
      <c r="BB31" s="333"/>
      <c r="BC31" s="86"/>
      <c r="BD31" s="201"/>
      <c r="BE31" s="333"/>
      <c r="BF31" s="352"/>
      <c r="BG31" s="353"/>
      <c r="BH31" s="174"/>
      <c r="BI31" s="327"/>
      <c r="BJ31" s="327"/>
      <c r="BK31" s="327"/>
      <c r="BL31" s="325"/>
      <c r="BM31" s="332"/>
      <c r="BN31" s="332"/>
      <c r="BO31" s="332"/>
      <c r="BP31" s="332"/>
      <c r="BQ31" s="332"/>
      <c r="BS31" s="174"/>
      <c r="BT31" s="333"/>
      <c r="BU31" s="333"/>
      <c r="BV31" s="334"/>
      <c r="BW31" s="333"/>
      <c r="BX31" s="333"/>
      <c r="BY31" s="333"/>
      <c r="BZ31" s="333"/>
      <c r="CA31" s="333"/>
      <c r="CC31" s="174"/>
      <c r="CD31" s="176"/>
      <c r="CE31" s="354"/>
      <c r="CF31" s="354"/>
      <c r="CG31" s="354"/>
      <c r="CH31" s="176"/>
      <c r="CI31" s="176"/>
      <c r="CJ31" s="354"/>
      <c r="CK31" s="176"/>
      <c r="CL31" s="355"/>
      <c r="CM31" s="174"/>
      <c r="CN31" s="175"/>
      <c r="CO31" s="336"/>
      <c r="CP31" s="175"/>
      <c r="CQ31" s="175"/>
      <c r="CR31" s="175"/>
      <c r="CS31" s="175"/>
      <c r="CT31" s="175"/>
      <c r="CU31" s="337"/>
      <c r="CV31" s="363"/>
      <c r="CW31" s="174"/>
      <c r="CX31" s="338"/>
      <c r="CY31" s="356"/>
      <c r="CZ31" s="356"/>
      <c r="DA31" s="356"/>
      <c r="DB31" s="338"/>
      <c r="DC31" s="338"/>
      <c r="DD31" s="338"/>
      <c r="DE31" s="356"/>
      <c r="DF31" s="355"/>
      <c r="EB31" s="174"/>
      <c r="EC31" s="175"/>
      <c r="ED31" s="343"/>
      <c r="EE31" s="343"/>
      <c r="EF31" s="344"/>
      <c r="EG31" s="344"/>
      <c r="EH31" s="361"/>
      <c r="EI31" s="174"/>
      <c r="EJ31" s="345"/>
      <c r="EK31" s="333"/>
      <c r="EL31" s="333"/>
      <c r="EM31" s="333"/>
      <c r="EN31" s="337"/>
      <c r="EO31" s="337"/>
      <c r="EP31" s="333"/>
      <c r="EQ31" s="333"/>
      <c r="ER31" s="310"/>
      <c r="ES31" s="174"/>
      <c r="ET31" s="357"/>
      <c r="EU31" s="352"/>
      <c r="EV31" s="359"/>
      <c r="EW31" s="333"/>
      <c r="EX31" s="352"/>
      <c r="EY31" s="352"/>
      <c r="EZ31" s="333"/>
      <c r="FA31" s="352"/>
      <c r="FC31" s="174"/>
      <c r="FD31" s="584"/>
      <c r="FE31" s="584"/>
      <c r="FF31" s="343"/>
      <c r="FG31" s="342"/>
      <c r="FH31" s="342"/>
      <c r="FI31" s="225"/>
      <c r="FJ31" s="333"/>
      <c r="FK31" s="347"/>
      <c r="FL31" s="587"/>
      <c r="FM31" s="174"/>
      <c r="FN31" s="345"/>
      <c r="FO31" s="333"/>
      <c r="FP31" s="333"/>
      <c r="FQ31" s="333"/>
      <c r="FR31" s="337"/>
      <c r="FS31" s="337"/>
      <c r="FT31" s="333"/>
      <c r="FU31" s="333"/>
      <c r="FV31" s="174"/>
      <c r="FW31" s="348"/>
      <c r="FX31" s="348"/>
      <c r="FY31" s="348"/>
      <c r="FZ31" s="348"/>
      <c r="GA31" s="348"/>
      <c r="GB31" s="348"/>
      <c r="GC31" s="348"/>
      <c r="GD31" s="9"/>
    </row>
    <row r="32" spans="1:185" ht="12" customHeight="1">
      <c r="A32" s="57" t="s">
        <v>252</v>
      </c>
      <c r="B32" s="529">
        <v>423.145316</v>
      </c>
      <c r="C32" s="292">
        <v>0.20949016936859954</v>
      </c>
      <c r="D32" s="529">
        <v>172.470328</v>
      </c>
      <c r="E32" s="292">
        <v>-0.03464497929027199</v>
      </c>
      <c r="F32" s="529">
        <v>227.982471</v>
      </c>
      <c r="G32" s="292">
        <f t="shared" si="2"/>
        <v>0.5792085955119293</v>
      </c>
      <c r="H32" s="529">
        <v>15.536674999999999</v>
      </c>
      <c r="I32" s="292">
        <v>0.028545804942141206</v>
      </c>
      <c r="J32" s="529">
        <v>20</v>
      </c>
      <c r="K32" s="292">
        <v>-0.2</v>
      </c>
      <c r="L32" s="530">
        <f t="shared" si="0"/>
        <v>2.692516999999981</v>
      </c>
      <c r="M32" s="57" t="s">
        <v>252</v>
      </c>
      <c r="N32" s="573">
        <f t="shared" si="3"/>
        <v>0.40759124933808794</v>
      </c>
      <c r="O32" s="573">
        <f t="shared" si="4"/>
        <v>0.538780561616804</v>
      </c>
      <c r="P32" s="581">
        <f t="shared" si="5"/>
        <v>0.036717114458145156</v>
      </c>
      <c r="Q32" s="573">
        <f t="shared" si="1"/>
        <v>0.047265086587889825</v>
      </c>
      <c r="R32" s="573">
        <f t="shared" si="6"/>
        <v>0.006363102457218222</v>
      </c>
      <c r="S32" s="575"/>
      <c r="T32" s="112"/>
      <c r="U32" s="74"/>
      <c r="V32" s="317"/>
      <c r="W32" s="112"/>
      <c r="X32" s="112"/>
      <c r="Y32" s="74"/>
      <c r="Z32" s="234"/>
      <c r="AA32" s="156"/>
      <c r="AB32" s="112"/>
      <c r="AC32" s="74"/>
      <c r="AD32" s="112"/>
      <c r="AE32" s="74"/>
      <c r="AF32" s="112"/>
      <c r="AG32" s="74"/>
      <c r="AH32" s="294"/>
      <c r="AI32" s="112"/>
      <c r="AJ32" s="74"/>
      <c r="AK32" s="315"/>
      <c r="AL32" s="156"/>
      <c r="AM32" s="273"/>
      <c r="AN32" s="273"/>
      <c r="AO32" s="273"/>
      <c r="AP32" s="273"/>
      <c r="AQ32" s="273"/>
      <c r="AR32" s="295"/>
      <c r="AS32" s="295"/>
      <c r="AU32" s="156"/>
      <c r="AV32" s="296"/>
      <c r="AW32" s="74"/>
      <c r="AX32" s="294"/>
      <c r="AY32" s="296"/>
      <c r="AZ32" s="74"/>
      <c r="BB32" s="296"/>
      <c r="BC32" s="74"/>
      <c r="BE32" s="296"/>
      <c r="BF32" s="74"/>
      <c r="BG32" s="295"/>
      <c r="BH32" s="156"/>
      <c r="BI32" s="272"/>
      <c r="BJ32" s="272"/>
      <c r="BK32" s="272"/>
      <c r="BL32" s="297"/>
      <c r="BM32" s="295"/>
      <c r="BN32" s="295"/>
      <c r="BO32" s="295"/>
      <c r="BP32" s="295"/>
      <c r="BQ32" s="295"/>
      <c r="BR32" s="201"/>
      <c r="BS32" s="156"/>
      <c r="BT32" s="296"/>
      <c r="BU32" s="296"/>
      <c r="BV32" s="298"/>
      <c r="BW32" s="296"/>
      <c r="BX32" s="296"/>
      <c r="BY32" s="296"/>
      <c r="BZ32" s="296"/>
      <c r="CA32" s="296"/>
      <c r="CC32" s="156"/>
      <c r="CD32" s="157"/>
      <c r="CE32" s="157"/>
      <c r="CF32" s="157"/>
      <c r="CG32" s="157"/>
      <c r="CH32" s="157"/>
      <c r="CI32" s="157"/>
      <c r="CJ32" s="157"/>
      <c r="CK32" s="157"/>
      <c r="CL32" s="299"/>
      <c r="CM32" s="156"/>
      <c r="CN32" s="112"/>
      <c r="CO32" s="300"/>
      <c r="CP32" s="112"/>
      <c r="CQ32" s="112"/>
      <c r="CR32" s="112"/>
      <c r="CS32" s="112"/>
      <c r="CT32" s="112"/>
      <c r="CU32" s="301"/>
      <c r="CV32" s="197"/>
      <c r="CW32" s="156"/>
      <c r="CX32" s="302"/>
      <c r="CY32" s="302"/>
      <c r="CZ32" s="302"/>
      <c r="DA32" s="302"/>
      <c r="DB32" s="302"/>
      <c r="DC32" s="302"/>
      <c r="DD32" s="302"/>
      <c r="DE32" s="302"/>
      <c r="DF32" s="299"/>
      <c r="DY32" s="557"/>
      <c r="DZ32" s="557"/>
      <c r="EA32" s="557"/>
      <c r="EB32" s="156"/>
      <c r="EC32" s="112"/>
      <c r="ED32" s="307"/>
      <c r="EE32" s="307"/>
      <c r="EF32" s="308"/>
      <c r="EG32" s="308"/>
      <c r="EH32" s="308"/>
      <c r="EI32" s="156"/>
      <c r="EJ32" s="309"/>
      <c r="EK32" s="296"/>
      <c r="EL32" s="296"/>
      <c r="EM32" s="296"/>
      <c r="EN32" s="301"/>
      <c r="EO32" s="301"/>
      <c r="EP32" s="296"/>
      <c r="EQ32" s="296"/>
      <c r="ER32" s="310"/>
      <c r="ES32" s="156"/>
      <c r="ET32" s="296"/>
      <c r="EU32" s="74"/>
      <c r="EV32" s="579"/>
      <c r="EW32" s="296"/>
      <c r="EX32" s="74"/>
      <c r="EY32" s="580"/>
      <c r="EZ32" s="296"/>
      <c r="FA32" s="74"/>
      <c r="FC32" s="156"/>
      <c r="FD32" s="576"/>
      <c r="FE32" s="576"/>
      <c r="FF32" s="307"/>
      <c r="FG32" s="306"/>
      <c r="FH32" s="306"/>
      <c r="FI32" s="226"/>
      <c r="FJ32" s="296"/>
      <c r="FK32" s="312"/>
      <c r="FL32" s="557"/>
      <c r="FM32" s="156"/>
      <c r="FN32" s="309"/>
      <c r="FO32" s="296"/>
      <c r="FP32" s="296"/>
      <c r="FQ32" s="296"/>
      <c r="FR32" s="301"/>
      <c r="FS32" s="301"/>
      <c r="FT32" s="296"/>
      <c r="FU32" s="296"/>
      <c r="FV32" s="156"/>
      <c r="FW32" s="313"/>
      <c r="FX32" s="313"/>
      <c r="FY32" s="313"/>
      <c r="FZ32" s="313"/>
      <c r="GA32" s="313"/>
      <c r="GB32" s="313"/>
      <c r="GC32" s="313"/>
    </row>
    <row r="33" spans="1:185" ht="12" customHeight="1">
      <c r="A33" s="69" t="s">
        <v>253</v>
      </c>
      <c r="B33" s="531">
        <v>154.84369099999998</v>
      </c>
      <c r="C33" s="314">
        <v>0.11473601975526604</v>
      </c>
      <c r="D33" s="531">
        <v>65.330782</v>
      </c>
      <c r="E33" s="314">
        <v>0.07240285620485887</v>
      </c>
      <c r="F33" s="531">
        <v>72.13838</v>
      </c>
      <c r="G33" s="314">
        <f t="shared" si="2"/>
        <v>-0.008831572218038097</v>
      </c>
      <c r="H33" s="531">
        <v>5.358747999999999</v>
      </c>
      <c r="I33" s="314">
        <v>0.05073490196078434</v>
      </c>
      <c r="J33" s="531">
        <v>15</v>
      </c>
      <c r="K33" s="1062" t="s">
        <v>300</v>
      </c>
      <c r="L33" s="532">
        <f t="shared" si="0"/>
        <v>2.3745289999999812</v>
      </c>
      <c r="M33" s="69" t="s">
        <v>253</v>
      </c>
      <c r="N33" s="582">
        <f t="shared" si="3"/>
        <v>0.42191439365779526</v>
      </c>
      <c r="O33" s="582">
        <f t="shared" si="4"/>
        <v>0.465878716363071</v>
      </c>
      <c r="P33" s="306">
        <f t="shared" si="5"/>
        <v>0.03460746747505521</v>
      </c>
      <c r="Q33" s="582">
        <f t="shared" si="1"/>
        <v>0.09687188353059863</v>
      </c>
      <c r="R33" s="582">
        <f t="shared" si="6"/>
        <v>0.015335006448535133</v>
      </c>
      <c r="S33" s="575"/>
      <c r="T33" s="112"/>
      <c r="U33" s="74"/>
      <c r="V33" s="317"/>
      <c r="W33" s="112"/>
      <c r="X33" s="112"/>
      <c r="Y33" s="74"/>
      <c r="Z33" s="234"/>
      <c r="AA33" s="156"/>
      <c r="AB33" s="112"/>
      <c r="AC33" s="74"/>
      <c r="AD33" s="112"/>
      <c r="AE33" s="74"/>
      <c r="AF33" s="112"/>
      <c r="AG33" s="74"/>
      <c r="AH33" s="294"/>
      <c r="AI33" s="112"/>
      <c r="AJ33" s="74"/>
      <c r="AK33" s="315"/>
      <c r="AL33" s="156"/>
      <c r="AM33" s="273"/>
      <c r="AN33" s="273"/>
      <c r="AO33" s="273"/>
      <c r="AP33" s="273"/>
      <c r="AQ33" s="273"/>
      <c r="AR33" s="295"/>
      <c r="AS33" s="295"/>
      <c r="AU33" s="156"/>
      <c r="AV33" s="296"/>
      <c r="AW33" s="74"/>
      <c r="AX33" s="294"/>
      <c r="AY33" s="296"/>
      <c r="AZ33" s="74"/>
      <c r="BB33" s="296"/>
      <c r="BC33" s="74"/>
      <c r="BE33" s="296"/>
      <c r="BF33" s="74"/>
      <c r="BG33" s="295"/>
      <c r="BH33" s="156"/>
      <c r="BI33" s="272"/>
      <c r="BJ33" s="272"/>
      <c r="BK33" s="272"/>
      <c r="BL33" s="297"/>
      <c r="BM33" s="295"/>
      <c r="BN33" s="295"/>
      <c r="BO33" s="295"/>
      <c r="BP33" s="295"/>
      <c r="BQ33" s="295"/>
      <c r="BR33" s="201"/>
      <c r="BS33" s="156"/>
      <c r="BT33" s="296"/>
      <c r="BU33" s="296"/>
      <c r="BV33" s="298"/>
      <c r="BW33" s="296"/>
      <c r="BX33" s="296"/>
      <c r="BY33" s="296"/>
      <c r="BZ33" s="296"/>
      <c r="CA33" s="296"/>
      <c r="CC33" s="156"/>
      <c r="CD33" s="157"/>
      <c r="CE33" s="157"/>
      <c r="CF33" s="157"/>
      <c r="CG33" s="157"/>
      <c r="CH33" s="157"/>
      <c r="CI33" s="157"/>
      <c r="CJ33" s="157"/>
      <c r="CK33" s="157"/>
      <c r="CL33" s="299"/>
      <c r="CM33" s="156"/>
      <c r="CN33" s="112"/>
      <c r="CO33" s="300"/>
      <c r="CP33" s="112"/>
      <c r="CQ33" s="112"/>
      <c r="CR33" s="112"/>
      <c r="CS33" s="112"/>
      <c r="CT33" s="112"/>
      <c r="CU33" s="301"/>
      <c r="CV33" s="501"/>
      <c r="CW33" s="156"/>
      <c r="CX33" s="302"/>
      <c r="CY33" s="302"/>
      <c r="CZ33" s="302"/>
      <c r="DA33" s="302"/>
      <c r="DB33" s="302"/>
      <c r="DC33" s="302"/>
      <c r="DD33" s="302"/>
      <c r="DE33" s="302"/>
      <c r="DF33" s="299"/>
      <c r="DY33" s="557"/>
      <c r="DZ33" s="557"/>
      <c r="EA33" s="557"/>
      <c r="EB33" s="156"/>
      <c r="EC33" s="112"/>
      <c r="ED33" s="307"/>
      <c r="EE33" s="307"/>
      <c r="EF33" s="308"/>
      <c r="EG33" s="308"/>
      <c r="EH33" s="308"/>
      <c r="EI33" s="156"/>
      <c r="EJ33" s="309"/>
      <c r="EK33" s="296"/>
      <c r="EL33" s="296"/>
      <c r="EM33" s="296"/>
      <c r="EN33" s="301"/>
      <c r="EO33" s="301"/>
      <c r="EP33" s="296"/>
      <c r="EQ33" s="296"/>
      <c r="ER33" s="310"/>
      <c r="ES33" s="156"/>
      <c r="ET33" s="296"/>
      <c r="EU33" s="74"/>
      <c r="EV33" s="579"/>
      <c r="EW33" s="296"/>
      <c r="EX33" s="74"/>
      <c r="EY33" s="580"/>
      <c r="EZ33" s="296"/>
      <c r="FA33" s="74"/>
      <c r="FC33" s="156"/>
      <c r="FD33" s="576"/>
      <c r="FE33" s="576"/>
      <c r="FF33" s="307"/>
      <c r="FG33" s="306"/>
      <c r="FH33" s="306"/>
      <c r="FI33" s="226"/>
      <c r="FJ33" s="296"/>
      <c r="FK33" s="312"/>
      <c r="FL33" s="557"/>
      <c r="FM33" s="156"/>
      <c r="FN33" s="309"/>
      <c r="FO33" s="296"/>
      <c r="FP33" s="296"/>
      <c r="FQ33" s="296"/>
      <c r="FR33" s="301"/>
      <c r="FS33" s="301"/>
      <c r="FT33" s="296"/>
      <c r="FU33" s="296"/>
      <c r="FV33" s="156"/>
      <c r="FW33" s="313"/>
      <c r="FX33" s="313"/>
      <c r="FY33" s="313"/>
      <c r="FZ33" s="313"/>
      <c r="GA33" s="313"/>
      <c r="GB33" s="313"/>
      <c r="GC33" s="313"/>
    </row>
    <row r="34" spans="1:185" ht="12" customHeight="1">
      <c r="A34" s="57" t="s">
        <v>254</v>
      </c>
      <c r="B34" s="529">
        <v>345</v>
      </c>
      <c r="C34" s="292">
        <v>0.020710059171597628</v>
      </c>
      <c r="D34" s="529">
        <v>161.477</v>
      </c>
      <c r="E34" s="292">
        <v>0.03471100858644105</v>
      </c>
      <c r="F34" s="529">
        <v>123.135</v>
      </c>
      <c r="G34" s="292">
        <f t="shared" si="2"/>
        <v>0.013699210240763371</v>
      </c>
      <c r="H34" s="529">
        <v>21.317</v>
      </c>
      <c r="I34" s="292">
        <v>-0.0038785046728971873</v>
      </c>
      <c r="J34" s="529">
        <v>60</v>
      </c>
      <c r="K34" s="292">
        <v>0</v>
      </c>
      <c r="L34" s="530">
        <f t="shared" si="0"/>
        <v>0.387999999999991</v>
      </c>
      <c r="M34" s="57" t="s">
        <v>254</v>
      </c>
      <c r="N34" s="573">
        <f t="shared" si="3"/>
        <v>0.46804927536231883</v>
      </c>
      <c r="O34" s="573">
        <f t="shared" si="4"/>
        <v>0.35691304347826086</v>
      </c>
      <c r="P34" s="581">
        <f t="shared" si="5"/>
        <v>0.06178840579710145</v>
      </c>
      <c r="Q34" s="573">
        <f t="shared" si="1"/>
        <v>0.17391304347826086</v>
      </c>
      <c r="R34" s="573">
        <f t="shared" si="6"/>
        <v>0.0011246376811593942</v>
      </c>
      <c r="S34" s="575"/>
      <c r="T34" s="112"/>
      <c r="U34" s="74"/>
      <c r="V34" s="317"/>
      <c r="W34" s="112"/>
      <c r="X34" s="112"/>
      <c r="Y34" s="74"/>
      <c r="Z34" s="234"/>
      <c r="AA34" s="156"/>
      <c r="AB34" s="112"/>
      <c r="AC34" s="74"/>
      <c r="AD34" s="112"/>
      <c r="AE34" s="74"/>
      <c r="AF34" s="112"/>
      <c r="AG34" s="74"/>
      <c r="AH34" s="294"/>
      <c r="AI34" s="112"/>
      <c r="AJ34" s="74"/>
      <c r="AK34" s="315"/>
      <c r="AL34" s="156"/>
      <c r="AM34" s="273"/>
      <c r="AN34" s="273"/>
      <c r="AO34" s="273"/>
      <c r="AP34" s="273"/>
      <c r="AQ34" s="273"/>
      <c r="AR34" s="295"/>
      <c r="AS34" s="295"/>
      <c r="AU34" s="156"/>
      <c r="AV34" s="296"/>
      <c r="AW34" s="74"/>
      <c r="AX34" s="294"/>
      <c r="AY34" s="296"/>
      <c r="AZ34" s="74"/>
      <c r="BB34" s="296"/>
      <c r="BC34" s="74"/>
      <c r="BE34" s="296"/>
      <c r="BF34" s="74"/>
      <c r="BG34" s="295"/>
      <c r="BH34" s="156"/>
      <c r="BI34" s="272"/>
      <c r="BJ34" s="272"/>
      <c r="BK34" s="272"/>
      <c r="BL34" s="297"/>
      <c r="BM34" s="295"/>
      <c r="BN34" s="295"/>
      <c r="BO34" s="295"/>
      <c r="BP34" s="295"/>
      <c r="BQ34" s="295"/>
      <c r="BR34" s="201"/>
      <c r="BS34" s="156"/>
      <c r="BT34" s="296"/>
      <c r="BU34" s="296"/>
      <c r="BV34" s="298"/>
      <c r="BW34" s="296"/>
      <c r="BX34" s="296"/>
      <c r="BY34" s="296"/>
      <c r="BZ34" s="296"/>
      <c r="CA34" s="296"/>
      <c r="CC34" s="156"/>
      <c r="CD34" s="157"/>
      <c r="CE34" s="157"/>
      <c r="CF34" s="157"/>
      <c r="CG34" s="157"/>
      <c r="CH34" s="157"/>
      <c r="CI34" s="157"/>
      <c r="CJ34" s="157"/>
      <c r="CK34" s="157"/>
      <c r="CL34" s="299"/>
      <c r="CM34" s="156"/>
      <c r="CN34" s="112"/>
      <c r="CO34" s="300"/>
      <c r="CP34" s="112"/>
      <c r="CQ34" s="112"/>
      <c r="CR34" s="112"/>
      <c r="CS34" s="112"/>
      <c r="CT34" s="112"/>
      <c r="CU34" s="301"/>
      <c r="CV34" s="197"/>
      <c r="CW34" s="156"/>
      <c r="CX34" s="302"/>
      <c r="CY34" s="302"/>
      <c r="CZ34" s="302"/>
      <c r="DA34" s="302"/>
      <c r="DB34" s="302"/>
      <c r="DC34" s="302"/>
      <c r="DD34" s="302"/>
      <c r="DE34" s="302"/>
      <c r="DF34" s="299"/>
      <c r="DY34" s="557"/>
      <c r="DZ34" s="557"/>
      <c r="EA34" s="557"/>
      <c r="EB34" s="156"/>
      <c r="EC34" s="112"/>
      <c r="ED34" s="307"/>
      <c r="EE34" s="307"/>
      <c r="EF34" s="308"/>
      <c r="EG34" s="308"/>
      <c r="EH34" s="308"/>
      <c r="EI34" s="156"/>
      <c r="EJ34" s="309"/>
      <c r="EK34" s="296"/>
      <c r="EL34" s="296"/>
      <c r="EM34" s="296"/>
      <c r="EN34" s="301"/>
      <c r="EO34" s="301"/>
      <c r="EP34" s="296"/>
      <c r="EQ34" s="296"/>
      <c r="ER34" s="310"/>
      <c r="ES34" s="156"/>
      <c r="ET34" s="296"/>
      <c r="EU34" s="74"/>
      <c r="EV34" s="579"/>
      <c r="EW34" s="296"/>
      <c r="EX34" s="74"/>
      <c r="EY34" s="580"/>
      <c r="EZ34" s="296"/>
      <c r="FA34" s="74"/>
      <c r="FC34" s="156"/>
      <c r="FD34" s="576"/>
      <c r="FE34" s="576"/>
      <c r="FF34" s="307"/>
      <c r="FG34" s="306"/>
      <c r="FH34" s="306"/>
      <c r="FI34" s="226"/>
      <c r="FJ34" s="296"/>
      <c r="FK34" s="312"/>
      <c r="FL34" s="557"/>
      <c r="FM34" s="156"/>
      <c r="FN34" s="309"/>
      <c r="FO34" s="296"/>
      <c r="FP34" s="296"/>
      <c r="FQ34" s="296"/>
      <c r="FR34" s="301"/>
      <c r="FS34" s="301"/>
      <c r="FT34" s="296"/>
      <c r="FU34" s="296"/>
      <c r="FV34" s="156"/>
      <c r="FW34" s="313"/>
      <c r="FX34" s="313"/>
      <c r="FY34" s="313"/>
      <c r="FZ34" s="313"/>
      <c r="GA34" s="313"/>
      <c r="GB34" s="313"/>
      <c r="GC34" s="313"/>
    </row>
    <row r="35" spans="1:185" ht="12" customHeight="1">
      <c r="A35" s="69" t="s">
        <v>255</v>
      </c>
      <c r="B35" s="531">
        <v>702.726</v>
      </c>
      <c r="C35" s="314">
        <v>0.13116959397278727</v>
      </c>
      <c r="D35" s="531">
        <v>296.4</v>
      </c>
      <c r="E35" s="314">
        <v>0.032695041391420654</v>
      </c>
      <c r="F35" s="531">
        <v>245.666</v>
      </c>
      <c r="G35" s="314">
        <f t="shared" si="2"/>
        <v>-0.26162436088380636</v>
      </c>
      <c r="H35" s="531">
        <v>28.2</v>
      </c>
      <c r="I35" s="314">
        <v>0.012022250134577472</v>
      </c>
      <c r="J35" s="531">
        <v>145.3</v>
      </c>
      <c r="K35" s="1061" t="s">
        <v>300</v>
      </c>
      <c r="L35" s="532">
        <f t="shared" si="0"/>
        <v>15.360000000000014</v>
      </c>
      <c r="M35" s="69" t="s">
        <v>255</v>
      </c>
      <c r="N35" s="582">
        <f t="shared" si="3"/>
        <v>0.42178601617131</v>
      </c>
      <c r="O35" s="582">
        <f t="shared" si="4"/>
        <v>0.34959002513070525</v>
      </c>
      <c r="P35" s="306">
        <f t="shared" si="5"/>
        <v>0.04012943878552949</v>
      </c>
      <c r="Q35" s="582">
        <f t="shared" si="1"/>
        <v>0.20676622182756865</v>
      </c>
      <c r="R35" s="582">
        <f t="shared" si="6"/>
        <v>0.021857736870416086</v>
      </c>
      <c r="S35" s="575"/>
      <c r="T35" s="112"/>
      <c r="U35" s="74"/>
      <c r="V35" s="317"/>
      <c r="W35" s="112"/>
      <c r="X35" s="112"/>
      <c r="Y35" s="74"/>
      <c r="Z35" s="234"/>
      <c r="AA35" s="156"/>
      <c r="AB35" s="112"/>
      <c r="AC35" s="74"/>
      <c r="AD35" s="112"/>
      <c r="AE35" s="74"/>
      <c r="AF35" s="112"/>
      <c r="AG35" s="74"/>
      <c r="AH35" s="294"/>
      <c r="AI35" s="112"/>
      <c r="AJ35" s="74"/>
      <c r="AK35" s="315"/>
      <c r="AL35" s="156"/>
      <c r="AM35" s="273"/>
      <c r="AN35" s="273"/>
      <c r="AO35" s="273"/>
      <c r="AP35" s="273"/>
      <c r="AQ35" s="273"/>
      <c r="AR35" s="295"/>
      <c r="AS35" s="295"/>
      <c r="AU35" s="156"/>
      <c r="AV35" s="296"/>
      <c r="AW35" s="74"/>
      <c r="AX35" s="294"/>
      <c r="AY35" s="296"/>
      <c r="AZ35" s="74"/>
      <c r="BB35" s="296"/>
      <c r="BC35" s="74"/>
      <c r="BE35" s="296"/>
      <c r="BF35" s="74"/>
      <c r="BG35" s="295"/>
      <c r="BH35" s="156"/>
      <c r="BI35" s="272"/>
      <c r="BJ35" s="272"/>
      <c r="BK35" s="272"/>
      <c r="BL35" s="297"/>
      <c r="BM35" s="295"/>
      <c r="BN35" s="295"/>
      <c r="BO35" s="295"/>
      <c r="BP35" s="295"/>
      <c r="BQ35" s="295"/>
      <c r="BR35" s="201"/>
      <c r="BS35" s="156"/>
      <c r="BT35" s="296"/>
      <c r="BU35" s="296"/>
      <c r="BV35" s="298"/>
      <c r="BW35" s="296"/>
      <c r="BX35" s="296"/>
      <c r="BY35" s="296"/>
      <c r="BZ35" s="296"/>
      <c r="CA35" s="296"/>
      <c r="CC35" s="156"/>
      <c r="CD35" s="157"/>
      <c r="CE35" s="157"/>
      <c r="CF35" s="157"/>
      <c r="CG35" s="157"/>
      <c r="CH35" s="157"/>
      <c r="CI35" s="157"/>
      <c r="CJ35" s="157"/>
      <c r="CK35" s="157"/>
      <c r="CL35" s="299"/>
      <c r="CM35" s="156"/>
      <c r="CN35" s="112"/>
      <c r="CO35" s="300"/>
      <c r="CP35" s="112"/>
      <c r="CQ35" s="112"/>
      <c r="CR35" s="112"/>
      <c r="CS35" s="112"/>
      <c r="CT35" s="112"/>
      <c r="CU35" s="301"/>
      <c r="CV35" s="501"/>
      <c r="CW35" s="156"/>
      <c r="CX35" s="302"/>
      <c r="CY35" s="302"/>
      <c r="CZ35" s="302"/>
      <c r="DA35" s="302"/>
      <c r="DB35" s="302"/>
      <c r="DC35" s="302"/>
      <c r="DD35" s="302"/>
      <c r="DE35" s="302"/>
      <c r="DF35" s="299"/>
      <c r="DY35" s="557"/>
      <c r="DZ35" s="557"/>
      <c r="EA35" s="557"/>
      <c r="EB35" s="156"/>
      <c r="EC35" s="112"/>
      <c r="ED35" s="307"/>
      <c r="EE35" s="307"/>
      <c r="EF35" s="308"/>
      <c r="EG35" s="308"/>
      <c r="EH35" s="308"/>
      <c r="EI35" s="156"/>
      <c r="EJ35" s="309"/>
      <c r="EK35" s="296"/>
      <c r="EL35" s="296"/>
      <c r="EM35" s="296"/>
      <c r="EN35" s="301"/>
      <c r="EO35" s="301"/>
      <c r="EP35" s="296"/>
      <c r="EQ35" s="296"/>
      <c r="ER35" s="310"/>
      <c r="ES35" s="156"/>
      <c r="ET35" s="296"/>
      <c r="EU35" s="74"/>
      <c r="EV35" s="579"/>
      <c r="EW35" s="296"/>
      <c r="EX35" s="74"/>
      <c r="EY35" s="580"/>
      <c r="EZ35" s="296"/>
      <c r="FA35" s="74"/>
      <c r="FC35" s="156"/>
      <c r="FD35" s="576"/>
      <c r="FE35" s="576"/>
      <c r="FF35" s="307"/>
      <c r="FG35" s="306"/>
      <c r="FH35" s="306"/>
      <c r="FI35" s="226"/>
      <c r="FJ35" s="296"/>
      <c r="FK35" s="312"/>
      <c r="FL35" s="557"/>
      <c r="FM35" s="156"/>
      <c r="FN35" s="309"/>
      <c r="FO35" s="296"/>
      <c r="FP35" s="296"/>
      <c r="FQ35" s="296"/>
      <c r="FR35" s="301"/>
      <c r="FS35" s="301"/>
      <c r="FT35" s="296"/>
      <c r="FU35" s="296"/>
      <c r="FV35" s="156"/>
      <c r="FW35" s="313"/>
      <c r="FX35" s="313"/>
      <c r="FY35" s="313"/>
      <c r="FZ35" s="313"/>
      <c r="GA35" s="313"/>
      <c r="GB35" s="313"/>
      <c r="GC35" s="313"/>
    </row>
    <row r="36" spans="1:185" s="93" customFormat="1" ht="12" customHeight="1">
      <c r="A36" s="104" t="s">
        <v>355</v>
      </c>
      <c r="B36" s="819">
        <v>1625.7150070000002</v>
      </c>
      <c r="C36" s="364">
        <v>0.12273225397496779</v>
      </c>
      <c r="D36" s="819">
        <v>695.67811</v>
      </c>
      <c r="E36" s="364">
        <v>0.019075654502413997</v>
      </c>
      <c r="F36" s="819">
        <v>668.9218510000001</v>
      </c>
      <c r="G36" s="364">
        <f t="shared" si="2"/>
        <v>-0.0035849348393539593</v>
      </c>
      <c r="H36" s="819">
        <v>70.41242299999999</v>
      </c>
      <c r="I36" s="364">
        <v>0.0135589395765916</v>
      </c>
      <c r="J36" s="819">
        <v>240.3</v>
      </c>
      <c r="K36" s="364">
        <v>1.67</v>
      </c>
      <c r="L36" s="1212">
        <f t="shared" si="0"/>
        <v>20.815046000000223</v>
      </c>
      <c r="M36" s="104" t="s">
        <v>355</v>
      </c>
      <c r="N36" s="588">
        <f t="shared" si="3"/>
        <v>0.4279213189301634</v>
      </c>
      <c r="O36" s="588">
        <f t="shared" si="4"/>
        <v>0.4114631704325529</v>
      </c>
      <c r="P36" s="589">
        <f t="shared" si="5"/>
        <v>0.04331166452718855</v>
      </c>
      <c r="Q36" s="588">
        <f t="shared" si="1"/>
        <v>0.14781188521070224</v>
      </c>
      <c r="R36" s="588">
        <f t="shared" si="6"/>
        <v>0.012803625426581438</v>
      </c>
      <c r="S36" s="1063"/>
      <c r="T36" s="175"/>
      <c r="U36" s="86"/>
      <c r="V36" s="331"/>
      <c r="W36" s="175"/>
      <c r="X36" s="175"/>
      <c r="Y36" s="86"/>
      <c r="Z36" s="330"/>
      <c r="AB36" s="175"/>
      <c r="AC36" s="86"/>
      <c r="AD36" s="175"/>
      <c r="AE36" s="86"/>
      <c r="AF36" s="175"/>
      <c r="AG36" s="86"/>
      <c r="AH36" s="331"/>
      <c r="AI36" s="175"/>
      <c r="AJ36" s="86"/>
      <c r="AK36" s="225"/>
      <c r="AM36" s="328"/>
      <c r="AN36" s="328"/>
      <c r="AO36" s="328"/>
      <c r="AP36" s="328"/>
      <c r="AQ36" s="328"/>
      <c r="AR36" s="332"/>
      <c r="AS36" s="332"/>
      <c r="AV36" s="333"/>
      <c r="AW36" s="86"/>
      <c r="AX36" s="331"/>
      <c r="AY36" s="333"/>
      <c r="AZ36" s="86"/>
      <c r="BA36" s="173"/>
      <c r="BB36" s="333"/>
      <c r="BC36" s="86"/>
      <c r="BD36" s="173"/>
      <c r="BE36" s="333"/>
      <c r="BF36" s="86"/>
      <c r="BG36" s="332"/>
      <c r="BI36" s="327"/>
      <c r="BJ36" s="327"/>
      <c r="BK36" s="327"/>
      <c r="BL36" s="325"/>
      <c r="BM36" s="332"/>
      <c r="BN36" s="332"/>
      <c r="BO36" s="332"/>
      <c r="BP36" s="332"/>
      <c r="BQ36" s="332"/>
      <c r="BT36" s="333"/>
      <c r="BU36" s="333"/>
      <c r="BV36" s="334"/>
      <c r="BW36" s="333"/>
      <c r="BX36" s="333"/>
      <c r="BY36" s="333"/>
      <c r="BZ36" s="333"/>
      <c r="CA36" s="333"/>
      <c r="CD36" s="176"/>
      <c r="CE36" s="176"/>
      <c r="CF36" s="176"/>
      <c r="CG36" s="176"/>
      <c r="CH36" s="176"/>
      <c r="CI36" s="176"/>
      <c r="CJ36" s="176"/>
      <c r="CK36" s="176"/>
      <c r="CL36" s="335"/>
      <c r="CN36" s="175"/>
      <c r="CO36" s="336"/>
      <c r="CP36" s="175"/>
      <c r="CQ36" s="175"/>
      <c r="CR36" s="175"/>
      <c r="CS36" s="175"/>
      <c r="CT36" s="175"/>
      <c r="CU36" s="337"/>
      <c r="CV36" s="475"/>
      <c r="CX36" s="338"/>
      <c r="CY36" s="338"/>
      <c r="CZ36" s="338"/>
      <c r="DA36" s="338"/>
      <c r="DB36" s="338"/>
      <c r="DC36" s="338"/>
      <c r="DD36" s="338"/>
      <c r="DE36" s="338"/>
      <c r="DF36" s="335"/>
      <c r="DG36" s="452"/>
      <c r="DH36" s="452"/>
      <c r="DI36" s="452"/>
      <c r="DJ36" s="452"/>
      <c r="DK36" s="452"/>
      <c r="DL36" s="452"/>
      <c r="DM36" s="452"/>
      <c r="DN36" s="452"/>
      <c r="DO36" s="452"/>
      <c r="DP36" s="452"/>
      <c r="DQ36" s="452"/>
      <c r="DR36" s="452"/>
      <c r="DS36" s="452"/>
      <c r="DT36" s="452"/>
      <c r="DU36" s="452"/>
      <c r="DV36" s="452"/>
      <c r="DW36" s="452"/>
      <c r="DX36" s="452"/>
      <c r="DY36" s="452"/>
      <c r="DZ36" s="452"/>
      <c r="EA36" s="452"/>
      <c r="EC36" s="175"/>
      <c r="ED36" s="343"/>
      <c r="EE36" s="343"/>
      <c r="EF36" s="344"/>
      <c r="EG36" s="344"/>
      <c r="EH36" s="344"/>
      <c r="EJ36" s="345"/>
      <c r="EK36" s="333"/>
      <c r="EL36" s="333"/>
      <c r="EM36" s="333"/>
      <c r="EN36" s="337"/>
      <c r="EO36" s="337"/>
      <c r="EP36" s="333"/>
      <c r="EQ36" s="333"/>
      <c r="ER36" s="1064"/>
      <c r="ET36" s="333"/>
      <c r="EU36" s="86"/>
      <c r="EV36" s="340"/>
      <c r="EW36" s="333"/>
      <c r="EX36" s="86"/>
      <c r="EY36" s="86"/>
      <c r="EZ36" s="333"/>
      <c r="FA36" s="86"/>
      <c r="FD36" s="584"/>
      <c r="FE36" s="584"/>
      <c r="FF36" s="343"/>
      <c r="FG36" s="342"/>
      <c r="FH36" s="342"/>
      <c r="FI36" s="225"/>
      <c r="FJ36" s="333"/>
      <c r="FK36" s="347"/>
      <c r="FL36" s="452"/>
      <c r="FN36" s="345"/>
      <c r="FO36" s="333"/>
      <c r="FP36" s="333"/>
      <c r="FQ36" s="333"/>
      <c r="FR36" s="337"/>
      <c r="FS36" s="337"/>
      <c r="FT36" s="333"/>
      <c r="FU36" s="333"/>
      <c r="FW36" s="348"/>
      <c r="FX36" s="348"/>
      <c r="FY36" s="348"/>
      <c r="FZ36" s="348"/>
      <c r="GA36" s="348"/>
      <c r="GB36" s="348"/>
      <c r="GC36" s="348"/>
    </row>
    <row r="37" spans="1:186" s="93" customFormat="1" ht="12" customHeight="1">
      <c r="A37" s="94" t="s">
        <v>354</v>
      </c>
      <c r="B37" s="539">
        <v>28726.695577000006</v>
      </c>
      <c r="C37" s="365">
        <v>0.009340380192367492</v>
      </c>
      <c r="D37" s="539">
        <v>12156.357409000002</v>
      </c>
      <c r="E37" s="365">
        <v>0.0044040143856967084</v>
      </c>
      <c r="F37" s="539">
        <v>11744.891204</v>
      </c>
      <c r="G37" s="365">
        <f t="shared" si="2"/>
        <v>0.06299349379125663</v>
      </c>
      <c r="H37" s="539">
        <v>5416.407180000001</v>
      </c>
      <c r="I37" s="365">
        <v>-0.002776686608758183</v>
      </c>
      <c r="J37" s="539">
        <v>4422.107649000001</v>
      </c>
      <c r="K37" s="365">
        <v>-0.09670869976274943</v>
      </c>
      <c r="L37" s="540">
        <f t="shared" si="0"/>
        <v>403.3393150000011</v>
      </c>
      <c r="M37" s="94" t="s">
        <v>354</v>
      </c>
      <c r="N37" s="585">
        <f t="shared" si="3"/>
        <v>0.42317284201434485</v>
      </c>
      <c r="O37" s="585">
        <f t="shared" si="4"/>
        <v>0.40884936356562823</v>
      </c>
      <c r="P37" s="586">
        <f t="shared" si="5"/>
        <v>0.1885496076456716</v>
      </c>
      <c r="Q37" s="585">
        <f t="shared" si="1"/>
        <v>0.15393721972465765</v>
      </c>
      <c r="R37" s="585">
        <f t="shared" si="6"/>
        <v>0.014040574695369217</v>
      </c>
      <c r="S37" s="575"/>
      <c r="T37" s="175"/>
      <c r="U37" s="86"/>
      <c r="V37" s="331"/>
      <c r="W37" s="175"/>
      <c r="X37" s="175"/>
      <c r="Y37" s="86"/>
      <c r="Z37" s="234"/>
      <c r="AA37" s="174"/>
      <c r="AB37" s="175"/>
      <c r="AC37" s="86"/>
      <c r="AD37" s="175"/>
      <c r="AE37" s="86"/>
      <c r="AF37" s="175"/>
      <c r="AG37" s="86"/>
      <c r="AH37" s="331"/>
      <c r="AI37" s="175"/>
      <c r="AJ37" s="86"/>
      <c r="AK37" s="225"/>
      <c r="AL37" s="174"/>
      <c r="AM37" s="328"/>
      <c r="AN37" s="328"/>
      <c r="AO37" s="328"/>
      <c r="AP37" s="328"/>
      <c r="AQ37" s="328"/>
      <c r="AR37" s="332"/>
      <c r="AS37" s="332"/>
      <c r="AU37" s="174"/>
      <c r="AV37" s="333"/>
      <c r="AW37" s="86"/>
      <c r="AX37" s="331"/>
      <c r="AY37" s="333"/>
      <c r="AZ37" s="86"/>
      <c r="BB37" s="333"/>
      <c r="BC37" s="86"/>
      <c r="BD37" s="201"/>
      <c r="BE37" s="333"/>
      <c r="BF37" s="86"/>
      <c r="BG37" s="332"/>
      <c r="BH37" s="174"/>
      <c r="BI37" s="327"/>
      <c r="BJ37" s="327"/>
      <c r="BK37" s="327"/>
      <c r="BL37" s="325"/>
      <c r="BM37" s="332"/>
      <c r="BN37" s="332"/>
      <c r="BO37" s="332"/>
      <c r="BP37" s="332"/>
      <c r="BQ37" s="332"/>
      <c r="BS37" s="174"/>
      <c r="BT37" s="333"/>
      <c r="BU37" s="333"/>
      <c r="BV37" s="334"/>
      <c r="BW37" s="333"/>
      <c r="BX37" s="333"/>
      <c r="BY37" s="333"/>
      <c r="BZ37" s="333"/>
      <c r="CA37" s="333"/>
      <c r="CC37" s="174"/>
      <c r="CD37" s="176"/>
      <c r="CE37" s="176"/>
      <c r="CF37" s="176"/>
      <c r="CG37" s="176"/>
      <c r="CH37" s="176"/>
      <c r="CI37" s="176"/>
      <c r="CJ37" s="176"/>
      <c r="CK37" s="176"/>
      <c r="CL37" s="335"/>
      <c r="CM37" s="174"/>
      <c r="CN37" s="175"/>
      <c r="CO37" s="336"/>
      <c r="CP37" s="175"/>
      <c r="CQ37" s="175"/>
      <c r="CR37" s="175"/>
      <c r="CS37" s="175"/>
      <c r="CT37" s="175"/>
      <c r="CU37" s="337"/>
      <c r="CW37" s="174"/>
      <c r="CX37" s="338"/>
      <c r="CY37" s="338"/>
      <c r="CZ37" s="338"/>
      <c r="DA37" s="338"/>
      <c r="DB37" s="338"/>
      <c r="DC37" s="338"/>
      <c r="DD37" s="338"/>
      <c r="DE37" s="338"/>
      <c r="DF37" s="335"/>
      <c r="EB37" s="174"/>
      <c r="EC37" s="175"/>
      <c r="ED37" s="343"/>
      <c r="EE37" s="343"/>
      <c r="EF37" s="344"/>
      <c r="EG37" s="344"/>
      <c r="EH37" s="344"/>
      <c r="EI37" s="174"/>
      <c r="EJ37" s="345"/>
      <c r="EK37" s="333"/>
      <c r="EL37" s="333"/>
      <c r="EM37" s="333"/>
      <c r="EN37" s="337"/>
      <c r="EO37" s="337"/>
      <c r="EP37" s="333"/>
      <c r="EQ37" s="333"/>
      <c r="ER37" s="310"/>
      <c r="ES37" s="174"/>
      <c r="ET37" s="333"/>
      <c r="EU37" s="86"/>
      <c r="EV37" s="340"/>
      <c r="EW37" s="333"/>
      <c r="EX37" s="86"/>
      <c r="EY37" s="86"/>
      <c r="EZ37" s="333"/>
      <c r="FA37" s="86"/>
      <c r="FC37" s="174"/>
      <c r="FD37" s="584"/>
      <c r="FE37" s="584"/>
      <c r="FF37" s="343"/>
      <c r="FG37" s="342"/>
      <c r="FH37" s="342"/>
      <c r="FI37" s="225"/>
      <c r="FJ37" s="333"/>
      <c r="FK37" s="347"/>
      <c r="FL37" s="557"/>
      <c r="FM37" s="174"/>
      <c r="FN37" s="345"/>
      <c r="FO37" s="333"/>
      <c r="FP37" s="333"/>
      <c r="FQ37" s="333"/>
      <c r="FR37" s="337"/>
      <c r="FS37" s="337"/>
      <c r="FT37" s="333"/>
      <c r="FU37" s="333"/>
      <c r="FV37" s="174"/>
      <c r="FW37" s="348"/>
      <c r="FX37" s="348"/>
      <c r="FY37" s="348"/>
      <c r="FZ37" s="348"/>
      <c r="GA37" s="348"/>
      <c r="GB37" s="348"/>
      <c r="GC37" s="348"/>
      <c r="GD37" s="9"/>
    </row>
    <row r="38" spans="1:184" ht="12" customHeight="1">
      <c r="A38" s="111" t="s">
        <v>383</v>
      </c>
      <c r="C38" s="9"/>
      <c r="M38" s="367" t="s">
        <v>384</v>
      </c>
      <c r="N38" s="5"/>
      <c r="P38" s="5"/>
      <c r="Q38" s="5"/>
      <c r="R38" s="5"/>
      <c r="S38" s="370"/>
      <c r="T38" s="201"/>
      <c r="U38" s="201"/>
      <c r="V38" s="542"/>
      <c r="W38" s="542"/>
      <c r="X38" s="201"/>
      <c r="Y38" s="201"/>
      <c r="Z38" s="219"/>
      <c r="AB38" s="315"/>
      <c r="AE38" s="9"/>
      <c r="AF38" s="201"/>
      <c r="AH38" s="9"/>
      <c r="AK38" s="219"/>
      <c r="AT38" s="370"/>
      <c r="AU38" s="9"/>
      <c r="AV38" s="370"/>
      <c r="AW38" s="9"/>
      <c r="AY38" s="9"/>
      <c r="BA38" s="9"/>
      <c r="BC38" s="9"/>
      <c r="BG38" s="219"/>
      <c r="BQ38" s="201"/>
      <c r="BR38" s="370"/>
      <c r="BS38" s="9"/>
      <c r="BT38" s="370"/>
      <c r="BU38" s="201"/>
      <c r="BV38" s="201"/>
      <c r="BX38" s="9"/>
      <c r="BY38" s="9"/>
      <c r="CB38" s="370"/>
      <c r="CC38" s="9"/>
      <c r="CD38" s="370"/>
      <c r="CG38" s="9"/>
      <c r="CH38" s="9"/>
      <c r="CI38" s="9"/>
      <c r="CL38" s="370"/>
      <c r="CM38" s="9"/>
      <c r="CN38" s="370"/>
      <c r="CO38" s="9"/>
      <c r="CQ38" s="9"/>
      <c r="CR38" s="9"/>
      <c r="CS38" s="9"/>
      <c r="CT38" s="9"/>
      <c r="CU38" s="197"/>
      <c r="CV38" s="370"/>
      <c r="CX38" s="370"/>
      <c r="DC38" s="201"/>
      <c r="DD38" s="201"/>
      <c r="DE38" s="165"/>
      <c r="DY38" s="557"/>
      <c r="DZ38" s="557"/>
      <c r="EA38" s="590"/>
      <c r="EB38" s="371"/>
      <c r="EC38" s="590"/>
      <c r="ED38" s="219"/>
      <c r="EE38" s="219"/>
      <c r="EF38" s="219"/>
      <c r="EG38" s="219"/>
      <c r="EH38" s="590"/>
      <c r="EI38" s="371"/>
      <c r="EJ38" s="590"/>
      <c r="EK38" s="219"/>
      <c r="EL38" s="219"/>
      <c r="EM38" s="219"/>
      <c r="EO38" s="9"/>
      <c r="EP38" s="165"/>
      <c r="ER38" s="590"/>
      <c r="ET38" s="590"/>
      <c r="EV38" s="9"/>
      <c r="EW38" s="165"/>
      <c r="EY38" s="9"/>
      <c r="FB38" s="590"/>
      <c r="FF38" s="9"/>
      <c r="FI38" s="165"/>
      <c r="FJ38" s="165"/>
      <c r="FK38" s="557"/>
      <c r="FL38" s="370"/>
      <c r="FM38" s="371"/>
      <c r="FN38" s="370"/>
      <c r="FO38" s="219"/>
      <c r="FP38" s="219"/>
      <c r="FQ38" s="219"/>
      <c r="FR38" s="201"/>
      <c r="FS38" s="9"/>
      <c r="FT38" s="201"/>
      <c r="FZ38" s="205"/>
      <c r="GA38" s="205"/>
      <c r="GB38" s="205"/>
    </row>
    <row r="39" spans="1:183" ht="12" customHeight="1">
      <c r="A39" s="1031" t="s">
        <v>9</v>
      </c>
      <c r="B39" s="1030"/>
      <c r="C39" s="1030"/>
      <c r="D39" s="1030"/>
      <c r="E39" s="1034"/>
      <c r="F39" s="1030"/>
      <c r="G39" s="1030"/>
      <c r="H39" s="1031"/>
      <c r="I39" s="1030"/>
      <c r="J39" s="1032"/>
      <c r="K39" s="1032"/>
      <c r="L39" s="1032"/>
      <c r="M39" s="115"/>
      <c r="N39" s="5"/>
      <c r="P39" s="5"/>
      <c r="Q39" s="5"/>
      <c r="R39" s="120"/>
      <c r="S39" s="374"/>
      <c r="T39" s="374"/>
      <c r="U39" s="374"/>
      <c r="V39" s="375"/>
      <c r="W39" s="374"/>
      <c r="X39" s="374"/>
      <c r="Y39" s="201"/>
      <c r="Z39" s="373"/>
      <c r="AA39" s="374"/>
      <c r="AB39" s="374"/>
      <c r="AC39" s="374"/>
      <c r="AD39" s="374"/>
      <c r="AE39" s="375"/>
      <c r="AF39" s="374"/>
      <c r="AG39" s="374"/>
      <c r="AH39" s="374"/>
      <c r="AK39" s="370"/>
      <c r="AT39" s="370"/>
      <c r="AU39" s="9"/>
      <c r="AW39" s="9"/>
      <c r="AY39" s="9"/>
      <c r="BA39" s="9"/>
      <c r="BC39" s="9"/>
      <c r="BG39" s="370"/>
      <c r="BQ39" s="201"/>
      <c r="BR39" s="370"/>
      <c r="BS39" s="9"/>
      <c r="BT39" s="9"/>
      <c r="BU39" s="201"/>
      <c r="BV39" s="201"/>
      <c r="BX39" s="9"/>
      <c r="BY39" s="9"/>
      <c r="CB39" s="370"/>
      <c r="CE39" s="9"/>
      <c r="CF39" s="9"/>
      <c r="CI39" s="9"/>
      <c r="CJ39" s="9"/>
      <c r="CK39" s="9"/>
      <c r="CL39" s="370"/>
      <c r="CM39" s="9"/>
      <c r="CN39" s="9"/>
      <c r="CO39" s="9"/>
      <c r="CQ39" s="9"/>
      <c r="CR39" s="9"/>
      <c r="CS39" s="9"/>
      <c r="CT39" s="9"/>
      <c r="CU39" s="197"/>
      <c r="DC39" s="201"/>
      <c r="DD39" s="201"/>
      <c r="DE39" s="165"/>
      <c r="DY39" s="557"/>
      <c r="DZ39" s="557"/>
      <c r="EA39" s="219"/>
      <c r="EB39" s="370"/>
      <c r="ED39" s="9"/>
      <c r="EE39" s="9"/>
      <c r="EF39" s="9"/>
      <c r="EG39" s="9"/>
      <c r="EH39" s="219"/>
      <c r="EI39" s="370"/>
      <c r="EK39" s="9"/>
      <c r="EL39" s="9"/>
      <c r="EN39" s="9"/>
      <c r="EO39" s="9"/>
      <c r="ER39" s="9"/>
      <c r="ET39" s="165"/>
      <c r="EV39" s="9"/>
      <c r="EW39" s="165"/>
      <c r="EY39" s="9"/>
      <c r="FI39" s="165"/>
      <c r="FJ39" s="165"/>
      <c r="FK39" s="557"/>
      <c r="FL39" s="219"/>
      <c r="FM39" s="370"/>
      <c r="FN39" s="201"/>
      <c r="FO39" s="9"/>
      <c r="FP39" s="9"/>
      <c r="FQ39" s="9"/>
      <c r="FR39" s="9"/>
      <c r="FS39" s="9"/>
      <c r="FT39" s="9"/>
      <c r="FZ39" s="205"/>
      <c r="GA39" s="205"/>
    </row>
    <row r="40" spans="1:183" ht="12" customHeight="1">
      <c r="A40" s="1411" t="s">
        <v>463</v>
      </c>
      <c r="B40" s="1412"/>
      <c r="C40" s="1412"/>
      <c r="D40" s="1412"/>
      <c r="E40" s="1412"/>
      <c r="F40" s="1412"/>
      <c r="G40" s="1412"/>
      <c r="H40" s="1412"/>
      <c r="I40" s="1412"/>
      <c r="J40" s="1412"/>
      <c r="K40" s="1412"/>
      <c r="L40" s="1057"/>
      <c r="M40" s="115"/>
      <c r="N40" s="5"/>
      <c r="P40" s="5"/>
      <c r="Q40" s="5"/>
      <c r="R40" s="120"/>
      <c r="S40" s="374"/>
      <c r="T40" s="374"/>
      <c r="U40" s="374"/>
      <c r="V40" s="375"/>
      <c r="W40" s="374"/>
      <c r="X40" s="374"/>
      <c r="Y40" s="201"/>
      <c r="Z40" s="373"/>
      <c r="AA40" s="374"/>
      <c r="AB40" s="374"/>
      <c r="AC40" s="374"/>
      <c r="AD40" s="374"/>
      <c r="AE40" s="375"/>
      <c r="AF40" s="374"/>
      <c r="AG40" s="374"/>
      <c r="AH40" s="374"/>
      <c r="AK40" s="370"/>
      <c r="AT40" s="370"/>
      <c r="AU40" s="9"/>
      <c r="AW40" s="9"/>
      <c r="AY40" s="9"/>
      <c r="BA40" s="9"/>
      <c r="BC40" s="9"/>
      <c r="BG40" s="370"/>
      <c r="BQ40" s="201"/>
      <c r="BR40" s="370"/>
      <c r="BS40" s="9"/>
      <c r="BT40" s="9"/>
      <c r="BU40" s="201"/>
      <c r="BV40" s="201"/>
      <c r="BX40" s="9"/>
      <c r="BY40" s="9"/>
      <c r="CB40" s="370"/>
      <c r="CE40" s="9"/>
      <c r="CF40" s="9"/>
      <c r="CI40" s="9"/>
      <c r="CJ40" s="9"/>
      <c r="CK40" s="9"/>
      <c r="CL40" s="370"/>
      <c r="CM40" s="9"/>
      <c r="CN40" s="9"/>
      <c r="CO40" s="9"/>
      <c r="CQ40" s="9"/>
      <c r="CR40" s="9"/>
      <c r="CS40" s="9"/>
      <c r="CT40" s="9"/>
      <c r="CU40" s="197"/>
      <c r="DC40" s="201"/>
      <c r="DD40" s="201"/>
      <c r="DE40" s="165"/>
      <c r="DY40" s="557"/>
      <c r="DZ40" s="557"/>
      <c r="EA40" s="219"/>
      <c r="EB40" s="370"/>
      <c r="ED40" s="9"/>
      <c r="EE40" s="9"/>
      <c r="EF40" s="9"/>
      <c r="EG40" s="9"/>
      <c r="EH40" s="219"/>
      <c r="EI40" s="370"/>
      <c r="EK40" s="9"/>
      <c r="EL40" s="9"/>
      <c r="EN40" s="9"/>
      <c r="EO40" s="9"/>
      <c r="ER40" s="9"/>
      <c r="ET40" s="165"/>
      <c r="EV40" s="9"/>
      <c r="EW40" s="165"/>
      <c r="EY40" s="9"/>
      <c r="FI40" s="165"/>
      <c r="FJ40" s="165"/>
      <c r="FK40" s="557"/>
      <c r="FL40" s="219"/>
      <c r="FM40" s="370"/>
      <c r="FN40" s="201"/>
      <c r="FO40" s="9"/>
      <c r="FP40" s="9"/>
      <c r="FQ40" s="9"/>
      <c r="FR40" s="9"/>
      <c r="FS40" s="9"/>
      <c r="FT40" s="9"/>
      <c r="FZ40" s="205"/>
      <c r="GA40" s="205"/>
    </row>
    <row r="41" spans="1:183" s="124" customFormat="1" ht="12.75" customHeight="1">
      <c r="A41" s="1057"/>
      <c r="B41" s="1057"/>
      <c r="C41" s="1057"/>
      <c r="D41" s="1057"/>
      <c r="E41" s="1057"/>
      <c r="F41" s="1057"/>
      <c r="G41" s="1057"/>
      <c r="H41" s="1057"/>
      <c r="I41" s="1057"/>
      <c r="J41" s="1057"/>
      <c r="K41" s="1057"/>
      <c r="L41" s="1057"/>
      <c r="M41" s="367"/>
      <c r="N41" s="230"/>
      <c r="O41" s="230"/>
      <c r="P41" s="230"/>
      <c r="Q41" s="230"/>
      <c r="R41" s="230"/>
      <c r="S41" s="131"/>
      <c r="T41" s="131"/>
      <c r="U41" s="131"/>
      <c r="X41" s="131"/>
      <c r="Y41" s="131"/>
      <c r="AB41" s="131"/>
      <c r="AD41" s="131"/>
      <c r="AF41" s="131"/>
      <c r="AG41" s="382"/>
      <c r="AI41" s="131"/>
      <c r="AL41" s="383"/>
      <c r="AM41" s="384"/>
      <c r="AN41" s="384"/>
      <c r="AO41" s="131"/>
      <c r="AP41" s="131"/>
      <c r="AQ41" s="131"/>
      <c r="AR41" s="131"/>
      <c r="AS41" s="131"/>
      <c r="AT41" s="131"/>
      <c r="AU41" s="131"/>
      <c r="AV41" s="131"/>
      <c r="AW41" s="131"/>
      <c r="AX41" s="131"/>
      <c r="AY41" s="131"/>
      <c r="AZ41" s="131"/>
      <c r="BA41" s="131"/>
      <c r="BB41" s="131"/>
      <c r="BC41" s="131"/>
      <c r="BD41" s="378"/>
      <c r="BE41" s="131"/>
      <c r="BF41" s="131"/>
      <c r="BG41" s="208"/>
      <c r="BH41" s="131"/>
      <c r="BI41" s="131"/>
      <c r="BJ41" s="131"/>
      <c r="BK41" s="131"/>
      <c r="BL41" s="131"/>
      <c r="BM41" s="131"/>
      <c r="BN41" s="131"/>
      <c r="BO41" s="131"/>
      <c r="BP41" s="131"/>
      <c r="BQ41" s="131"/>
      <c r="BR41" s="131"/>
      <c r="BU41" s="131"/>
      <c r="BV41" s="131"/>
      <c r="BZ41" s="131"/>
      <c r="CA41" s="131"/>
      <c r="CB41" s="131"/>
      <c r="CC41" s="131"/>
      <c r="CD41" s="131"/>
      <c r="CE41" s="131"/>
      <c r="CF41" s="131"/>
      <c r="CG41" s="131"/>
      <c r="CH41" s="131"/>
      <c r="CI41" s="131"/>
      <c r="CJ41" s="131"/>
      <c r="CK41" s="131"/>
      <c r="CL41" s="131"/>
      <c r="CM41" s="131"/>
      <c r="CN41" s="131"/>
      <c r="CO41" s="131"/>
      <c r="CP41" s="131"/>
      <c r="CQ41" s="131"/>
      <c r="CR41" s="131"/>
      <c r="CS41" s="131"/>
      <c r="CT41" s="131"/>
      <c r="CU41" s="591"/>
      <c r="CV41" s="131"/>
      <c r="CW41" s="131"/>
      <c r="CX41" s="131"/>
      <c r="CY41" s="131"/>
      <c r="CZ41" s="131"/>
      <c r="DA41" s="131"/>
      <c r="DB41" s="131"/>
      <c r="DC41" s="131"/>
      <c r="DD41" s="131"/>
      <c r="DE41" s="130"/>
      <c r="EB41" s="130"/>
      <c r="EC41" s="130"/>
      <c r="ED41" s="130"/>
      <c r="EE41" s="130"/>
      <c r="EF41" s="130"/>
      <c r="EG41" s="130"/>
      <c r="EH41" s="130"/>
      <c r="EI41" s="130"/>
      <c r="EJ41" s="130"/>
      <c r="EK41" s="130"/>
      <c r="EL41" s="592"/>
      <c r="EM41" s="130"/>
      <c r="EN41" s="130"/>
      <c r="EP41" s="130"/>
      <c r="EQ41" s="130"/>
      <c r="ES41" s="130"/>
      <c r="ET41" s="130"/>
      <c r="EU41" s="130"/>
      <c r="EW41" s="130"/>
      <c r="EX41" s="130"/>
      <c r="EZ41" s="130"/>
      <c r="FA41" s="130"/>
      <c r="FB41" s="130"/>
      <c r="FC41" s="130"/>
      <c r="FD41" s="130"/>
      <c r="FE41" s="130"/>
      <c r="FF41" s="130"/>
      <c r="FG41" s="130"/>
      <c r="FH41" s="130"/>
      <c r="FI41" s="130"/>
      <c r="FJ41" s="130"/>
      <c r="FK41" s="593"/>
      <c r="FL41" s="131"/>
      <c r="FM41" s="131"/>
      <c r="FN41" s="131"/>
      <c r="FO41" s="131"/>
      <c r="FP41" s="131"/>
      <c r="FQ41" s="131"/>
      <c r="FR41" s="131"/>
      <c r="FT41" s="131"/>
      <c r="FU41" s="389"/>
      <c r="FV41" s="389"/>
      <c r="FW41" s="389"/>
      <c r="FX41" s="389"/>
      <c r="FY41" s="389"/>
      <c r="FZ41" s="389"/>
      <c r="GA41" s="389"/>
    </row>
    <row r="42" spans="1:183" s="124" customFormat="1" ht="12.75" customHeight="1">
      <c r="A42" s="917"/>
      <c r="B42" s="917"/>
      <c r="C42" s="917"/>
      <c r="D42" s="917"/>
      <c r="E42" s="917"/>
      <c r="F42" s="917"/>
      <c r="G42" s="917"/>
      <c r="H42" s="917"/>
      <c r="I42" s="917"/>
      <c r="J42" s="917"/>
      <c r="K42" s="917"/>
      <c r="L42" s="917"/>
      <c r="M42" s="367"/>
      <c r="N42" s="230"/>
      <c r="O42" s="230"/>
      <c r="P42" s="230"/>
      <c r="Q42" s="230"/>
      <c r="R42" s="230"/>
      <c r="S42" s="131"/>
      <c r="T42" s="131"/>
      <c r="U42" s="131"/>
      <c r="X42" s="131"/>
      <c r="Y42" s="131"/>
      <c r="AB42" s="131"/>
      <c r="AD42" s="131"/>
      <c r="AF42" s="131"/>
      <c r="AG42" s="382"/>
      <c r="AI42" s="131"/>
      <c r="AL42" s="383"/>
      <c r="AM42" s="384"/>
      <c r="AN42" s="384"/>
      <c r="AO42" s="131"/>
      <c r="AP42" s="131"/>
      <c r="AQ42" s="131"/>
      <c r="AR42" s="131"/>
      <c r="AS42" s="131"/>
      <c r="AT42" s="131"/>
      <c r="AU42" s="131"/>
      <c r="AV42" s="131"/>
      <c r="AW42" s="131"/>
      <c r="AX42" s="131"/>
      <c r="AY42" s="131"/>
      <c r="AZ42" s="131"/>
      <c r="BA42" s="131"/>
      <c r="BB42" s="131"/>
      <c r="BC42" s="131"/>
      <c r="BD42" s="378"/>
      <c r="BE42" s="131"/>
      <c r="BF42" s="131"/>
      <c r="BG42" s="208"/>
      <c r="BH42" s="131"/>
      <c r="BI42" s="131"/>
      <c r="BJ42" s="131"/>
      <c r="BK42" s="131"/>
      <c r="BL42" s="131"/>
      <c r="BM42" s="131"/>
      <c r="BN42" s="131"/>
      <c r="BO42" s="131"/>
      <c r="BP42" s="131"/>
      <c r="BQ42" s="131"/>
      <c r="BR42" s="131"/>
      <c r="BU42" s="131"/>
      <c r="BV42" s="131"/>
      <c r="BZ42" s="131"/>
      <c r="CA42" s="131"/>
      <c r="CB42" s="131"/>
      <c r="CC42" s="131"/>
      <c r="CD42" s="131"/>
      <c r="CE42" s="131"/>
      <c r="CF42" s="131"/>
      <c r="CG42" s="131"/>
      <c r="CH42" s="131"/>
      <c r="CI42" s="131"/>
      <c r="CJ42" s="131"/>
      <c r="CK42" s="131"/>
      <c r="CL42" s="131"/>
      <c r="CM42" s="131"/>
      <c r="CN42" s="131"/>
      <c r="CO42" s="131"/>
      <c r="CP42" s="131"/>
      <c r="CQ42" s="131"/>
      <c r="CR42" s="131"/>
      <c r="CS42" s="131"/>
      <c r="CT42" s="131"/>
      <c r="CU42" s="591"/>
      <c r="CV42" s="131"/>
      <c r="CW42" s="131"/>
      <c r="CX42" s="131"/>
      <c r="CY42" s="131"/>
      <c r="CZ42" s="131"/>
      <c r="DA42" s="131"/>
      <c r="DB42" s="131"/>
      <c r="DC42" s="131"/>
      <c r="DD42" s="131"/>
      <c r="DE42" s="130"/>
      <c r="EB42" s="130"/>
      <c r="EC42" s="130"/>
      <c r="ED42" s="130"/>
      <c r="EE42" s="130"/>
      <c r="EF42" s="130"/>
      <c r="EG42" s="130"/>
      <c r="EH42" s="130"/>
      <c r="EI42" s="130"/>
      <c r="EJ42" s="130"/>
      <c r="EK42" s="130"/>
      <c r="EL42" s="592"/>
      <c r="EM42" s="130"/>
      <c r="EN42" s="130"/>
      <c r="EP42" s="130"/>
      <c r="EQ42" s="130"/>
      <c r="ES42" s="130"/>
      <c r="ET42" s="130"/>
      <c r="EU42" s="130"/>
      <c r="EW42" s="130"/>
      <c r="EX42" s="130"/>
      <c r="EZ42" s="130"/>
      <c r="FA42" s="130"/>
      <c r="FB42" s="130"/>
      <c r="FC42" s="130"/>
      <c r="FD42" s="130"/>
      <c r="FE42" s="130"/>
      <c r="FF42" s="130"/>
      <c r="FG42" s="130"/>
      <c r="FH42" s="130"/>
      <c r="FI42" s="130"/>
      <c r="FJ42" s="130"/>
      <c r="FK42" s="593"/>
      <c r="FL42" s="131"/>
      <c r="FM42" s="131"/>
      <c r="FN42" s="131"/>
      <c r="FO42" s="131"/>
      <c r="FP42" s="131"/>
      <c r="FQ42" s="131"/>
      <c r="FR42" s="131"/>
      <c r="FT42" s="131"/>
      <c r="FU42" s="389"/>
      <c r="FV42" s="389"/>
      <c r="FW42" s="389"/>
      <c r="FX42" s="389"/>
      <c r="FY42" s="389"/>
      <c r="FZ42" s="389"/>
      <c r="GA42" s="389"/>
    </row>
    <row r="43" spans="1:185" ht="15.75" customHeight="1">
      <c r="A43" s="792" t="s">
        <v>220</v>
      </c>
      <c r="C43" s="120"/>
      <c r="D43" s="165"/>
      <c r="E43" s="594"/>
      <c r="F43" s="165"/>
      <c r="G43" s="165"/>
      <c r="I43" s="165"/>
      <c r="J43" s="13"/>
      <c r="K43" s="13"/>
      <c r="L43" s="13"/>
      <c r="M43" s="791" t="s">
        <v>479</v>
      </c>
      <c r="N43" s="398"/>
      <c r="Q43" s="120"/>
      <c r="R43" s="120"/>
      <c r="T43" s="201"/>
      <c r="U43" s="201"/>
      <c r="V43" s="9"/>
      <c r="W43" s="9"/>
      <c r="X43" s="201"/>
      <c r="Y43" s="124"/>
      <c r="Z43" s="9"/>
      <c r="AD43" s="9"/>
      <c r="AE43" s="9"/>
      <c r="AG43" s="9"/>
      <c r="AH43" s="9"/>
      <c r="AI43" s="9"/>
      <c r="AJ43" s="9"/>
      <c r="AK43" s="392"/>
      <c r="AL43" s="9"/>
      <c r="AM43" s="9"/>
      <c r="AN43" s="9"/>
      <c r="AO43" s="9"/>
      <c r="AP43" s="9"/>
      <c r="AQ43" s="9"/>
      <c r="AR43" s="9"/>
      <c r="AW43" s="124"/>
      <c r="AX43" s="124"/>
      <c r="AY43" s="124"/>
      <c r="AZ43" s="124"/>
      <c r="BA43" s="124"/>
      <c r="BB43" s="124"/>
      <c r="BC43" s="124"/>
      <c r="BD43" s="124"/>
      <c r="BE43" s="124"/>
      <c r="BF43" s="124"/>
      <c r="BG43" s="124"/>
      <c r="BH43" s="267"/>
      <c r="BI43" s="393"/>
      <c r="BJ43" s="393"/>
      <c r="BK43" s="124"/>
      <c r="BL43" s="124"/>
      <c r="BM43" s="124"/>
      <c r="BN43" s="124"/>
      <c r="BO43" s="124"/>
      <c r="BP43" s="24"/>
      <c r="BQ43" s="124"/>
      <c r="BR43" s="201"/>
      <c r="BS43" s="9"/>
      <c r="BT43" s="9"/>
      <c r="BU43" s="201"/>
      <c r="BV43" s="201"/>
      <c r="BX43" s="9"/>
      <c r="BY43" s="9"/>
      <c r="CB43" s="394"/>
      <c r="CC43" s="395"/>
      <c r="CD43" s="395"/>
      <c r="CE43" s="395"/>
      <c r="CF43" s="395"/>
      <c r="CG43" s="395"/>
      <c r="CH43" s="395"/>
      <c r="CI43" s="395"/>
      <c r="CJ43" s="395"/>
      <c r="CS43" s="201"/>
      <c r="CU43" s="197"/>
      <c r="DC43" s="201"/>
      <c r="DD43" s="201"/>
      <c r="DE43" s="165"/>
      <c r="DY43" s="557"/>
      <c r="DZ43" s="557"/>
      <c r="EA43" s="9"/>
      <c r="EM43" s="165"/>
      <c r="EO43" s="9"/>
      <c r="EP43" s="165"/>
      <c r="ER43" s="9"/>
      <c r="ET43" s="165"/>
      <c r="EU43" s="595"/>
      <c r="EV43" s="9"/>
      <c r="EW43" s="165"/>
      <c r="EY43" s="9"/>
      <c r="FI43" s="165"/>
      <c r="FJ43" s="165"/>
      <c r="FK43" s="557"/>
      <c r="FZ43" s="205"/>
      <c r="GA43" s="205"/>
      <c r="GC43" s="93"/>
    </row>
    <row r="44" spans="1:183" ht="12" customHeight="1">
      <c r="A44" s="1311" t="s">
        <v>371</v>
      </c>
      <c r="B44" s="543"/>
      <c r="C44" s="544"/>
      <c r="D44" s="165"/>
      <c r="E44" s="596"/>
      <c r="F44" s="597"/>
      <c r="G44" s="165"/>
      <c r="I44" s="165"/>
      <c r="M44" s="795" t="s">
        <v>220</v>
      </c>
      <c r="N44" s="415"/>
      <c r="O44" s="161"/>
      <c r="P44" s="161"/>
      <c r="Q44" s="120"/>
      <c r="R44" s="165"/>
      <c r="S44" s="222"/>
      <c r="T44" s="201"/>
      <c r="U44" s="201"/>
      <c r="V44" s="9"/>
      <c r="W44" s="9"/>
      <c r="Y44" s="402"/>
      <c r="Z44" s="144"/>
      <c r="AA44" s="221"/>
      <c r="AB44" s="222"/>
      <c r="AD44" s="9"/>
      <c r="AE44" s="9"/>
      <c r="AG44" s="9"/>
      <c r="AH44" s="403"/>
      <c r="AI44" s="9"/>
      <c r="AJ44" s="9"/>
      <c r="AK44" s="9"/>
      <c r="AL44" s="267"/>
      <c r="AM44" s="393"/>
      <c r="AN44" s="393"/>
      <c r="AP44" s="9"/>
      <c r="AR44" s="24"/>
      <c r="AS44" s="9"/>
      <c r="AT44" s="144"/>
      <c r="AU44" s="221"/>
      <c r="AV44" s="222"/>
      <c r="AW44" s="9"/>
      <c r="AX44" s="226"/>
      <c r="AY44" s="9"/>
      <c r="AZ44" s="9"/>
      <c r="BA44" s="9"/>
      <c r="BB44" s="9"/>
      <c r="BC44" s="9"/>
      <c r="BD44" s="403"/>
      <c r="BE44" s="404"/>
      <c r="BF44" s="405"/>
      <c r="BG44" s="9"/>
      <c r="BH44" s="9"/>
      <c r="BI44" s="9"/>
      <c r="BJ44" s="9"/>
      <c r="BK44" s="9"/>
      <c r="BL44" s="9"/>
      <c r="BM44" s="9"/>
      <c r="BN44" s="9"/>
      <c r="BO44" s="9"/>
      <c r="BP44" s="9"/>
      <c r="BR44" s="144"/>
      <c r="BS44" s="221"/>
      <c r="BT44" s="222"/>
      <c r="BU44" s="201"/>
      <c r="BV44" s="201"/>
      <c r="BX44" s="9"/>
      <c r="BY44" s="9"/>
      <c r="CD44" s="267"/>
      <c r="CE44" s="393"/>
      <c r="CF44" s="393"/>
      <c r="CL44" s="144"/>
      <c r="CM44" s="221"/>
      <c r="CN44" s="222"/>
      <c r="CS44" s="201"/>
      <c r="CU44" s="197"/>
      <c r="DC44" s="201"/>
      <c r="DD44" s="201"/>
      <c r="DE44" s="165"/>
      <c r="DY44" s="557"/>
      <c r="DZ44" s="557"/>
      <c r="EA44" s="1420"/>
      <c r="EB44" s="1430"/>
      <c r="EC44" s="1431"/>
      <c r="EJ44" s="439"/>
      <c r="EK44" s="439"/>
      <c r="EL44" s="406"/>
      <c r="EM44" s="439"/>
      <c r="EN44" s="439"/>
      <c r="EO44" s="226"/>
      <c r="EP44" s="439"/>
      <c r="ER44" s="9"/>
      <c r="ET44" s="165"/>
      <c r="EU44" s="407"/>
      <c r="EV44" s="9"/>
      <c r="EW44" s="165"/>
      <c r="EY44" s="9"/>
      <c r="EZ44" s="595"/>
      <c r="FB44" s="144"/>
      <c r="FC44" s="221"/>
      <c r="FD44" s="222"/>
      <c r="FE44" s="393"/>
      <c r="FF44" s="393"/>
      <c r="FG44" s="393"/>
      <c r="FI44" s="165"/>
      <c r="FJ44" s="165"/>
      <c r="FK44" s="557"/>
      <c r="FZ44" s="205"/>
      <c r="GA44" s="205"/>
    </row>
    <row r="45" spans="1:185" ht="12" customHeight="1">
      <c r="A45" s="565"/>
      <c r="B45" s="1405" t="s">
        <v>218</v>
      </c>
      <c r="C45" s="1405" t="s">
        <v>219</v>
      </c>
      <c r="D45" s="1408" t="s">
        <v>425</v>
      </c>
      <c r="E45" s="1362" t="s">
        <v>422</v>
      </c>
      <c r="F45" s="1405" t="s">
        <v>296</v>
      </c>
      <c r="G45" s="1405" t="s">
        <v>269</v>
      </c>
      <c r="J45" s="226"/>
      <c r="K45" s="226"/>
      <c r="L45" s="226"/>
      <c r="M45" s="1312" t="s">
        <v>371</v>
      </c>
      <c r="N45" s="599"/>
      <c r="Q45" s="120"/>
      <c r="R45" s="600"/>
      <c r="S45" s="264"/>
      <c r="T45" s="201"/>
      <c r="U45" s="201"/>
      <c r="V45" s="9"/>
      <c r="W45" s="9"/>
      <c r="X45" s="201"/>
      <c r="Y45" s="151"/>
      <c r="Z45" s="246"/>
      <c r="AA45" s="227"/>
      <c r="AB45" s="246"/>
      <c r="AC45" s="151"/>
      <c r="AE45" s="246"/>
      <c r="AF45" s="246"/>
      <c r="AG45" s="247"/>
      <c r="AH45" s="247"/>
      <c r="AI45" s="247"/>
      <c r="AJ45" s="247"/>
      <c r="AK45" s="247"/>
      <c r="AL45" s="247"/>
      <c r="AM45" s="247"/>
      <c r="AN45" s="247"/>
      <c r="AO45" s="247"/>
      <c r="AP45" s="227"/>
      <c r="AQ45" s="247"/>
      <c r="AS45" s="247"/>
      <c r="AT45" s="9"/>
      <c r="AU45" s="227"/>
      <c r="AV45" s="205"/>
      <c r="AX45" s="227"/>
      <c r="AY45" s="227"/>
      <c r="AZ45" s="205"/>
      <c r="BA45" s="205"/>
      <c r="BB45" s="227"/>
      <c r="BC45" s="247"/>
      <c r="BD45" s="247"/>
      <c r="BE45" s="247"/>
      <c r="BF45" s="227"/>
      <c r="BG45" s="247"/>
      <c r="BH45" s="247"/>
      <c r="BI45" s="247"/>
      <c r="BJ45" s="247"/>
      <c r="BK45" s="247"/>
      <c r="BL45" s="247"/>
      <c r="BM45" s="247"/>
      <c r="BN45" s="247"/>
      <c r="BO45" s="247"/>
      <c r="BP45" s="247"/>
      <c r="BQ45" s="250"/>
      <c r="BR45" s="148"/>
      <c r="BS45" s="246"/>
      <c r="BT45" s="246"/>
      <c r="BU45" s="246"/>
      <c r="BV45" s="246"/>
      <c r="BW45" s="246"/>
      <c r="BX45" s="246"/>
      <c r="BY45" s="246"/>
      <c r="BZ45" s="246"/>
      <c r="CL45" s="148"/>
      <c r="CM45" s="246"/>
      <c r="CN45" s="246"/>
      <c r="CO45" s="246"/>
      <c r="CP45" s="246"/>
      <c r="CQ45" s="246"/>
      <c r="CR45" s="246"/>
      <c r="CS45" s="246"/>
      <c r="CT45" s="246"/>
      <c r="CU45" s="197"/>
      <c r="CX45" s="408"/>
      <c r="CY45" s="408"/>
      <c r="CZ45" s="378"/>
      <c r="DA45" s="378"/>
      <c r="DC45" s="201"/>
      <c r="DD45" s="201"/>
      <c r="DE45" s="165"/>
      <c r="DY45" s="557"/>
      <c r="DZ45" s="557"/>
      <c r="EA45" s="9"/>
      <c r="EB45" s="1439"/>
      <c r="EC45" s="1436"/>
      <c r="ED45" s="1436"/>
      <c r="EE45" s="247"/>
      <c r="EG45" s="411"/>
      <c r="EK45" s="1440"/>
      <c r="EL45" s="1440"/>
      <c r="EM45" s="1440"/>
      <c r="EO45" s="9"/>
      <c r="EP45" s="165"/>
      <c r="ER45" s="9"/>
      <c r="ET45" s="165"/>
      <c r="EU45" s="439"/>
      <c r="EV45" s="9"/>
      <c r="EW45" s="165"/>
      <c r="EX45" s="412"/>
      <c r="EY45" s="9"/>
      <c r="EZ45" s="407"/>
      <c r="FB45" s="147"/>
      <c r="FI45" s="165"/>
      <c r="FJ45" s="165"/>
      <c r="FK45" s="557"/>
      <c r="FZ45" s="205"/>
      <c r="GA45" s="205"/>
      <c r="GC45" s="93"/>
    </row>
    <row r="46" spans="1:183" ht="12" customHeight="1">
      <c r="A46" s="36" t="s">
        <v>222</v>
      </c>
      <c r="B46" s="1406"/>
      <c r="C46" s="1406" t="s">
        <v>298</v>
      </c>
      <c r="D46" s="1409" t="s">
        <v>304</v>
      </c>
      <c r="E46" s="1363" t="s">
        <v>299</v>
      </c>
      <c r="F46" s="1406"/>
      <c r="G46" s="1406"/>
      <c r="J46" s="226"/>
      <c r="K46" s="226"/>
      <c r="L46" s="226"/>
      <c r="M46" s="6" t="s">
        <v>257</v>
      </c>
      <c r="Q46" s="120"/>
      <c r="R46" s="465"/>
      <c r="S46" s="227"/>
      <c r="T46" s="414"/>
      <c r="U46" s="414"/>
      <c r="V46" s="226"/>
      <c r="W46" s="9"/>
      <c r="X46" s="201"/>
      <c r="Y46" s="246"/>
      <c r="Z46" s="256"/>
      <c r="AA46" s="227"/>
      <c r="AB46" s="246"/>
      <c r="AC46" s="227"/>
      <c r="AD46" s="416"/>
      <c r="AE46" s="227"/>
      <c r="AF46" s="246"/>
      <c r="AG46" s="247"/>
      <c r="AH46" s="247"/>
      <c r="AI46" s="247"/>
      <c r="AJ46" s="247"/>
      <c r="AK46" s="247"/>
      <c r="AL46" s="247"/>
      <c r="AM46" s="247"/>
      <c r="AN46" s="247"/>
      <c r="AO46" s="247"/>
      <c r="AP46" s="227"/>
      <c r="AQ46" s="247"/>
      <c r="AR46" s="247"/>
      <c r="AS46" s="247"/>
      <c r="AT46" s="151"/>
      <c r="AU46" s="227"/>
      <c r="AV46" s="205"/>
      <c r="AX46" s="227"/>
      <c r="AY46" s="227"/>
      <c r="AZ46" s="205"/>
      <c r="BA46" s="205"/>
      <c r="BB46" s="227"/>
      <c r="BC46" s="246"/>
      <c r="BD46" s="246"/>
      <c r="BE46" s="246"/>
      <c r="BF46" s="246"/>
      <c r="BG46" s="9"/>
      <c r="BH46" s="9"/>
      <c r="BI46" s="9"/>
      <c r="BJ46" s="9"/>
      <c r="BK46" s="9"/>
      <c r="BL46" s="9"/>
      <c r="BM46" s="9"/>
      <c r="BN46" s="9"/>
      <c r="BO46" s="246"/>
      <c r="BP46" s="246"/>
      <c r="BQ46" s="261"/>
      <c r="BR46" s="151"/>
      <c r="BS46" s="246"/>
      <c r="BT46" s="246"/>
      <c r="BU46" s="246"/>
      <c r="BV46" s="246"/>
      <c r="BW46" s="246"/>
      <c r="BX46" s="246"/>
      <c r="BY46" s="246"/>
      <c r="BZ46" s="246"/>
      <c r="CL46" s="151"/>
      <c r="CM46" s="246"/>
      <c r="CN46" s="246"/>
      <c r="CO46" s="246"/>
      <c r="CP46" s="246"/>
      <c r="CQ46" s="246"/>
      <c r="CR46" s="246"/>
      <c r="CS46" s="246"/>
      <c r="CT46" s="246"/>
      <c r="CU46" s="197"/>
      <c r="DC46" s="201"/>
      <c r="DD46" s="201"/>
      <c r="DE46" s="165"/>
      <c r="DY46" s="557"/>
      <c r="DZ46" s="557"/>
      <c r="EA46" s="151"/>
      <c r="EB46" s="253"/>
      <c r="EC46" s="1434"/>
      <c r="ED46" s="1436"/>
      <c r="EE46" s="247"/>
      <c r="EF46" s="247"/>
      <c r="EG46" s="247"/>
      <c r="EM46" s="165"/>
      <c r="EO46" s="9"/>
      <c r="EP46" s="165"/>
      <c r="ER46" s="9"/>
      <c r="ET46" s="165"/>
      <c r="EV46" s="9"/>
      <c r="EW46" s="165"/>
      <c r="EX46" s="412"/>
      <c r="EY46" s="9"/>
      <c r="EZ46" s="439"/>
      <c r="FB46" s="151"/>
      <c r="FC46" s="253"/>
      <c r="FD46" s="253"/>
      <c r="FI46" s="165"/>
      <c r="FJ46" s="165"/>
      <c r="FK46" s="557"/>
      <c r="FZ46" s="205"/>
      <c r="GA46" s="205"/>
    </row>
    <row r="47" spans="1:183" ht="12" customHeight="1">
      <c r="A47" s="268"/>
      <c r="B47" s="1407"/>
      <c r="C47" s="1407"/>
      <c r="D47" s="1410"/>
      <c r="E47" s="1364"/>
      <c r="F47" s="1407"/>
      <c r="G47" s="1407"/>
      <c r="I47" s="165"/>
      <c r="J47" s="232"/>
      <c r="K47" s="232"/>
      <c r="L47" s="232"/>
      <c r="Q47" s="120"/>
      <c r="R47" s="165"/>
      <c r="S47" s="603"/>
      <c r="T47" s="150"/>
      <c r="U47" s="150"/>
      <c r="V47" s="9"/>
      <c r="W47" s="549"/>
      <c r="X47" s="201"/>
      <c r="Y47" s="199"/>
      <c r="Z47" s="9"/>
      <c r="AA47" s="253"/>
      <c r="AB47" s="257"/>
      <c r="AC47" s="257"/>
      <c r="AD47" s="280"/>
      <c r="AE47" s="257"/>
      <c r="AF47" s="257"/>
      <c r="AG47" s="253"/>
      <c r="AH47" s="253"/>
      <c r="AI47" s="253"/>
      <c r="AJ47" s="253"/>
      <c r="AK47" s="253"/>
      <c r="AL47" s="253"/>
      <c r="AM47" s="253"/>
      <c r="AN47" s="253"/>
      <c r="AO47" s="253"/>
      <c r="AP47" s="253"/>
      <c r="AQ47" s="253"/>
      <c r="AR47" s="253"/>
      <c r="AS47" s="253"/>
      <c r="AT47" s="9"/>
      <c r="AU47" s="253"/>
      <c r="AV47" s="416"/>
      <c r="AX47" s="253"/>
      <c r="AY47" s="256"/>
      <c r="BA47" s="414"/>
      <c r="BB47" s="253"/>
      <c r="BC47" s="257"/>
      <c r="BD47" s="257"/>
      <c r="BE47" s="257"/>
      <c r="BF47" s="256"/>
      <c r="BG47" s="257"/>
      <c r="BH47" s="257"/>
      <c r="BI47" s="257"/>
      <c r="BJ47" s="257"/>
      <c r="BK47" s="257"/>
      <c r="BL47" s="257"/>
      <c r="BM47" s="257"/>
      <c r="BN47" s="257"/>
      <c r="BO47" s="257"/>
      <c r="BP47" s="257"/>
      <c r="BQ47" s="232"/>
      <c r="BR47" s="152"/>
      <c r="BS47" s="246"/>
      <c r="BT47" s="246"/>
      <c r="BU47" s="246"/>
      <c r="BV47" s="246"/>
      <c r="BW47" s="246"/>
      <c r="BX47" s="246"/>
      <c r="BY47" s="246"/>
      <c r="BZ47" s="227"/>
      <c r="CL47" s="152"/>
      <c r="CM47" s="246"/>
      <c r="CN47" s="246"/>
      <c r="CO47" s="246"/>
      <c r="CP47" s="246"/>
      <c r="CQ47" s="246"/>
      <c r="CR47" s="246"/>
      <c r="CS47" s="246"/>
      <c r="CT47" s="227"/>
      <c r="CU47" s="197"/>
      <c r="DC47" s="201"/>
      <c r="DD47" s="201"/>
      <c r="DE47" s="165"/>
      <c r="DY47" s="557"/>
      <c r="DZ47" s="557"/>
      <c r="EA47" s="152"/>
      <c r="EB47" s="253"/>
      <c r="EC47" s="153"/>
      <c r="ED47" s="153"/>
      <c r="EE47" s="153"/>
      <c r="EF47" s="153"/>
      <c r="EG47" s="153"/>
      <c r="EM47" s="165"/>
      <c r="EO47" s="9"/>
      <c r="EP47" s="165"/>
      <c r="ER47" s="9"/>
      <c r="ET47" s="165"/>
      <c r="EV47" s="9"/>
      <c r="EW47" s="165"/>
      <c r="EX47" s="9"/>
      <c r="EY47" s="9"/>
      <c r="FB47" s="152"/>
      <c r="FI47" s="165"/>
      <c r="FJ47" s="165"/>
      <c r="FK47" s="557"/>
      <c r="FZ47" s="205"/>
      <c r="GA47" s="205"/>
    </row>
    <row r="48" spans="1:183" ht="12" customHeight="1">
      <c r="A48" s="57" t="s">
        <v>228</v>
      </c>
      <c r="B48" s="1001">
        <v>406.83516016831163</v>
      </c>
      <c r="C48" s="1001">
        <v>176.07786258970373</v>
      </c>
      <c r="D48" s="1001">
        <v>175.26727737671737</v>
      </c>
      <c r="E48" s="1001">
        <v>101.24348118635429</v>
      </c>
      <c r="F48" s="1001">
        <v>52.73779208366161</v>
      </c>
      <c r="G48" s="1001">
        <f aca="true" t="shared" si="7" ref="G48:G77">B48-C48-D48-F48</f>
        <v>2.7522281182289206</v>
      </c>
      <c r="I48" s="165"/>
      <c r="J48" s="306"/>
      <c r="K48" s="306"/>
      <c r="L48" s="306"/>
      <c r="Q48" s="120"/>
      <c r="R48" s="439"/>
      <c r="S48" s="604"/>
      <c r="T48" s="201"/>
      <c r="U48" s="201"/>
      <c r="V48" s="220"/>
      <c r="W48" s="9"/>
      <c r="X48" s="222"/>
      <c r="Y48" s="402"/>
      <c r="Z48" s="156"/>
      <c r="AA48" s="271"/>
      <c r="AB48" s="271"/>
      <c r="AC48" s="271"/>
      <c r="AD48" s="427"/>
      <c r="AE48" s="271"/>
      <c r="AF48" s="271"/>
      <c r="AG48" s="77"/>
      <c r="AH48" s="77"/>
      <c r="AI48" s="77"/>
      <c r="AJ48" s="77"/>
      <c r="AK48" s="77"/>
      <c r="AL48" s="77"/>
      <c r="AM48" s="77"/>
      <c r="AN48" s="77"/>
      <c r="AO48" s="77"/>
      <c r="AP48" s="77"/>
      <c r="AQ48" s="77"/>
      <c r="AR48" s="77"/>
      <c r="AS48" s="77"/>
      <c r="AT48" s="156"/>
      <c r="AU48" s="428"/>
      <c r="AV48" s="429"/>
      <c r="AW48" s="429"/>
      <c r="AX48" s="430"/>
      <c r="AY48" s="430"/>
      <c r="AZ48" s="431"/>
      <c r="BA48" s="431"/>
      <c r="BB48" s="428"/>
      <c r="BC48" s="272"/>
      <c r="BD48" s="272"/>
      <c r="BE48" s="272"/>
      <c r="BF48" s="272"/>
      <c r="BG48" s="250"/>
      <c r="BH48" s="250"/>
      <c r="BI48" s="250"/>
      <c r="BJ48" s="250"/>
      <c r="BK48" s="250"/>
      <c r="BL48" s="250"/>
      <c r="BM48" s="250"/>
      <c r="BN48" s="250"/>
      <c r="BO48" s="272"/>
      <c r="BP48" s="272"/>
      <c r="BQ48" s="295"/>
      <c r="BR48" s="156"/>
      <c r="BS48" s="307"/>
      <c r="BT48" s="307"/>
      <c r="BU48" s="307"/>
      <c r="BV48" s="307"/>
      <c r="BW48" s="307"/>
      <c r="BX48" s="307"/>
      <c r="BY48" s="307"/>
      <c r="BZ48" s="307"/>
      <c r="CA48" s="432"/>
      <c r="CB48" s="299"/>
      <c r="CC48" s="299"/>
      <c r="CD48" s="299"/>
      <c r="CE48" s="299"/>
      <c r="CF48" s="299"/>
      <c r="CG48" s="299"/>
      <c r="CH48" s="299"/>
      <c r="CI48" s="299"/>
      <c r="CJ48" s="299"/>
      <c r="CK48" s="299"/>
      <c r="CL48" s="156"/>
      <c r="CM48" s="311"/>
      <c r="CN48" s="311"/>
      <c r="CO48" s="311"/>
      <c r="CP48" s="311"/>
      <c r="CQ48" s="311"/>
      <c r="CR48" s="311"/>
      <c r="CS48" s="311"/>
      <c r="CT48" s="311"/>
      <c r="CU48" s="197"/>
      <c r="CV48" s="299"/>
      <c r="CW48" s="299"/>
      <c r="CX48" s="299"/>
      <c r="CY48" s="299"/>
      <c r="CZ48" s="299"/>
      <c r="DA48" s="299"/>
      <c r="DB48" s="299"/>
      <c r="DC48" s="299"/>
      <c r="DD48" s="299"/>
      <c r="DE48" s="299"/>
      <c r="DY48" s="557"/>
      <c r="DZ48" s="557"/>
      <c r="EA48" s="156"/>
      <c r="EB48" s="576"/>
      <c r="EC48" s="311"/>
      <c r="ED48" s="311"/>
      <c r="EE48" s="436"/>
      <c r="EF48" s="436"/>
      <c r="EG48" s="436"/>
      <c r="EM48" s="165"/>
      <c r="EO48" s="9"/>
      <c r="EP48" s="165"/>
      <c r="ER48" s="9"/>
      <c r="ET48" s="165"/>
      <c r="EV48" s="9"/>
      <c r="EW48" s="165"/>
      <c r="EY48" s="9"/>
      <c r="FB48" s="156"/>
      <c r="FC48" s="605"/>
      <c r="FD48" s="605"/>
      <c r="FI48" s="165"/>
      <c r="FJ48" s="165"/>
      <c r="FK48" s="557"/>
      <c r="FZ48" s="205"/>
      <c r="GA48" s="205"/>
    </row>
    <row r="49" spans="1:185" ht="12" customHeight="1">
      <c r="A49" s="190" t="s">
        <v>229</v>
      </c>
      <c r="B49" s="1002">
        <v>403.96230345321936</v>
      </c>
      <c r="C49" s="1002">
        <v>174.2024022129031</v>
      </c>
      <c r="D49" s="1002">
        <v>154.85205958664295</v>
      </c>
      <c r="E49" s="1002">
        <v>78.68702308783303</v>
      </c>
      <c r="F49" s="1002">
        <v>71.74379458966027</v>
      </c>
      <c r="G49" s="1002">
        <f t="shared" si="7"/>
        <v>3.164047064013033</v>
      </c>
      <c r="I49" s="165"/>
      <c r="J49" s="306"/>
      <c r="K49" s="306"/>
      <c r="L49" s="306"/>
      <c r="Q49" s="120"/>
      <c r="R49" s="306"/>
      <c r="S49" s="604"/>
      <c r="T49" s="315"/>
      <c r="U49" s="315"/>
      <c r="V49" s="9"/>
      <c r="W49" s="390"/>
      <c r="X49" s="227"/>
      <c r="Y49" s="402"/>
      <c r="Z49" s="156"/>
      <c r="AA49" s="271"/>
      <c r="AB49" s="271"/>
      <c r="AC49" s="271"/>
      <c r="AD49" s="427"/>
      <c r="AE49" s="271"/>
      <c r="AF49" s="271"/>
      <c r="AG49" s="77"/>
      <c r="AH49" s="77"/>
      <c r="AI49" s="77"/>
      <c r="AJ49" s="77"/>
      <c r="AK49" s="77"/>
      <c r="AL49" s="77"/>
      <c r="AM49" s="77"/>
      <c r="AN49" s="77"/>
      <c r="AO49" s="77"/>
      <c r="AP49" s="77"/>
      <c r="AQ49" s="77"/>
      <c r="AR49" s="77"/>
      <c r="AS49" s="77"/>
      <c r="AT49" s="156"/>
      <c r="AU49" s="428"/>
      <c r="AV49" s="429"/>
      <c r="AW49" s="429"/>
      <c r="AX49" s="430"/>
      <c r="AY49" s="430"/>
      <c r="AZ49" s="431"/>
      <c r="BA49" s="431"/>
      <c r="BB49" s="428"/>
      <c r="BC49" s="272"/>
      <c r="BD49" s="272"/>
      <c r="BE49" s="272"/>
      <c r="BF49" s="272"/>
      <c r="BG49" s="250"/>
      <c r="BH49" s="250"/>
      <c r="BI49" s="250"/>
      <c r="BJ49" s="250"/>
      <c r="BK49" s="250"/>
      <c r="BL49" s="250"/>
      <c r="BM49" s="250"/>
      <c r="BN49" s="250"/>
      <c r="BO49" s="272"/>
      <c r="BP49" s="272"/>
      <c r="BQ49" s="295"/>
      <c r="BR49" s="156"/>
      <c r="BS49" s="307"/>
      <c r="BT49" s="307"/>
      <c r="BU49" s="307"/>
      <c r="BV49" s="307"/>
      <c r="BW49" s="307"/>
      <c r="BX49" s="307"/>
      <c r="BY49" s="307"/>
      <c r="BZ49" s="307"/>
      <c r="CB49" s="299"/>
      <c r="CC49" s="299"/>
      <c r="CD49" s="299"/>
      <c r="CE49" s="299"/>
      <c r="CF49" s="299"/>
      <c r="CG49" s="299"/>
      <c r="CH49" s="299"/>
      <c r="CI49" s="299"/>
      <c r="CJ49" s="299"/>
      <c r="CK49" s="299"/>
      <c r="CL49" s="156"/>
      <c r="CM49" s="311"/>
      <c r="CN49" s="311"/>
      <c r="CO49" s="311"/>
      <c r="CP49" s="311"/>
      <c r="CQ49" s="311"/>
      <c r="CR49" s="311"/>
      <c r="CS49" s="311"/>
      <c r="CT49" s="311"/>
      <c r="CU49" s="197"/>
      <c r="CV49" s="299"/>
      <c r="CW49" s="299"/>
      <c r="CX49" s="299"/>
      <c r="CY49" s="299"/>
      <c r="CZ49" s="299"/>
      <c r="DA49" s="299"/>
      <c r="DB49" s="299"/>
      <c r="DC49" s="299"/>
      <c r="DD49" s="299"/>
      <c r="DE49" s="299"/>
      <c r="DY49" s="557"/>
      <c r="DZ49" s="557"/>
      <c r="EA49" s="156"/>
      <c r="EB49" s="576"/>
      <c r="EC49" s="311"/>
      <c r="ED49" s="311"/>
      <c r="EE49" s="436"/>
      <c r="EF49" s="436"/>
      <c r="EG49" s="436"/>
      <c r="EM49" s="165"/>
      <c r="EO49" s="9"/>
      <c r="EP49" s="165"/>
      <c r="ER49" s="9"/>
      <c r="ET49" s="165"/>
      <c r="EV49" s="9"/>
      <c r="EW49" s="165"/>
      <c r="EY49" s="9"/>
      <c r="FB49" s="156"/>
      <c r="FC49" s="605"/>
      <c r="FD49" s="605"/>
      <c r="FI49" s="165"/>
      <c r="FJ49" s="165"/>
      <c r="FK49" s="557"/>
      <c r="FZ49" s="205"/>
      <c r="GA49" s="205"/>
      <c r="GC49" s="93"/>
    </row>
    <row r="50" spans="1:183" ht="12" customHeight="1">
      <c r="A50" s="57" t="s">
        <v>230</v>
      </c>
      <c r="B50" s="1001">
        <v>466.43600143948527</v>
      </c>
      <c r="C50" s="1001">
        <v>202.71002104307763</v>
      </c>
      <c r="D50" s="1001">
        <v>197.86049928170263</v>
      </c>
      <c r="E50" s="1001">
        <v>103.9341594475614</v>
      </c>
      <c r="F50" s="1001">
        <v>60.917975355318724</v>
      </c>
      <c r="G50" s="1001">
        <f t="shared" si="7"/>
        <v>4.9475057593862815</v>
      </c>
      <c r="I50" s="165"/>
      <c r="J50" s="306"/>
      <c r="K50" s="306"/>
      <c r="L50" s="306"/>
      <c r="Q50" s="120"/>
      <c r="R50" s="306"/>
      <c r="S50" s="604"/>
      <c r="T50" s="315"/>
      <c r="U50" s="315"/>
      <c r="V50" s="9"/>
      <c r="W50" s="9"/>
      <c r="X50" s="201"/>
      <c r="Y50" s="402"/>
      <c r="Z50" s="156"/>
      <c r="AA50" s="271"/>
      <c r="AB50" s="271"/>
      <c r="AC50" s="271"/>
      <c r="AD50" s="427"/>
      <c r="AE50" s="271"/>
      <c r="AF50" s="271"/>
      <c r="AG50" s="77"/>
      <c r="AH50" s="77"/>
      <c r="AI50" s="77"/>
      <c r="AJ50" s="77"/>
      <c r="AK50" s="77"/>
      <c r="AL50" s="77"/>
      <c r="AM50" s="77"/>
      <c r="AN50" s="77"/>
      <c r="AO50" s="77"/>
      <c r="AP50" s="77"/>
      <c r="AQ50" s="77"/>
      <c r="AR50" s="77"/>
      <c r="AS50" s="77"/>
      <c r="AT50" s="156"/>
      <c r="AU50" s="428"/>
      <c r="AV50" s="429"/>
      <c r="AW50" s="429"/>
      <c r="AX50" s="430"/>
      <c r="AY50" s="430"/>
      <c r="AZ50" s="431"/>
      <c r="BA50" s="431"/>
      <c r="BB50" s="428"/>
      <c r="BC50" s="272"/>
      <c r="BD50" s="272"/>
      <c r="BE50" s="272"/>
      <c r="BF50" s="272"/>
      <c r="BG50" s="250"/>
      <c r="BH50" s="250"/>
      <c r="BI50" s="250"/>
      <c r="BJ50" s="250"/>
      <c r="BK50" s="250"/>
      <c r="BL50" s="250"/>
      <c r="BM50" s="250"/>
      <c r="BN50" s="250"/>
      <c r="BO50" s="272"/>
      <c r="BP50" s="272"/>
      <c r="BQ50" s="295"/>
      <c r="BR50" s="156"/>
      <c r="BS50" s="307"/>
      <c r="BT50" s="307"/>
      <c r="BU50" s="307"/>
      <c r="BV50" s="307"/>
      <c r="BW50" s="307"/>
      <c r="BX50" s="307"/>
      <c r="BY50" s="307"/>
      <c r="BZ50" s="307"/>
      <c r="CB50" s="299"/>
      <c r="CC50" s="299"/>
      <c r="CD50" s="299"/>
      <c r="CE50" s="299"/>
      <c r="CF50" s="299"/>
      <c r="CG50" s="299"/>
      <c r="CH50" s="299"/>
      <c r="CI50" s="299"/>
      <c r="CJ50" s="299"/>
      <c r="CK50" s="299"/>
      <c r="CL50" s="156"/>
      <c r="CM50" s="311"/>
      <c r="CN50" s="311"/>
      <c r="CO50" s="311"/>
      <c r="CP50" s="311"/>
      <c r="CQ50" s="311"/>
      <c r="CR50" s="311"/>
      <c r="CS50" s="311"/>
      <c r="CT50" s="311"/>
      <c r="CU50" s="197"/>
      <c r="CV50" s="299"/>
      <c r="CW50" s="299"/>
      <c r="CX50" s="299"/>
      <c r="CY50" s="299"/>
      <c r="CZ50" s="299"/>
      <c r="DA50" s="299"/>
      <c r="DB50" s="299"/>
      <c r="DC50" s="299"/>
      <c r="DD50" s="299"/>
      <c r="DE50" s="299"/>
      <c r="DY50" s="557"/>
      <c r="DZ50" s="557"/>
      <c r="EA50" s="156"/>
      <c r="EB50" s="576"/>
      <c r="EC50" s="311"/>
      <c r="ED50" s="311"/>
      <c r="EE50" s="436"/>
      <c r="EF50" s="436"/>
      <c r="EG50" s="436"/>
      <c r="EM50" s="165"/>
      <c r="EO50" s="9"/>
      <c r="EP50" s="165"/>
      <c r="ER50" s="9"/>
      <c r="ET50" s="165"/>
      <c r="EV50" s="9"/>
      <c r="EW50" s="165"/>
      <c r="EY50" s="9"/>
      <c r="FB50" s="156"/>
      <c r="FC50" s="605"/>
      <c r="FD50" s="605"/>
      <c r="FI50" s="165"/>
      <c r="FJ50" s="165"/>
      <c r="FK50" s="557"/>
      <c r="FZ50" s="205"/>
      <c r="GA50" s="205"/>
    </row>
    <row r="51" spans="1:183" ht="12" customHeight="1">
      <c r="A51" s="190" t="s">
        <v>231</v>
      </c>
      <c r="B51" s="1002">
        <v>484.6505539152672</v>
      </c>
      <c r="C51" s="1002">
        <v>168.91172021644311</v>
      </c>
      <c r="D51" s="1002">
        <v>213.6926073445609</v>
      </c>
      <c r="E51" s="1002">
        <v>101.71502779485111</v>
      </c>
      <c r="F51" s="1002">
        <v>95.54639524710116</v>
      </c>
      <c r="G51" s="1002">
        <f t="shared" si="7"/>
        <v>6.499831107162052</v>
      </c>
      <c r="I51" s="165"/>
      <c r="J51" s="306"/>
      <c r="K51" s="306"/>
      <c r="L51" s="306"/>
      <c r="Q51" s="120"/>
      <c r="R51" s="306"/>
      <c r="S51" s="604"/>
      <c r="T51" s="442"/>
      <c r="U51" s="395"/>
      <c r="V51" s="395"/>
      <c r="W51" s="395"/>
      <c r="X51" s="395"/>
      <c r="Y51" s="402"/>
      <c r="Z51" s="156"/>
      <c r="AA51" s="271"/>
      <c r="AB51" s="271"/>
      <c r="AC51" s="271"/>
      <c r="AD51" s="427"/>
      <c r="AE51" s="271"/>
      <c r="AF51" s="271"/>
      <c r="AG51" s="77"/>
      <c r="AH51" s="77"/>
      <c r="AI51" s="77"/>
      <c r="AJ51" s="77"/>
      <c r="AK51" s="77"/>
      <c r="AL51" s="77"/>
      <c r="AM51" s="77"/>
      <c r="AN51" s="77"/>
      <c r="AO51" s="77"/>
      <c r="AP51" s="77"/>
      <c r="AQ51" s="77"/>
      <c r="AR51" s="77"/>
      <c r="AS51" s="77"/>
      <c r="AT51" s="156"/>
      <c r="AU51" s="428"/>
      <c r="AV51" s="429"/>
      <c r="AW51" s="429"/>
      <c r="AX51" s="430"/>
      <c r="AY51" s="430"/>
      <c r="AZ51" s="431"/>
      <c r="BA51" s="431"/>
      <c r="BB51" s="428"/>
      <c r="BC51" s="272"/>
      <c r="BD51" s="272"/>
      <c r="BE51" s="272"/>
      <c r="BF51" s="272"/>
      <c r="BG51" s="250"/>
      <c r="BH51" s="250"/>
      <c r="BI51" s="250"/>
      <c r="BJ51" s="250"/>
      <c r="BK51" s="250"/>
      <c r="BL51" s="250"/>
      <c r="BM51" s="250"/>
      <c r="BN51" s="250"/>
      <c r="BO51" s="272"/>
      <c r="BP51" s="272"/>
      <c r="BQ51" s="295"/>
      <c r="BR51" s="156"/>
      <c r="BS51" s="307"/>
      <c r="BT51" s="307"/>
      <c r="BU51" s="307"/>
      <c r="BV51" s="307"/>
      <c r="BW51" s="307"/>
      <c r="BX51" s="307"/>
      <c r="BY51" s="307"/>
      <c r="BZ51" s="307"/>
      <c r="CB51" s="299"/>
      <c r="CC51" s="299"/>
      <c r="CD51" s="299"/>
      <c r="CE51" s="299"/>
      <c r="CF51" s="299"/>
      <c r="CG51" s="299"/>
      <c r="CH51" s="299"/>
      <c r="CI51" s="299"/>
      <c r="CJ51" s="299"/>
      <c r="CK51" s="299"/>
      <c r="CL51" s="156"/>
      <c r="CM51" s="311"/>
      <c r="CN51" s="311"/>
      <c r="CO51" s="311"/>
      <c r="CP51" s="311"/>
      <c r="CQ51" s="311"/>
      <c r="CR51" s="311"/>
      <c r="CS51" s="311"/>
      <c r="CT51" s="311"/>
      <c r="CU51" s="197"/>
      <c r="CV51" s="299"/>
      <c r="CW51" s="299"/>
      <c r="CX51" s="299"/>
      <c r="CY51" s="299"/>
      <c r="CZ51" s="299"/>
      <c r="DA51" s="299"/>
      <c r="DB51" s="299"/>
      <c r="DC51" s="299"/>
      <c r="DD51" s="299"/>
      <c r="DE51" s="299"/>
      <c r="DY51" s="557"/>
      <c r="DZ51" s="557"/>
      <c r="EA51" s="156"/>
      <c r="EB51" s="576"/>
      <c r="EC51" s="311"/>
      <c r="ED51" s="311"/>
      <c r="EE51" s="436"/>
      <c r="EF51" s="436"/>
      <c r="EG51" s="436"/>
      <c r="EM51" s="165"/>
      <c r="EO51" s="9"/>
      <c r="EP51" s="165"/>
      <c r="ER51" s="9"/>
      <c r="ET51" s="165"/>
      <c r="EV51" s="9"/>
      <c r="EW51" s="165"/>
      <c r="EY51" s="9"/>
      <c r="FB51" s="156"/>
      <c r="FC51" s="605"/>
      <c r="FD51" s="605"/>
      <c r="FI51" s="165"/>
      <c r="FJ51" s="165"/>
      <c r="FK51" s="557"/>
      <c r="FZ51" s="205"/>
      <c r="GA51" s="205"/>
    </row>
    <row r="52" spans="1:183" ht="12" customHeight="1">
      <c r="A52" s="57" t="s">
        <v>232</v>
      </c>
      <c r="B52" s="1001">
        <v>361.87209729189817</v>
      </c>
      <c r="C52" s="1001">
        <v>158.45751403100593</v>
      </c>
      <c r="D52" s="1001">
        <v>150.7332679542872</v>
      </c>
      <c r="E52" s="1001">
        <v>79.01858810185469</v>
      </c>
      <c r="F52" s="1001">
        <v>50.142056338192866</v>
      </c>
      <c r="G52" s="1001">
        <f t="shared" si="7"/>
        <v>2.5392589684121916</v>
      </c>
      <c r="I52" s="165"/>
      <c r="J52" s="306"/>
      <c r="K52" s="306"/>
      <c r="L52" s="306"/>
      <c r="Q52" s="120"/>
      <c r="R52" s="306"/>
      <c r="S52" s="604"/>
      <c r="T52" s="201"/>
      <c r="U52" s="201"/>
      <c r="V52" s="9"/>
      <c r="W52" s="9"/>
      <c r="X52" s="201"/>
      <c r="Y52" s="402"/>
      <c r="Z52" s="156"/>
      <c r="AA52" s="271"/>
      <c r="AB52" s="271"/>
      <c r="AC52" s="271"/>
      <c r="AD52" s="427"/>
      <c r="AE52" s="271"/>
      <c r="AF52" s="271"/>
      <c r="AG52" s="77"/>
      <c r="AH52" s="77"/>
      <c r="AI52" s="77"/>
      <c r="AJ52" s="77"/>
      <c r="AK52" s="77"/>
      <c r="AL52" s="77"/>
      <c r="AM52" s="77"/>
      <c r="AN52" s="77"/>
      <c r="AO52" s="77"/>
      <c r="AP52" s="77"/>
      <c r="AQ52" s="77"/>
      <c r="AR52" s="77"/>
      <c r="AS52" s="77"/>
      <c r="AT52" s="156"/>
      <c r="AU52" s="428"/>
      <c r="AV52" s="429"/>
      <c r="AW52" s="429"/>
      <c r="AX52" s="430"/>
      <c r="AY52" s="430"/>
      <c r="AZ52" s="431"/>
      <c r="BA52" s="431"/>
      <c r="BB52" s="428"/>
      <c r="BC52" s="272"/>
      <c r="BD52" s="272"/>
      <c r="BE52" s="272"/>
      <c r="BF52" s="272"/>
      <c r="BG52" s="250"/>
      <c r="BH52" s="250"/>
      <c r="BI52" s="250"/>
      <c r="BJ52" s="250"/>
      <c r="BK52" s="250"/>
      <c r="BL52" s="250"/>
      <c r="BM52" s="250"/>
      <c r="BN52" s="250"/>
      <c r="BO52" s="272"/>
      <c r="BP52" s="272"/>
      <c r="BQ52" s="295"/>
      <c r="BR52" s="156"/>
      <c r="BS52" s="307"/>
      <c r="BT52" s="307"/>
      <c r="BU52" s="307"/>
      <c r="BV52" s="307"/>
      <c r="BW52" s="307"/>
      <c r="BX52" s="307"/>
      <c r="BY52" s="307"/>
      <c r="BZ52" s="307"/>
      <c r="CB52" s="299"/>
      <c r="CC52" s="299"/>
      <c r="CD52" s="299"/>
      <c r="CE52" s="299"/>
      <c r="CF52" s="299"/>
      <c r="CG52" s="299"/>
      <c r="CH52" s="299"/>
      <c r="CI52" s="299"/>
      <c r="CJ52" s="299"/>
      <c r="CK52" s="299"/>
      <c r="CL52" s="156"/>
      <c r="CM52" s="311"/>
      <c r="CN52" s="311"/>
      <c r="CO52" s="311"/>
      <c r="CP52" s="311"/>
      <c r="CQ52" s="311"/>
      <c r="CR52" s="311"/>
      <c r="CS52" s="311"/>
      <c r="CT52" s="311"/>
      <c r="CU52" s="197"/>
      <c r="CV52" s="299"/>
      <c r="CW52" s="299"/>
      <c r="CX52" s="299"/>
      <c r="CY52" s="299"/>
      <c r="CZ52" s="299"/>
      <c r="DA52" s="299"/>
      <c r="DB52" s="299"/>
      <c r="DC52" s="299"/>
      <c r="DD52" s="299"/>
      <c r="DE52" s="299"/>
      <c r="DY52" s="557"/>
      <c r="DZ52" s="557"/>
      <c r="EA52" s="156"/>
      <c r="EB52" s="576"/>
      <c r="EC52" s="311"/>
      <c r="ED52" s="311"/>
      <c r="EE52" s="436"/>
      <c r="EF52" s="436"/>
      <c r="EG52" s="436"/>
      <c r="EM52" s="165"/>
      <c r="EO52" s="9"/>
      <c r="EP52" s="165"/>
      <c r="ER52" s="9"/>
      <c r="ET52" s="165"/>
      <c r="EV52" s="9"/>
      <c r="EW52" s="165"/>
      <c r="EY52" s="9"/>
      <c r="FB52" s="156"/>
      <c r="FC52" s="605"/>
      <c r="FD52" s="605"/>
      <c r="FI52" s="165"/>
      <c r="FJ52" s="165"/>
      <c r="FK52" s="557"/>
      <c r="FZ52" s="205"/>
      <c r="GA52" s="205"/>
    </row>
    <row r="53" spans="1:183" ht="12" customHeight="1">
      <c r="A53" s="190" t="s">
        <v>233</v>
      </c>
      <c r="B53" s="1002">
        <v>393.7362820623171</v>
      </c>
      <c r="C53" s="1002">
        <v>165.0892127056538</v>
      </c>
      <c r="D53" s="1002">
        <v>192.39275031970098</v>
      </c>
      <c r="E53" s="1002">
        <v>93.38525463873792</v>
      </c>
      <c r="F53" s="1002">
        <v>31.89324447286231</v>
      </c>
      <c r="G53" s="1002">
        <f t="shared" si="7"/>
        <v>4.361074564100019</v>
      </c>
      <c r="I53" s="165"/>
      <c r="J53" s="306"/>
      <c r="K53" s="306"/>
      <c r="L53" s="306"/>
      <c r="Q53" s="120"/>
      <c r="R53" s="306"/>
      <c r="S53" s="604"/>
      <c r="T53" s="315"/>
      <c r="U53" s="315"/>
      <c r="V53" s="9"/>
      <c r="W53" s="9"/>
      <c r="X53" s="201"/>
      <c r="Y53" s="402"/>
      <c r="Z53" s="156"/>
      <c r="AA53" s="271"/>
      <c r="AB53" s="271"/>
      <c r="AC53" s="271"/>
      <c r="AD53" s="427"/>
      <c r="AE53" s="271"/>
      <c r="AF53" s="271"/>
      <c r="AG53" s="77"/>
      <c r="AH53" s="77"/>
      <c r="AI53" s="77"/>
      <c r="AJ53" s="77"/>
      <c r="AK53" s="77"/>
      <c r="AL53" s="77"/>
      <c r="AM53" s="77"/>
      <c r="AN53" s="77"/>
      <c r="AO53" s="77"/>
      <c r="AP53" s="77"/>
      <c r="AQ53" s="77"/>
      <c r="AR53" s="77"/>
      <c r="AS53" s="77"/>
      <c r="AT53" s="156"/>
      <c r="AU53" s="428"/>
      <c r="AV53" s="429"/>
      <c r="AW53" s="429"/>
      <c r="AX53" s="430"/>
      <c r="AY53" s="430"/>
      <c r="AZ53" s="431"/>
      <c r="BA53" s="431"/>
      <c r="BB53" s="428"/>
      <c r="BC53" s="272"/>
      <c r="BD53" s="272"/>
      <c r="BE53" s="272"/>
      <c r="BF53" s="272"/>
      <c r="BG53" s="250"/>
      <c r="BH53" s="250"/>
      <c r="BI53" s="250"/>
      <c r="BJ53" s="250"/>
      <c r="BK53" s="250"/>
      <c r="BL53" s="250"/>
      <c r="BM53" s="250"/>
      <c r="BN53" s="250"/>
      <c r="BO53" s="272"/>
      <c r="BP53" s="272"/>
      <c r="BQ53" s="295"/>
      <c r="BR53" s="156"/>
      <c r="BS53" s="307"/>
      <c r="BT53" s="307"/>
      <c r="BU53" s="307"/>
      <c r="BV53" s="307"/>
      <c r="BW53" s="307"/>
      <c r="BX53" s="307"/>
      <c r="BY53" s="307"/>
      <c r="BZ53" s="307"/>
      <c r="CB53" s="299"/>
      <c r="CC53" s="299"/>
      <c r="CD53" s="299"/>
      <c r="CE53" s="299"/>
      <c r="CF53" s="299"/>
      <c r="CG53" s="299"/>
      <c r="CH53" s="299"/>
      <c r="CI53" s="299"/>
      <c r="CJ53" s="299"/>
      <c r="CK53" s="299"/>
      <c r="CL53" s="156"/>
      <c r="CM53" s="311"/>
      <c r="CN53" s="311"/>
      <c r="CO53" s="311"/>
      <c r="CP53" s="311"/>
      <c r="CQ53" s="311"/>
      <c r="CR53" s="311"/>
      <c r="CS53" s="311"/>
      <c r="CT53" s="311"/>
      <c r="CU53" s="197"/>
      <c r="CV53" s="299"/>
      <c r="CW53" s="299"/>
      <c r="CX53" s="299"/>
      <c r="CY53" s="299"/>
      <c r="CZ53" s="299"/>
      <c r="DA53" s="299"/>
      <c r="DB53" s="299"/>
      <c r="DC53" s="299"/>
      <c r="DD53" s="299"/>
      <c r="DE53" s="299"/>
      <c r="DY53" s="557"/>
      <c r="DZ53" s="557"/>
      <c r="EA53" s="156"/>
      <c r="EB53" s="576"/>
      <c r="EC53" s="311"/>
      <c r="ED53" s="311"/>
      <c r="EE53" s="436"/>
      <c r="EF53" s="436"/>
      <c r="EG53" s="436"/>
      <c r="EI53" s="439"/>
      <c r="EM53" s="165"/>
      <c r="EO53" s="9"/>
      <c r="EP53" s="165"/>
      <c r="ER53" s="9"/>
      <c r="ET53" s="165"/>
      <c r="EV53" s="9"/>
      <c r="EW53" s="165"/>
      <c r="EY53" s="9"/>
      <c r="FB53" s="156"/>
      <c r="FC53" s="605"/>
      <c r="FD53" s="605"/>
      <c r="FI53" s="165"/>
      <c r="FJ53" s="165"/>
      <c r="FK53" s="557"/>
      <c r="FZ53" s="205"/>
      <c r="GA53" s="205"/>
    </row>
    <row r="54" spans="1:183" ht="12" customHeight="1">
      <c r="A54" s="57" t="s">
        <v>234</v>
      </c>
      <c r="B54" s="1001">
        <v>447.19908812380817</v>
      </c>
      <c r="C54" s="1001">
        <v>174.9875005813683</v>
      </c>
      <c r="D54" s="1001">
        <v>209.46625156969444</v>
      </c>
      <c r="E54" s="1001">
        <v>95.41521833286822</v>
      </c>
      <c r="F54" s="1001">
        <v>55.00730416608529</v>
      </c>
      <c r="G54" s="1001">
        <f t="shared" si="7"/>
        <v>7.738031806660146</v>
      </c>
      <c r="I54" s="165"/>
      <c r="J54" s="306"/>
      <c r="K54" s="306"/>
      <c r="L54" s="306"/>
      <c r="Q54" s="120"/>
      <c r="R54" s="306"/>
      <c r="S54" s="604"/>
      <c r="T54" s="315"/>
      <c r="U54" s="315"/>
      <c r="V54" s="9"/>
      <c r="W54" s="9"/>
      <c r="X54" s="201"/>
      <c r="Y54" s="402"/>
      <c r="Z54" s="156"/>
      <c r="AA54" s="271"/>
      <c r="AB54" s="271"/>
      <c r="AC54" s="271"/>
      <c r="AD54" s="427"/>
      <c r="AE54" s="271"/>
      <c r="AF54" s="271"/>
      <c r="AG54" s="77"/>
      <c r="AH54" s="77"/>
      <c r="AI54" s="444"/>
      <c r="AJ54" s="77"/>
      <c r="AK54" s="77"/>
      <c r="AL54" s="77"/>
      <c r="AM54" s="77"/>
      <c r="AN54" s="77"/>
      <c r="AO54" s="77"/>
      <c r="AP54" s="77"/>
      <c r="AQ54" s="77"/>
      <c r="AR54" s="77"/>
      <c r="AS54" s="77"/>
      <c r="AT54" s="156"/>
      <c r="AU54" s="428"/>
      <c r="AV54" s="429"/>
      <c r="AW54" s="429"/>
      <c r="AX54" s="430"/>
      <c r="AY54" s="430"/>
      <c r="AZ54" s="431"/>
      <c r="BA54" s="431"/>
      <c r="BB54" s="428"/>
      <c r="BC54" s="272"/>
      <c r="BD54" s="272"/>
      <c r="BE54" s="272"/>
      <c r="BF54" s="272"/>
      <c r="BG54" s="250"/>
      <c r="BH54" s="250"/>
      <c r="BI54" s="250"/>
      <c r="BJ54" s="250"/>
      <c r="BK54" s="250"/>
      <c r="BL54" s="250"/>
      <c r="BM54" s="250"/>
      <c r="BN54" s="250"/>
      <c r="BO54" s="272"/>
      <c r="BP54" s="272"/>
      <c r="BQ54" s="295"/>
      <c r="BR54" s="156"/>
      <c r="BS54" s="307"/>
      <c r="BT54" s="307"/>
      <c r="BU54" s="307"/>
      <c r="BV54" s="307"/>
      <c r="BW54" s="307"/>
      <c r="BX54" s="307"/>
      <c r="BY54" s="307"/>
      <c r="BZ54" s="307"/>
      <c r="CB54" s="299"/>
      <c r="CC54" s="299"/>
      <c r="CD54" s="299"/>
      <c r="CE54" s="299"/>
      <c r="CF54" s="299"/>
      <c r="CG54" s="299"/>
      <c r="CH54" s="299"/>
      <c r="CI54" s="299"/>
      <c r="CJ54" s="299"/>
      <c r="CK54" s="299"/>
      <c r="CL54" s="156"/>
      <c r="CM54" s="311"/>
      <c r="CN54" s="311"/>
      <c r="CO54" s="311"/>
      <c r="CP54" s="311"/>
      <c r="CQ54" s="311"/>
      <c r="CR54" s="311"/>
      <c r="CS54" s="311"/>
      <c r="CT54" s="311"/>
      <c r="CU54" s="197"/>
      <c r="CV54" s="299"/>
      <c r="CW54" s="299"/>
      <c r="CX54" s="299"/>
      <c r="CY54" s="299"/>
      <c r="CZ54" s="299"/>
      <c r="DA54" s="299"/>
      <c r="DB54" s="299"/>
      <c r="DC54" s="299"/>
      <c r="DD54" s="299"/>
      <c r="DE54" s="299"/>
      <c r="DY54" s="557"/>
      <c r="DZ54" s="557"/>
      <c r="EA54" s="156"/>
      <c r="EB54" s="576"/>
      <c r="EC54" s="311"/>
      <c r="ED54" s="311"/>
      <c r="EE54" s="436"/>
      <c r="EF54" s="436"/>
      <c r="EG54" s="436"/>
      <c r="EI54" s="439"/>
      <c r="EM54" s="165"/>
      <c r="EO54" s="9"/>
      <c r="EP54" s="165"/>
      <c r="ER54" s="9"/>
      <c r="ET54" s="165"/>
      <c r="EV54" s="9"/>
      <c r="EW54" s="165"/>
      <c r="EY54" s="9"/>
      <c r="FB54" s="156"/>
      <c r="FC54" s="605"/>
      <c r="FD54" s="605"/>
      <c r="FI54" s="165"/>
      <c r="FJ54" s="165"/>
      <c r="FK54" s="557"/>
      <c r="FZ54" s="205"/>
      <c r="GA54" s="205"/>
    </row>
    <row r="55" spans="1:183" ht="12" customHeight="1">
      <c r="A55" s="190" t="s">
        <v>235</v>
      </c>
      <c r="B55" s="1002">
        <v>2054.932858830555</v>
      </c>
      <c r="C55" s="1002">
        <v>605.4368151840888</v>
      </c>
      <c r="D55" s="1002">
        <v>1390.1210241730278</v>
      </c>
      <c r="E55" s="1002">
        <v>108.87310133977253</v>
      </c>
      <c r="F55" s="1002">
        <v>48.68359557563483</v>
      </c>
      <c r="G55" s="1002">
        <f t="shared" si="7"/>
        <v>10.691423897803382</v>
      </c>
      <c r="I55" s="165"/>
      <c r="J55" s="306"/>
      <c r="K55" s="306"/>
      <c r="L55" s="306"/>
      <c r="Q55" s="120"/>
      <c r="R55" s="306"/>
      <c r="S55" s="604"/>
      <c r="T55" s="315"/>
      <c r="U55" s="315"/>
      <c r="V55" s="550"/>
      <c r="W55" s="550"/>
      <c r="X55" s="550"/>
      <c r="Y55" s="402"/>
      <c r="Z55" s="156"/>
      <c r="AA55" s="271"/>
      <c r="AB55" s="271"/>
      <c r="AC55" s="271"/>
      <c r="AD55" s="427"/>
      <c r="AE55" s="271"/>
      <c r="AF55" s="271"/>
      <c r="AG55" s="77"/>
      <c r="AH55" s="77"/>
      <c r="AI55" s="77"/>
      <c r="AJ55" s="77"/>
      <c r="AK55" s="77"/>
      <c r="AL55" s="77"/>
      <c r="AM55" s="77"/>
      <c r="AN55" s="77"/>
      <c r="AO55" s="77"/>
      <c r="AP55" s="77"/>
      <c r="AQ55" s="77"/>
      <c r="AR55" s="77"/>
      <c r="AS55" s="77"/>
      <c r="AT55" s="156"/>
      <c r="AU55" s="428"/>
      <c r="AV55" s="429"/>
      <c r="AW55" s="429"/>
      <c r="AX55" s="430"/>
      <c r="AY55" s="430"/>
      <c r="AZ55" s="431"/>
      <c r="BA55" s="431"/>
      <c r="BB55" s="428"/>
      <c r="BC55" s="272"/>
      <c r="BD55" s="272"/>
      <c r="BE55" s="272"/>
      <c r="BF55" s="272"/>
      <c r="BG55" s="250"/>
      <c r="BH55" s="250"/>
      <c r="BI55" s="250"/>
      <c r="BJ55" s="250"/>
      <c r="BK55" s="250"/>
      <c r="BL55" s="250"/>
      <c r="BM55" s="250"/>
      <c r="BN55" s="250"/>
      <c r="BO55" s="272"/>
      <c r="BP55" s="272"/>
      <c r="BQ55" s="295"/>
      <c r="BR55" s="156"/>
      <c r="BS55" s="307"/>
      <c r="BT55" s="307"/>
      <c r="BU55" s="307"/>
      <c r="BV55" s="307"/>
      <c r="BW55" s="307"/>
      <c r="BX55" s="307"/>
      <c r="BY55" s="307"/>
      <c r="BZ55" s="307"/>
      <c r="CB55" s="299"/>
      <c r="CC55" s="299"/>
      <c r="CD55" s="299"/>
      <c r="CE55" s="299"/>
      <c r="CF55" s="299"/>
      <c r="CG55" s="299"/>
      <c r="CH55" s="299"/>
      <c r="CI55" s="299"/>
      <c r="CJ55" s="299"/>
      <c r="CK55" s="299"/>
      <c r="CL55" s="156"/>
      <c r="CM55" s="311"/>
      <c r="CN55" s="311"/>
      <c r="CO55" s="311"/>
      <c r="CP55" s="311"/>
      <c r="CQ55" s="311"/>
      <c r="CR55" s="311"/>
      <c r="CS55" s="311"/>
      <c r="CT55" s="311"/>
      <c r="CU55" s="197"/>
      <c r="CV55" s="299"/>
      <c r="CW55" s="299"/>
      <c r="CX55" s="299"/>
      <c r="CY55" s="299"/>
      <c r="CZ55" s="299"/>
      <c r="DA55" s="299"/>
      <c r="DB55" s="299"/>
      <c r="DC55" s="299"/>
      <c r="DD55" s="299"/>
      <c r="DE55" s="299"/>
      <c r="DY55" s="557"/>
      <c r="DZ55" s="557"/>
      <c r="EA55" s="156"/>
      <c r="EB55" s="576"/>
      <c r="EC55" s="311"/>
      <c r="ED55" s="311"/>
      <c r="EE55" s="436"/>
      <c r="EF55" s="436"/>
      <c r="EG55" s="436"/>
      <c r="EI55" s="439"/>
      <c r="EM55" s="165"/>
      <c r="EO55" s="9"/>
      <c r="EP55" s="165"/>
      <c r="ER55" s="9"/>
      <c r="ET55" s="165"/>
      <c r="EV55" s="9"/>
      <c r="EW55" s="165"/>
      <c r="EY55" s="9"/>
      <c r="FB55" s="156"/>
      <c r="FC55" s="605"/>
      <c r="FD55" s="605"/>
      <c r="FI55" s="165"/>
      <c r="FJ55" s="165"/>
      <c r="FK55" s="557"/>
      <c r="FZ55" s="205"/>
      <c r="GA55" s="205"/>
    </row>
    <row r="56" spans="1:183" ht="12" customHeight="1">
      <c r="A56" s="57" t="s">
        <v>236</v>
      </c>
      <c r="B56" s="1001">
        <v>410.5985025023557</v>
      </c>
      <c r="C56" s="1001">
        <v>158.29784823235457</v>
      </c>
      <c r="D56" s="1001">
        <v>217.04833666453104</v>
      </c>
      <c r="E56" s="1001">
        <v>97.39483399138027</v>
      </c>
      <c r="F56" s="1001">
        <v>33.37318967664748</v>
      </c>
      <c r="G56" s="1001">
        <f t="shared" si="7"/>
        <v>1.8791279288226193</v>
      </c>
      <c r="I56" s="165"/>
      <c r="J56" s="306"/>
      <c r="K56" s="306"/>
      <c r="L56" s="306"/>
      <c r="Q56" s="120"/>
      <c r="R56" s="306"/>
      <c r="S56" s="604"/>
      <c r="T56" s="315"/>
      <c r="U56" s="315"/>
      <c r="V56" s="550"/>
      <c r="W56" s="550"/>
      <c r="X56" s="550"/>
      <c r="Y56" s="402"/>
      <c r="Z56" s="156"/>
      <c r="AA56" s="271"/>
      <c r="AB56" s="271"/>
      <c r="AC56" s="271"/>
      <c r="AD56" s="427"/>
      <c r="AE56" s="271"/>
      <c r="AF56" s="271"/>
      <c r="AG56" s="77"/>
      <c r="AH56" s="77"/>
      <c r="AI56" s="77"/>
      <c r="AJ56" s="77"/>
      <c r="AK56" s="77"/>
      <c r="AL56" s="77"/>
      <c r="AM56" s="77"/>
      <c r="AN56" s="77"/>
      <c r="AO56" s="77"/>
      <c r="AP56" s="77"/>
      <c r="AQ56" s="77"/>
      <c r="AR56" s="77"/>
      <c r="AS56" s="77"/>
      <c r="AT56" s="156"/>
      <c r="AU56" s="428"/>
      <c r="AV56" s="429"/>
      <c r="AW56" s="429"/>
      <c r="AX56" s="430"/>
      <c r="AY56" s="430"/>
      <c r="AZ56" s="431"/>
      <c r="BA56" s="431"/>
      <c r="BB56" s="428"/>
      <c r="BC56" s="272"/>
      <c r="BD56" s="272"/>
      <c r="BE56" s="272"/>
      <c r="BF56" s="272"/>
      <c r="BG56" s="250"/>
      <c r="BH56" s="250"/>
      <c r="BI56" s="250"/>
      <c r="BJ56" s="250"/>
      <c r="BK56" s="250"/>
      <c r="BL56" s="250"/>
      <c r="BM56" s="250"/>
      <c r="BN56" s="250"/>
      <c r="BO56" s="272"/>
      <c r="BP56" s="272"/>
      <c r="BQ56" s="295"/>
      <c r="BR56" s="156"/>
      <c r="BS56" s="307"/>
      <c r="BT56" s="307"/>
      <c r="BU56" s="307"/>
      <c r="BV56" s="307"/>
      <c r="BW56" s="307"/>
      <c r="BX56" s="307"/>
      <c r="BY56" s="307"/>
      <c r="BZ56" s="307"/>
      <c r="CB56" s="299"/>
      <c r="CC56" s="299"/>
      <c r="CD56" s="299"/>
      <c r="CE56" s="299"/>
      <c r="CF56" s="299"/>
      <c r="CG56" s="299"/>
      <c r="CH56" s="299"/>
      <c r="CI56" s="299"/>
      <c r="CJ56" s="299"/>
      <c r="CK56" s="299"/>
      <c r="CL56" s="156"/>
      <c r="CM56" s="311"/>
      <c r="CN56" s="311"/>
      <c r="CO56" s="311"/>
      <c r="CP56" s="311"/>
      <c r="CQ56" s="311"/>
      <c r="CR56" s="311"/>
      <c r="CS56" s="311"/>
      <c r="CT56" s="311"/>
      <c r="CU56" s="197"/>
      <c r="CV56" s="299"/>
      <c r="CW56" s="299"/>
      <c r="CX56" s="299"/>
      <c r="CY56" s="299"/>
      <c r="CZ56" s="299"/>
      <c r="DA56" s="299"/>
      <c r="DB56" s="299"/>
      <c r="DC56" s="299"/>
      <c r="DD56" s="299"/>
      <c r="DE56" s="299"/>
      <c r="DY56" s="557"/>
      <c r="DZ56" s="557"/>
      <c r="EA56" s="156"/>
      <c r="EB56" s="576"/>
      <c r="EC56" s="311"/>
      <c r="ED56" s="311"/>
      <c r="EE56" s="436"/>
      <c r="EF56" s="436"/>
      <c r="EG56" s="436"/>
      <c r="EK56" s="446"/>
      <c r="EM56" s="209"/>
      <c r="EN56" s="209"/>
      <c r="EO56" s="209"/>
      <c r="EP56" s="209"/>
      <c r="EQ56" s="209"/>
      <c r="ER56" s="9"/>
      <c r="ET56" s="165"/>
      <c r="EV56" s="9"/>
      <c r="EW56" s="165"/>
      <c r="EY56" s="9"/>
      <c r="FB56" s="156"/>
      <c r="FC56" s="605"/>
      <c r="FD56" s="605"/>
      <c r="FI56" s="165"/>
      <c r="FJ56" s="165"/>
      <c r="FK56" s="557"/>
      <c r="FZ56" s="205"/>
      <c r="GA56" s="205"/>
    </row>
    <row r="57" spans="1:183" ht="12" customHeight="1">
      <c r="A57" s="190" t="s">
        <v>237</v>
      </c>
      <c r="B57" s="1002">
        <v>428.8839499187926</v>
      </c>
      <c r="C57" s="1002">
        <v>170.2058756721931</v>
      </c>
      <c r="D57" s="1002">
        <v>183.45615239903879</v>
      </c>
      <c r="E57" s="1002">
        <v>87.71871280209109</v>
      </c>
      <c r="F57" s="1002">
        <v>71.62020676681037</v>
      </c>
      <c r="G57" s="1002">
        <f t="shared" si="7"/>
        <v>3.601715080750367</v>
      </c>
      <c r="I57" s="165"/>
      <c r="J57" s="306"/>
      <c r="K57" s="306"/>
      <c r="L57" s="306"/>
      <c r="Q57" s="120"/>
      <c r="R57" s="306"/>
      <c r="S57" s="604"/>
      <c r="T57" s="315"/>
      <c r="U57" s="315"/>
      <c r="V57" s="550"/>
      <c r="W57" s="550"/>
      <c r="X57" s="550"/>
      <c r="Y57" s="402"/>
      <c r="Z57" s="156"/>
      <c r="AA57" s="271"/>
      <c r="AB57" s="271"/>
      <c r="AC57" s="271"/>
      <c r="AD57" s="427"/>
      <c r="AE57" s="271"/>
      <c r="AF57" s="271"/>
      <c r="AG57" s="77"/>
      <c r="AH57" s="77"/>
      <c r="AI57" s="77"/>
      <c r="AJ57" s="77"/>
      <c r="AK57" s="77"/>
      <c r="AL57" s="77"/>
      <c r="AM57" s="77"/>
      <c r="AN57" s="77"/>
      <c r="AO57" s="77"/>
      <c r="AP57" s="77"/>
      <c r="AQ57" s="77"/>
      <c r="AR57" s="77"/>
      <c r="AS57" s="77"/>
      <c r="AT57" s="156"/>
      <c r="AU57" s="428"/>
      <c r="AV57" s="429"/>
      <c r="AW57" s="429"/>
      <c r="AX57" s="430"/>
      <c r="AY57" s="430"/>
      <c r="AZ57" s="431"/>
      <c r="BA57" s="431"/>
      <c r="BB57" s="428"/>
      <c r="BC57" s="272"/>
      <c r="BD57" s="272"/>
      <c r="BE57" s="272"/>
      <c r="BF57" s="272"/>
      <c r="BG57" s="250"/>
      <c r="BH57" s="250"/>
      <c r="BI57" s="250"/>
      <c r="BJ57" s="250"/>
      <c r="BK57" s="250"/>
      <c r="BL57" s="250"/>
      <c r="BM57" s="250"/>
      <c r="BN57" s="250"/>
      <c r="BO57" s="272"/>
      <c r="BP57" s="272"/>
      <c r="BQ57" s="295"/>
      <c r="BR57" s="156"/>
      <c r="BS57" s="307"/>
      <c r="BT57" s="307"/>
      <c r="BU57" s="307"/>
      <c r="BV57" s="307"/>
      <c r="BW57" s="307"/>
      <c r="BX57" s="307"/>
      <c r="BY57" s="307"/>
      <c r="BZ57" s="307"/>
      <c r="CB57" s="299"/>
      <c r="CC57" s="299"/>
      <c r="CD57" s="299"/>
      <c r="CE57" s="299"/>
      <c r="CF57" s="299"/>
      <c r="CG57" s="299"/>
      <c r="CH57" s="299"/>
      <c r="CI57" s="299"/>
      <c r="CJ57" s="299"/>
      <c r="CK57" s="299"/>
      <c r="CL57" s="156"/>
      <c r="CM57" s="311"/>
      <c r="CN57" s="311"/>
      <c r="CO57" s="311"/>
      <c r="CP57" s="311"/>
      <c r="CQ57" s="311"/>
      <c r="CR57" s="311"/>
      <c r="CS57" s="311"/>
      <c r="CT57" s="311"/>
      <c r="CU57" s="197"/>
      <c r="CV57" s="299"/>
      <c r="CW57" s="299"/>
      <c r="CX57" s="299"/>
      <c r="CY57" s="299"/>
      <c r="CZ57" s="299"/>
      <c r="DA57" s="299"/>
      <c r="DB57" s="299"/>
      <c r="DC57" s="299"/>
      <c r="DD57" s="299"/>
      <c r="DE57" s="299"/>
      <c r="DY57" s="557"/>
      <c r="DZ57" s="557"/>
      <c r="EA57" s="156"/>
      <c r="EB57" s="576"/>
      <c r="EC57" s="311"/>
      <c r="ED57" s="311"/>
      <c r="EE57" s="436"/>
      <c r="EF57" s="436"/>
      <c r="EG57" s="436"/>
      <c r="EM57" s="165"/>
      <c r="EO57" s="9"/>
      <c r="EP57" s="165"/>
      <c r="ER57" s="9"/>
      <c r="ET57" s="165"/>
      <c r="EV57" s="9"/>
      <c r="EW57" s="165"/>
      <c r="EY57" s="9"/>
      <c r="FB57" s="156"/>
      <c r="FC57" s="605"/>
      <c r="FD57" s="605"/>
      <c r="FI57" s="165"/>
      <c r="FJ57" s="165"/>
      <c r="FK57" s="557"/>
      <c r="FZ57" s="205"/>
      <c r="GA57" s="205"/>
    </row>
    <row r="58" spans="1:183" ht="12" customHeight="1">
      <c r="A58" s="57" t="s">
        <v>238</v>
      </c>
      <c r="B58" s="1001">
        <v>576.2486676551912</v>
      </c>
      <c r="C58" s="1001">
        <v>227.53106182473223</v>
      </c>
      <c r="D58" s="1001">
        <v>245.50909665383153</v>
      </c>
      <c r="E58" s="1001">
        <v>154.33567616253228</v>
      </c>
      <c r="F58" s="1001">
        <v>92.69396514992403</v>
      </c>
      <c r="G58" s="1001">
        <f t="shared" si="7"/>
        <v>10.514544026703419</v>
      </c>
      <c r="I58" s="165"/>
      <c r="J58" s="306"/>
      <c r="K58" s="306"/>
      <c r="L58" s="306"/>
      <c r="Q58" s="120"/>
      <c r="R58" s="306"/>
      <c r="S58" s="604"/>
      <c r="T58" s="315"/>
      <c r="U58" s="315"/>
      <c r="V58" s="550"/>
      <c r="W58" s="550"/>
      <c r="X58" s="550"/>
      <c r="Y58" s="402"/>
      <c r="Z58" s="156"/>
      <c r="AA58" s="271"/>
      <c r="AB58" s="271"/>
      <c r="AC58" s="271"/>
      <c r="AD58" s="427"/>
      <c r="AE58" s="271"/>
      <c r="AF58" s="271"/>
      <c r="AG58" s="77"/>
      <c r="AH58" s="77"/>
      <c r="AI58" s="77"/>
      <c r="AJ58" s="77"/>
      <c r="AK58" s="77"/>
      <c r="AL58" s="77"/>
      <c r="AM58" s="77"/>
      <c r="AN58" s="77"/>
      <c r="AO58" s="77"/>
      <c r="AP58" s="77"/>
      <c r="AQ58" s="77"/>
      <c r="AR58" s="77"/>
      <c r="AS58" s="77"/>
      <c r="AT58" s="156"/>
      <c r="AU58" s="428"/>
      <c r="AV58" s="429"/>
      <c r="AW58" s="429"/>
      <c r="AX58" s="430"/>
      <c r="AY58" s="430"/>
      <c r="AZ58" s="431"/>
      <c r="BA58" s="431"/>
      <c r="BB58" s="428"/>
      <c r="BC58" s="272"/>
      <c r="BD58" s="272"/>
      <c r="BE58" s="272"/>
      <c r="BF58" s="272"/>
      <c r="BG58" s="250"/>
      <c r="BH58" s="250"/>
      <c r="BI58" s="250"/>
      <c r="BJ58" s="250"/>
      <c r="BK58" s="250"/>
      <c r="BL58" s="250"/>
      <c r="BM58" s="250"/>
      <c r="BN58" s="250"/>
      <c r="BO58" s="272"/>
      <c r="BP58" s="272"/>
      <c r="BQ58" s="295"/>
      <c r="BR58" s="156"/>
      <c r="BS58" s="307"/>
      <c r="BT58" s="307"/>
      <c r="BU58" s="307"/>
      <c r="BV58" s="307"/>
      <c r="BW58" s="307"/>
      <c r="BX58" s="307"/>
      <c r="BY58" s="307"/>
      <c r="BZ58" s="307"/>
      <c r="CB58" s="299"/>
      <c r="CC58" s="299"/>
      <c r="CD58" s="299"/>
      <c r="CE58" s="299"/>
      <c r="CF58" s="299"/>
      <c r="CG58" s="299"/>
      <c r="CH58" s="299"/>
      <c r="CI58" s="299"/>
      <c r="CJ58" s="299"/>
      <c r="CK58" s="299"/>
      <c r="CL58" s="156"/>
      <c r="CM58" s="311"/>
      <c r="CN58" s="311"/>
      <c r="CO58" s="311"/>
      <c r="CP58" s="311"/>
      <c r="CQ58" s="311"/>
      <c r="CR58" s="311"/>
      <c r="CS58" s="311"/>
      <c r="CT58" s="311"/>
      <c r="CU58" s="197"/>
      <c r="CV58" s="299"/>
      <c r="CW58" s="299"/>
      <c r="CX58" s="299"/>
      <c r="CY58" s="299"/>
      <c r="CZ58" s="299"/>
      <c r="DA58" s="299"/>
      <c r="DB58" s="299"/>
      <c r="DC58" s="299"/>
      <c r="DD58" s="299"/>
      <c r="DE58" s="299"/>
      <c r="DY58" s="557"/>
      <c r="DZ58" s="557"/>
      <c r="EA58" s="156"/>
      <c r="EB58" s="576"/>
      <c r="EC58" s="311"/>
      <c r="ED58" s="311"/>
      <c r="EE58" s="436"/>
      <c r="EF58" s="436"/>
      <c r="EG58" s="436"/>
      <c r="EM58" s="165"/>
      <c r="EO58" s="9"/>
      <c r="EP58" s="165"/>
      <c r="ER58" s="9"/>
      <c r="ET58" s="165"/>
      <c r="EV58" s="9"/>
      <c r="EW58" s="165"/>
      <c r="EY58" s="9"/>
      <c r="FB58" s="156"/>
      <c r="FC58" s="605"/>
      <c r="FD58" s="605"/>
      <c r="FI58" s="165"/>
      <c r="FJ58" s="165"/>
      <c r="FK58" s="557"/>
      <c r="FZ58" s="205"/>
      <c r="GA58" s="205"/>
    </row>
    <row r="59" spans="1:183" ht="12" customHeight="1">
      <c r="A59" s="190" t="s">
        <v>239</v>
      </c>
      <c r="B59" s="1002">
        <v>420.5968956085265</v>
      </c>
      <c r="C59" s="1002">
        <v>178.17179448838476</v>
      </c>
      <c r="D59" s="1002">
        <v>185.13514132661794</v>
      </c>
      <c r="E59" s="1002">
        <v>90.82048618472487</v>
      </c>
      <c r="F59" s="1002">
        <v>42.15161502746727</v>
      </c>
      <c r="G59" s="1002">
        <f t="shared" si="7"/>
        <v>15.13834476605652</v>
      </c>
      <c r="I59" s="165"/>
      <c r="J59" s="306"/>
      <c r="K59" s="306"/>
      <c r="L59" s="306"/>
      <c r="Q59" s="120"/>
      <c r="R59" s="306"/>
      <c r="S59" s="604"/>
      <c r="T59" s="315"/>
      <c r="U59" s="315"/>
      <c r="V59" s="550"/>
      <c r="W59" s="550"/>
      <c r="X59" s="550"/>
      <c r="Y59" s="402"/>
      <c r="Z59" s="156"/>
      <c r="AA59" s="271"/>
      <c r="AB59" s="271"/>
      <c r="AC59" s="271"/>
      <c r="AD59" s="427"/>
      <c r="AE59" s="271"/>
      <c r="AF59" s="271"/>
      <c r="AG59" s="77"/>
      <c r="AH59" s="77"/>
      <c r="AI59" s="77"/>
      <c r="AJ59" s="77"/>
      <c r="AK59" s="77"/>
      <c r="AL59" s="77"/>
      <c r="AM59" s="77"/>
      <c r="AN59" s="77"/>
      <c r="AO59" s="77"/>
      <c r="AP59" s="77"/>
      <c r="AQ59" s="77"/>
      <c r="AR59" s="77"/>
      <c r="AS59" s="77"/>
      <c r="AT59" s="156"/>
      <c r="AU59" s="428"/>
      <c r="AV59" s="429"/>
      <c r="AW59" s="429"/>
      <c r="AX59" s="430"/>
      <c r="AY59" s="430"/>
      <c r="AZ59" s="431"/>
      <c r="BA59" s="431"/>
      <c r="BB59" s="428"/>
      <c r="BC59" s="272"/>
      <c r="BD59" s="272"/>
      <c r="BE59" s="272"/>
      <c r="BF59" s="272"/>
      <c r="BG59" s="250"/>
      <c r="BH59" s="250"/>
      <c r="BI59" s="250"/>
      <c r="BJ59" s="250"/>
      <c r="BK59" s="250"/>
      <c r="BL59" s="250"/>
      <c r="BM59" s="250"/>
      <c r="BN59" s="250"/>
      <c r="BO59" s="272"/>
      <c r="BP59" s="272"/>
      <c r="BQ59" s="295"/>
      <c r="BR59" s="156"/>
      <c r="BS59" s="307"/>
      <c r="BT59" s="307"/>
      <c r="BU59" s="307"/>
      <c r="BV59" s="307"/>
      <c r="BW59" s="307"/>
      <c r="BX59" s="307"/>
      <c r="BY59" s="307"/>
      <c r="BZ59" s="307"/>
      <c r="CB59" s="299"/>
      <c r="CC59" s="299"/>
      <c r="CD59" s="299"/>
      <c r="CE59" s="299"/>
      <c r="CF59" s="299"/>
      <c r="CG59" s="299"/>
      <c r="CH59" s="299"/>
      <c r="CI59" s="299"/>
      <c r="CJ59" s="299"/>
      <c r="CK59" s="299"/>
      <c r="CL59" s="156"/>
      <c r="CM59" s="311"/>
      <c r="CN59" s="311"/>
      <c r="CO59" s="311"/>
      <c r="CP59" s="311"/>
      <c r="CQ59" s="311"/>
      <c r="CR59" s="311"/>
      <c r="CS59" s="311"/>
      <c r="CT59" s="311"/>
      <c r="CU59" s="197"/>
      <c r="CV59" s="299"/>
      <c r="CW59" s="299"/>
      <c r="CX59" s="299"/>
      <c r="CY59" s="299"/>
      <c r="CZ59" s="299"/>
      <c r="DA59" s="299"/>
      <c r="DB59" s="299"/>
      <c r="DC59" s="299"/>
      <c r="DD59" s="299"/>
      <c r="DE59" s="299"/>
      <c r="DY59" s="557"/>
      <c r="DZ59" s="557"/>
      <c r="EA59" s="156"/>
      <c r="EB59" s="576"/>
      <c r="EC59" s="311"/>
      <c r="ED59" s="311"/>
      <c r="EE59" s="436"/>
      <c r="EF59" s="436"/>
      <c r="EG59" s="436"/>
      <c r="EM59" s="165"/>
      <c r="EO59" s="9"/>
      <c r="EP59" s="165"/>
      <c r="ER59" s="9"/>
      <c r="ET59" s="165"/>
      <c r="EV59" s="9"/>
      <c r="EW59" s="165"/>
      <c r="EY59" s="9"/>
      <c r="FB59" s="156"/>
      <c r="FC59" s="605"/>
      <c r="FD59" s="605"/>
      <c r="FI59" s="165"/>
      <c r="FJ59" s="165"/>
      <c r="FK59" s="557"/>
      <c r="FZ59" s="205"/>
      <c r="GA59" s="205"/>
    </row>
    <row r="60" spans="1:183" ht="12" customHeight="1">
      <c r="A60" s="57" t="s">
        <v>240</v>
      </c>
      <c r="B60" s="1001">
        <v>394.39648599926744</v>
      </c>
      <c r="C60" s="1001">
        <v>173.6900194388468</v>
      </c>
      <c r="D60" s="1001">
        <v>182.30739077084812</v>
      </c>
      <c r="E60" s="1001">
        <v>87.03449821356553</v>
      </c>
      <c r="F60" s="1001">
        <v>33.61656095173252</v>
      </c>
      <c r="G60" s="1001">
        <f t="shared" si="7"/>
        <v>4.782514837840004</v>
      </c>
      <c r="I60" s="165"/>
      <c r="J60" s="306"/>
      <c r="K60" s="306"/>
      <c r="L60" s="306"/>
      <c r="Q60" s="120"/>
      <c r="R60" s="306"/>
      <c r="S60" s="604"/>
      <c r="T60" s="315"/>
      <c r="U60" s="315"/>
      <c r="V60" s="550"/>
      <c r="W60" s="550"/>
      <c r="X60" s="550"/>
      <c r="Y60" s="402"/>
      <c r="Z60" s="156"/>
      <c r="AA60" s="271"/>
      <c r="AB60" s="271"/>
      <c r="AC60" s="271"/>
      <c r="AD60" s="427"/>
      <c r="AE60" s="271"/>
      <c r="AF60" s="271"/>
      <c r="AG60" s="77"/>
      <c r="AH60" s="77"/>
      <c r="AI60" s="77"/>
      <c r="AJ60" s="77"/>
      <c r="AK60" s="77"/>
      <c r="AL60" s="77"/>
      <c r="AM60" s="77"/>
      <c r="AN60" s="77"/>
      <c r="AO60" s="77"/>
      <c r="AP60" s="77"/>
      <c r="AQ60" s="77"/>
      <c r="AR60" s="77"/>
      <c r="AS60" s="77"/>
      <c r="AT60" s="156"/>
      <c r="AU60" s="428"/>
      <c r="AV60" s="429"/>
      <c r="AW60" s="429"/>
      <c r="AX60" s="430"/>
      <c r="AY60" s="430"/>
      <c r="AZ60" s="431"/>
      <c r="BA60" s="431"/>
      <c r="BB60" s="428"/>
      <c r="BC60" s="272"/>
      <c r="BD60" s="272"/>
      <c r="BE60" s="272"/>
      <c r="BF60" s="272"/>
      <c r="BG60" s="250"/>
      <c r="BH60" s="250"/>
      <c r="BI60" s="250"/>
      <c r="BJ60" s="250"/>
      <c r="BK60" s="250"/>
      <c r="BL60" s="250"/>
      <c r="BM60" s="250"/>
      <c r="BN60" s="250"/>
      <c r="BO60" s="272"/>
      <c r="BP60" s="272"/>
      <c r="BQ60" s="295"/>
      <c r="BR60" s="156"/>
      <c r="BS60" s="307"/>
      <c r="BT60" s="307"/>
      <c r="BU60" s="307"/>
      <c r="BV60" s="307"/>
      <c r="BW60" s="307"/>
      <c r="BX60" s="307"/>
      <c r="BY60" s="307"/>
      <c r="BZ60" s="307"/>
      <c r="CB60" s="299"/>
      <c r="CC60" s="299"/>
      <c r="CD60" s="299"/>
      <c r="CE60" s="299"/>
      <c r="CF60" s="299"/>
      <c r="CG60" s="299"/>
      <c r="CH60" s="299"/>
      <c r="CI60" s="299"/>
      <c r="CJ60" s="299"/>
      <c r="CK60" s="299"/>
      <c r="CL60" s="156"/>
      <c r="CM60" s="311"/>
      <c r="CN60" s="311"/>
      <c r="CO60" s="311"/>
      <c r="CP60" s="311"/>
      <c r="CQ60" s="311"/>
      <c r="CR60" s="311"/>
      <c r="CS60" s="311"/>
      <c r="CT60" s="311"/>
      <c r="CU60" s="197"/>
      <c r="CV60" s="299"/>
      <c r="CW60" s="299"/>
      <c r="CX60" s="299"/>
      <c r="CY60" s="299"/>
      <c r="CZ60" s="299"/>
      <c r="DA60" s="299"/>
      <c r="DB60" s="299"/>
      <c r="DC60" s="299"/>
      <c r="DD60" s="299"/>
      <c r="DE60" s="299"/>
      <c r="DY60" s="557"/>
      <c r="DZ60" s="557"/>
      <c r="EA60" s="156"/>
      <c r="EB60" s="576"/>
      <c r="EC60" s="311"/>
      <c r="ED60" s="311"/>
      <c r="EE60" s="436"/>
      <c r="EF60" s="436"/>
      <c r="EG60" s="436"/>
      <c r="EM60" s="165"/>
      <c r="EO60" s="9"/>
      <c r="EP60" s="165"/>
      <c r="ER60" s="9"/>
      <c r="ET60" s="165"/>
      <c r="EV60" s="9"/>
      <c r="EW60" s="165"/>
      <c r="EY60" s="9"/>
      <c r="FB60" s="156"/>
      <c r="FC60" s="605"/>
      <c r="FD60" s="605"/>
      <c r="FI60" s="165"/>
      <c r="FJ60" s="165"/>
      <c r="FK60" s="557"/>
      <c r="FZ60" s="205"/>
      <c r="GA60" s="205"/>
    </row>
    <row r="61" spans="1:183" ht="12" customHeight="1">
      <c r="A61" s="190" t="s">
        <v>241</v>
      </c>
      <c r="B61" s="1002">
        <v>500.63284425713704</v>
      </c>
      <c r="C61" s="1002">
        <v>183.07513372197556</v>
      </c>
      <c r="D61" s="1002">
        <v>217.16930413761293</v>
      </c>
      <c r="E61" s="1002">
        <v>87.87415770301116</v>
      </c>
      <c r="F61" s="1002">
        <v>96.29789733552735</v>
      </c>
      <c r="G61" s="1002">
        <f t="shared" si="7"/>
        <v>4.090509062021226</v>
      </c>
      <c r="I61" s="165"/>
      <c r="J61" s="306"/>
      <c r="K61" s="306"/>
      <c r="L61" s="306"/>
      <c r="Q61" s="120"/>
      <c r="R61" s="306"/>
      <c r="S61" s="604"/>
      <c r="T61" s="315"/>
      <c r="U61" s="315"/>
      <c r="V61" s="550"/>
      <c r="W61" s="550"/>
      <c r="X61" s="550"/>
      <c r="Y61" s="402"/>
      <c r="Z61" s="156"/>
      <c r="AA61" s="271"/>
      <c r="AB61" s="271"/>
      <c r="AC61" s="271"/>
      <c r="AD61" s="427"/>
      <c r="AE61" s="271"/>
      <c r="AF61" s="271"/>
      <c r="AG61" s="77"/>
      <c r="AH61" s="77"/>
      <c r="AI61" s="77"/>
      <c r="AJ61" s="77"/>
      <c r="AK61" s="77"/>
      <c r="AL61" s="77"/>
      <c r="AM61" s="77"/>
      <c r="AN61" s="77"/>
      <c r="AO61" s="77"/>
      <c r="AP61" s="77"/>
      <c r="AQ61" s="77"/>
      <c r="AR61" s="77"/>
      <c r="AS61" s="77"/>
      <c r="AT61" s="156"/>
      <c r="AU61" s="428"/>
      <c r="AV61" s="429"/>
      <c r="AW61" s="429"/>
      <c r="AX61" s="430"/>
      <c r="AY61" s="430"/>
      <c r="AZ61" s="431"/>
      <c r="BA61" s="431"/>
      <c r="BB61" s="428"/>
      <c r="BC61" s="272"/>
      <c r="BD61" s="272"/>
      <c r="BE61" s="272"/>
      <c r="BF61" s="272"/>
      <c r="BG61" s="250"/>
      <c r="BH61" s="250"/>
      <c r="BI61" s="250"/>
      <c r="BJ61" s="250"/>
      <c r="BK61" s="250"/>
      <c r="BL61" s="250"/>
      <c r="BM61" s="250"/>
      <c r="BN61" s="250"/>
      <c r="BO61" s="272"/>
      <c r="BP61" s="272"/>
      <c r="BQ61" s="295"/>
      <c r="BR61" s="156"/>
      <c r="BS61" s="307"/>
      <c r="BT61" s="307"/>
      <c r="BU61" s="307"/>
      <c r="BV61" s="307"/>
      <c r="BW61" s="307"/>
      <c r="BX61" s="307"/>
      <c r="BY61" s="307"/>
      <c r="BZ61" s="307"/>
      <c r="CB61" s="299"/>
      <c r="CC61" s="299"/>
      <c r="CD61" s="299"/>
      <c r="CE61" s="299"/>
      <c r="CF61" s="299"/>
      <c r="CG61" s="299"/>
      <c r="CH61" s="299"/>
      <c r="CI61" s="299"/>
      <c r="CJ61" s="299"/>
      <c r="CK61" s="299"/>
      <c r="CL61" s="156"/>
      <c r="CM61" s="311"/>
      <c r="CN61" s="311"/>
      <c r="CO61" s="311"/>
      <c r="CP61" s="311"/>
      <c r="CQ61" s="311"/>
      <c r="CR61" s="311"/>
      <c r="CS61" s="311"/>
      <c r="CT61" s="311"/>
      <c r="CU61" s="197"/>
      <c r="CV61" s="299"/>
      <c r="CW61" s="299"/>
      <c r="CX61" s="299"/>
      <c r="CY61" s="299"/>
      <c r="CZ61" s="299"/>
      <c r="DA61" s="299"/>
      <c r="DB61" s="299"/>
      <c r="DC61" s="299"/>
      <c r="DD61" s="299"/>
      <c r="DE61" s="299"/>
      <c r="DY61" s="557"/>
      <c r="DZ61" s="557"/>
      <c r="EA61" s="156"/>
      <c r="EB61" s="576"/>
      <c r="EC61" s="311"/>
      <c r="ED61" s="311"/>
      <c r="EE61" s="436"/>
      <c r="EF61" s="436"/>
      <c r="EG61" s="436"/>
      <c r="EM61" s="165"/>
      <c r="EO61" s="9"/>
      <c r="EP61" s="165"/>
      <c r="ER61" s="9"/>
      <c r="ET61" s="165"/>
      <c r="EV61" s="9"/>
      <c r="EW61" s="165"/>
      <c r="EY61" s="9"/>
      <c r="FB61" s="156"/>
      <c r="FC61" s="605"/>
      <c r="FD61" s="605"/>
      <c r="FI61" s="165"/>
      <c r="FJ61" s="165"/>
      <c r="FK61" s="557"/>
      <c r="FZ61" s="205"/>
      <c r="GA61" s="205"/>
    </row>
    <row r="62" spans="1:183" ht="12" customHeight="1">
      <c r="A62" s="57" t="s">
        <v>242</v>
      </c>
      <c r="B62" s="1001">
        <v>427.8818327671131</v>
      </c>
      <c r="C62" s="1001">
        <v>179.39008590889094</v>
      </c>
      <c r="D62" s="1001">
        <v>175.89595662543792</v>
      </c>
      <c r="E62" s="1001">
        <v>78.55227739607076</v>
      </c>
      <c r="F62" s="1001">
        <v>65.4499164728727</v>
      </c>
      <c r="G62" s="1001">
        <f t="shared" si="7"/>
        <v>7.145873759911552</v>
      </c>
      <c r="I62" s="165"/>
      <c r="J62" s="306"/>
      <c r="K62" s="306"/>
      <c r="L62" s="306"/>
      <c r="Q62" s="120"/>
      <c r="R62" s="306"/>
      <c r="S62" s="604"/>
      <c r="T62" s="315"/>
      <c r="U62" s="315"/>
      <c r="V62" s="550"/>
      <c r="W62" s="550"/>
      <c r="X62" s="550"/>
      <c r="Y62" s="402"/>
      <c r="Z62" s="156"/>
      <c r="AA62" s="271"/>
      <c r="AB62" s="271"/>
      <c r="AC62" s="271"/>
      <c r="AD62" s="427"/>
      <c r="AE62" s="271"/>
      <c r="AF62" s="271"/>
      <c r="AG62" s="77"/>
      <c r="AH62" s="77"/>
      <c r="AI62" s="77"/>
      <c r="AJ62" s="77"/>
      <c r="AK62" s="77"/>
      <c r="AL62" s="77"/>
      <c r="AM62" s="77"/>
      <c r="AN62" s="77"/>
      <c r="AO62" s="77"/>
      <c r="AP62" s="77"/>
      <c r="AQ62" s="77"/>
      <c r="AR62" s="77"/>
      <c r="AS62" s="77"/>
      <c r="AT62" s="156"/>
      <c r="AU62" s="428"/>
      <c r="AV62" s="429"/>
      <c r="AW62" s="429"/>
      <c r="AX62" s="430"/>
      <c r="AY62" s="430"/>
      <c r="AZ62" s="431"/>
      <c r="BA62" s="431"/>
      <c r="BB62" s="428"/>
      <c r="BC62" s="272"/>
      <c r="BD62" s="272"/>
      <c r="BE62" s="272"/>
      <c r="BF62" s="272"/>
      <c r="BG62" s="250"/>
      <c r="BH62" s="250"/>
      <c r="BI62" s="250"/>
      <c r="BJ62" s="250"/>
      <c r="BK62" s="250"/>
      <c r="BL62" s="250"/>
      <c r="BM62" s="250"/>
      <c r="BN62" s="250"/>
      <c r="BO62" s="272"/>
      <c r="BP62" s="272"/>
      <c r="BQ62" s="295"/>
      <c r="BR62" s="156"/>
      <c r="BS62" s="307"/>
      <c r="BT62" s="307"/>
      <c r="BU62" s="307"/>
      <c r="BV62" s="307"/>
      <c r="BW62" s="307"/>
      <c r="BX62" s="307"/>
      <c r="BY62" s="307"/>
      <c r="BZ62" s="307"/>
      <c r="CB62" s="299"/>
      <c r="CC62" s="299"/>
      <c r="CD62" s="299"/>
      <c r="CE62" s="299"/>
      <c r="CF62" s="299"/>
      <c r="CG62" s="299"/>
      <c r="CH62" s="299"/>
      <c r="CI62" s="299"/>
      <c r="CJ62" s="299"/>
      <c r="CK62" s="299"/>
      <c r="CL62" s="156"/>
      <c r="CM62" s="311"/>
      <c r="CN62" s="311"/>
      <c r="CO62" s="311"/>
      <c r="CP62" s="311"/>
      <c r="CQ62" s="311"/>
      <c r="CR62" s="311"/>
      <c r="CS62" s="311"/>
      <c r="CT62" s="311"/>
      <c r="CU62" s="197"/>
      <c r="CV62" s="299"/>
      <c r="CW62" s="299"/>
      <c r="CX62" s="408"/>
      <c r="CY62" s="408"/>
      <c r="CZ62" s="381"/>
      <c r="DA62" s="247"/>
      <c r="DB62" s="299"/>
      <c r="DC62" s="299"/>
      <c r="DD62" s="299"/>
      <c r="DE62" s="299"/>
      <c r="DY62" s="557"/>
      <c r="DZ62" s="557"/>
      <c r="EA62" s="156"/>
      <c r="EB62" s="576"/>
      <c r="EC62" s="311"/>
      <c r="ED62" s="311"/>
      <c r="EE62" s="436"/>
      <c r="EF62" s="436"/>
      <c r="EG62" s="436"/>
      <c r="EM62" s="165"/>
      <c r="EO62" s="9"/>
      <c r="EP62" s="165"/>
      <c r="ER62" s="9"/>
      <c r="ET62" s="165"/>
      <c r="EV62" s="9"/>
      <c r="EW62" s="165"/>
      <c r="EY62" s="9"/>
      <c r="FB62" s="156"/>
      <c r="FC62" s="605"/>
      <c r="FD62" s="605"/>
      <c r="FI62" s="165"/>
      <c r="FJ62" s="165"/>
      <c r="FK62" s="557"/>
      <c r="FZ62" s="205"/>
      <c r="GA62" s="205"/>
    </row>
    <row r="63" spans="1:183" ht="12" customHeight="1">
      <c r="A63" s="190" t="s">
        <v>243</v>
      </c>
      <c r="B63" s="1002">
        <v>462.7255071168849</v>
      </c>
      <c r="C63" s="1002">
        <v>209.26193307578416</v>
      </c>
      <c r="D63" s="1002">
        <v>156.93730756127508</v>
      </c>
      <c r="E63" s="1002">
        <v>80.35019830428942</v>
      </c>
      <c r="F63" s="1002">
        <v>91.58935424152627</v>
      </c>
      <c r="G63" s="1002">
        <f t="shared" si="7"/>
        <v>4.936912238299399</v>
      </c>
      <c r="I63" s="165"/>
      <c r="J63" s="306"/>
      <c r="K63" s="306"/>
      <c r="L63" s="306"/>
      <c r="Q63" s="120"/>
      <c r="R63" s="306"/>
      <c r="S63" s="604"/>
      <c r="T63" s="315"/>
      <c r="U63" s="315"/>
      <c r="V63" s="550"/>
      <c r="W63" s="550"/>
      <c r="X63" s="550"/>
      <c r="Y63" s="402"/>
      <c r="Z63" s="156"/>
      <c r="AA63" s="271"/>
      <c r="AB63" s="271"/>
      <c r="AC63" s="271"/>
      <c r="AD63" s="427"/>
      <c r="AE63" s="271"/>
      <c r="AF63" s="271"/>
      <c r="AG63" s="77"/>
      <c r="AH63" s="77"/>
      <c r="AI63" s="77"/>
      <c r="AJ63" s="77"/>
      <c r="AK63" s="77"/>
      <c r="AL63" s="77"/>
      <c r="AM63" s="77"/>
      <c r="AN63" s="77"/>
      <c r="AO63" s="77"/>
      <c r="AP63" s="77"/>
      <c r="AQ63" s="77"/>
      <c r="AR63" s="77"/>
      <c r="AS63" s="77"/>
      <c r="AT63" s="156"/>
      <c r="AU63" s="428"/>
      <c r="AV63" s="429"/>
      <c r="AW63" s="429"/>
      <c r="AX63" s="430"/>
      <c r="AY63" s="430"/>
      <c r="AZ63" s="431"/>
      <c r="BA63" s="431"/>
      <c r="BB63" s="428"/>
      <c r="BC63" s="272"/>
      <c r="BD63" s="272"/>
      <c r="BE63" s="272"/>
      <c r="BF63" s="272"/>
      <c r="BG63" s="250"/>
      <c r="BH63" s="250"/>
      <c r="BI63" s="250"/>
      <c r="BJ63" s="250"/>
      <c r="BK63" s="250"/>
      <c r="BL63" s="250"/>
      <c r="BM63" s="250"/>
      <c r="BN63" s="250"/>
      <c r="BO63" s="272"/>
      <c r="BP63" s="272"/>
      <c r="BQ63" s="295"/>
      <c r="BR63" s="156"/>
      <c r="BS63" s="307"/>
      <c r="BT63" s="307"/>
      <c r="BU63" s="307"/>
      <c r="BV63" s="307"/>
      <c r="BW63" s="307"/>
      <c r="BX63" s="307"/>
      <c r="BY63" s="307"/>
      <c r="BZ63" s="307"/>
      <c r="CB63" s="299"/>
      <c r="CC63" s="299"/>
      <c r="CD63" s="299"/>
      <c r="CE63" s="299"/>
      <c r="CF63" s="299"/>
      <c r="CG63" s="299"/>
      <c r="CH63" s="299"/>
      <c r="CI63" s="299"/>
      <c r="CJ63" s="299"/>
      <c r="CK63" s="299"/>
      <c r="CL63" s="156"/>
      <c r="CM63" s="311"/>
      <c r="CN63" s="311"/>
      <c r="CO63" s="311"/>
      <c r="CP63" s="311"/>
      <c r="CQ63" s="311"/>
      <c r="CR63" s="311"/>
      <c r="CS63" s="311"/>
      <c r="CT63" s="311"/>
      <c r="CU63" s="197"/>
      <c r="CV63" s="299"/>
      <c r="CW63" s="299"/>
      <c r="CX63" s="299"/>
      <c r="CY63" s="299"/>
      <c r="CZ63" s="299"/>
      <c r="DA63" s="299"/>
      <c r="DB63" s="299"/>
      <c r="DC63" s="299"/>
      <c r="DD63" s="299"/>
      <c r="DE63" s="299"/>
      <c r="DY63" s="557"/>
      <c r="DZ63" s="557"/>
      <c r="EA63" s="156"/>
      <c r="EB63" s="576"/>
      <c r="EC63" s="311"/>
      <c r="ED63" s="311"/>
      <c r="EE63" s="436"/>
      <c r="EF63" s="436"/>
      <c r="EG63" s="436"/>
      <c r="EM63" s="165"/>
      <c r="EO63" s="9"/>
      <c r="EP63" s="165"/>
      <c r="ER63" s="9"/>
      <c r="ET63" s="165"/>
      <c r="EV63" s="9"/>
      <c r="EW63" s="165"/>
      <c r="EY63" s="9"/>
      <c r="FB63" s="156"/>
      <c r="FC63" s="605"/>
      <c r="FD63" s="605"/>
      <c r="FI63" s="165"/>
      <c r="FJ63" s="165"/>
      <c r="FK63" s="557"/>
      <c r="FZ63" s="205"/>
      <c r="GA63" s="205"/>
    </row>
    <row r="64" spans="1:183" ht="12" customHeight="1">
      <c r="A64" s="57" t="s">
        <v>244</v>
      </c>
      <c r="B64" s="1001">
        <v>389.42459926440466</v>
      </c>
      <c r="C64" s="1001">
        <v>154.18272967425216</v>
      </c>
      <c r="D64" s="1001">
        <v>157.11946449014297</v>
      </c>
      <c r="E64" s="1001">
        <v>72.92014959909832</v>
      </c>
      <c r="F64" s="1001">
        <v>69.89345825020426</v>
      </c>
      <c r="G64" s="1001">
        <f t="shared" si="7"/>
        <v>8.228946849805268</v>
      </c>
      <c r="I64" s="165"/>
      <c r="J64" s="306"/>
      <c r="K64" s="306"/>
      <c r="L64" s="306"/>
      <c r="Q64" s="120"/>
      <c r="R64" s="306"/>
      <c r="S64" s="604"/>
      <c r="T64" s="315"/>
      <c r="U64" s="315"/>
      <c r="V64" s="550"/>
      <c r="W64" s="550"/>
      <c r="X64" s="550"/>
      <c r="Y64" s="402"/>
      <c r="Z64" s="156"/>
      <c r="AA64" s="271"/>
      <c r="AB64" s="271"/>
      <c r="AC64" s="271"/>
      <c r="AD64" s="427"/>
      <c r="AE64" s="271"/>
      <c r="AF64" s="271"/>
      <c r="AG64" s="77"/>
      <c r="AH64" s="77"/>
      <c r="AI64" s="77"/>
      <c r="AJ64" s="77"/>
      <c r="AK64" s="77"/>
      <c r="AL64" s="77"/>
      <c r="AM64" s="77"/>
      <c r="AN64" s="77"/>
      <c r="AO64" s="77"/>
      <c r="AP64" s="77"/>
      <c r="AQ64" s="77"/>
      <c r="AR64" s="77"/>
      <c r="AS64" s="77"/>
      <c r="AT64" s="156"/>
      <c r="AU64" s="428"/>
      <c r="AV64" s="429"/>
      <c r="AW64" s="429"/>
      <c r="AX64" s="430"/>
      <c r="AY64" s="430"/>
      <c r="AZ64" s="431"/>
      <c r="BA64" s="431"/>
      <c r="BB64" s="428"/>
      <c r="BC64" s="272"/>
      <c r="BD64" s="272"/>
      <c r="BE64" s="272"/>
      <c r="BF64" s="272"/>
      <c r="BG64" s="250"/>
      <c r="BH64" s="250"/>
      <c r="BI64" s="250"/>
      <c r="BJ64" s="250"/>
      <c r="BK64" s="250"/>
      <c r="BL64" s="250"/>
      <c r="BM64" s="250"/>
      <c r="BN64" s="250"/>
      <c r="BO64" s="272"/>
      <c r="BP64" s="272"/>
      <c r="BQ64" s="295"/>
      <c r="BR64" s="156"/>
      <c r="BS64" s="307"/>
      <c r="BT64" s="307"/>
      <c r="BU64" s="307"/>
      <c r="BV64" s="307"/>
      <c r="BW64" s="307"/>
      <c r="BX64" s="307"/>
      <c r="BY64" s="307"/>
      <c r="BZ64" s="307"/>
      <c r="CB64" s="299"/>
      <c r="CC64" s="299"/>
      <c r="CD64" s="299"/>
      <c r="CE64" s="299"/>
      <c r="CF64" s="299"/>
      <c r="CG64" s="299"/>
      <c r="CH64" s="299"/>
      <c r="CI64" s="299"/>
      <c r="CJ64" s="299"/>
      <c r="CK64" s="299"/>
      <c r="CL64" s="156"/>
      <c r="CM64" s="311"/>
      <c r="CN64" s="311"/>
      <c r="CO64" s="311"/>
      <c r="CP64" s="311"/>
      <c r="CQ64" s="311"/>
      <c r="CR64" s="311"/>
      <c r="CS64" s="311"/>
      <c r="CT64" s="311"/>
      <c r="CU64" s="197"/>
      <c r="CV64" s="299"/>
      <c r="CW64" s="299"/>
      <c r="CX64" s="299"/>
      <c r="CY64" s="299"/>
      <c r="CZ64" s="299"/>
      <c r="DA64" s="299"/>
      <c r="DB64" s="299"/>
      <c r="DC64" s="299"/>
      <c r="DD64" s="299"/>
      <c r="DE64" s="299"/>
      <c r="DY64" s="557"/>
      <c r="DZ64" s="557"/>
      <c r="EA64" s="156"/>
      <c r="EB64" s="576"/>
      <c r="EC64" s="311"/>
      <c r="ED64" s="311"/>
      <c r="EE64" s="436"/>
      <c r="EF64" s="436"/>
      <c r="EG64" s="436"/>
      <c r="EM64" s="165"/>
      <c r="EO64" s="9"/>
      <c r="EP64" s="165"/>
      <c r="ER64" s="9"/>
      <c r="ET64" s="165"/>
      <c r="EV64" s="9"/>
      <c r="EW64" s="165"/>
      <c r="EY64" s="9"/>
      <c r="FB64" s="156"/>
      <c r="FC64" s="605"/>
      <c r="FD64" s="605"/>
      <c r="FI64" s="165"/>
      <c r="FJ64" s="165"/>
      <c r="FK64" s="557"/>
      <c r="FZ64" s="205"/>
      <c r="GA64" s="205"/>
    </row>
    <row r="65" spans="1:183" ht="12" customHeight="1">
      <c r="A65" s="190" t="s">
        <v>245</v>
      </c>
      <c r="B65" s="1002">
        <v>499.9511494870638</v>
      </c>
      <c r="C65" s="1002">
        <v>166.30630398217906</v>
      </c>
      <c r="D65" s="1002">
        <v>238.50481252053845</v>
      </c>
      <c r="E65" s="1002">
        <v>113.63688606068423</v>
      </c>
      <c r="F65" s="1002">
        <v>89.23456251721134</v>
      </c>
      <c r="G65" s="1002">
        <f t="shared" si="7"/>
        <v>5.905470467134961</v>
      </c>
      <c r="I65" s="165"/>
      <c r="J65" s="306"/>
      <c r="K65" s="306"/>
      <c r="L65" s="306"/>
      <c r="Q65" s="120"/>
      <c r="R65" s="306"/>
      <c r="S65" s="604"/>
      <c r="T65" s="315"/>
      <c r="U65" s="315"/>
      <c r="V65" s="550"/>
      <c r="W65" s="550"/>
      <c r="X65" s="550"/>
      <c r="Y65" s="402"/>
      <c r="Z65" s="156"/>
      <c r="AA65" s="271"/>
      <c r="AB65" s="271"/>
      <c r="AC65" s="271"/>
      <c r="AD65" s="427"/>
      <c r="AE65" s="271"/>
      <c r="AF65" s="271"/>
      <c r="AG65" s="77"/>
      <c r="AH65" s="77"/>
      <c r="AI65" s="77"/>
      <c r="AJ65" s="77"/>
      <c r="AK65" s="77"/>
      <c r="AL65" s="77"/>
      <c r="AM65" s="77"/>
      <c r="AN65" s="77"/>
      <c r="AO65" s="77"/>
      <c r="AP65" s="77"/>
      <c r="AQ65" s="77"/>
      <c r="AR65" s="77"/>
      <c r="AS65" s="77"/>
      <c r="AT65" s="156"/>
      <c r="AU65" s="428"/>
      <c r="AV65" s="429"/>
      <c r="AW65" s="429"/>
      <c r="AX65" s="430"/>
      <c r="AY65" s="430"/>
      <c r="AZ65" s="431"/>
      <c r="BA65" s="431"/>
      <c r="BB65" s="428"/>
      <c r="BC65" s="272"/>
      <c r="BD65" s="272"/>
      <c r="BE65" s="272"/>
      <c r="BF65" s="272"/>
      <c r="BG65" s="250"/>
      <c r="BH65" s="250"/>
      <c r="BI65" s="250"/>
      <c r="BJ65" s="250"/>
      <c r="BK65" s="250"/>
      <c r="BL65" s="250"/>
      <c r="BM65" s="250"/>
      <c r="BN65" s="250"/>
      <c r="BO65" s="272"/>
      <c r="BP65" s="272"/>
      <c r="BQ65" s="295"/>
      <c r="BR65" s="156"/>
      <c r="BS65" s="307"/>
      <c r="BT65" s="307"/>
      <c r="BU65" s="307"/>
      <c r="BV65" s="307"/>
      <c r="BW65" s="307"/>
      <c r="BX65" s="307"/>
      <c r="BY65" s="307"/>
      <c r="BZ65" s="307"/>
      <c r="CB65" s="299"/>
      <c r="CC65" s="299"/>
      <c r="CD65" s="299"/>
      <c r="CE65" s="299"/>
      <c r="CF65" s="299"/>
      <c r="CG65" s="299"/>
      <c r="CH65" s="299"/>
      <c r="CI65" s="299"/>
      <c r="CJ65" s="299"/>
      <c r="CK65" s="299"/>
      <c r="CL65" s="156"/>
      <c r="CM65" s="311"/>
      <c r="CN65" s="311"/>
      <c r="CO65" s="311"/>
      <c r="CP65" s="311"/>
      <c r="CQ65" s="311"/>
      <c r="CR65" s="311"/>
      <c r="CS65" s="311"/>
      <c r="CT65" s="311"/>
      <c r="CU65" s="197"/>
      <c r="CV65" s="299"/>
      <c r="CW65" s="299"/>
      <c r="CX65" s="299"/>
      <c r="CY65" s="299"/>
      <c r="CZ65" s="299"/>
      <c r="DA65" s="299"/>
      <c r="DB65" s="299"/>
      <c r="DC65" s="299"/>
      <c r="DD65" s="299"/>
      <c r="DE65" s="299"/>
      <c r="DY65" s="557"/>
      <c r="DZ65" s="557"/>
      <c r="EA65" s="156"/>
      <c r="EB65" s="576"/>
      <c r="EC65" s="311"/>
      <c r="ED65" s="311"/>
      <c r="EE65" s="436"/>
      <c r="EF65" s="436"/>
      <c r="EG65" s="436"/>
      <c r="EI65" s="451"/>
      <c r="EJ65" s="439"/>
      <c r="EK65" s="439"/>
      <c r="EL65" s="439"/>
      <c r="EM65" s="439"/>
      <c r="EN65" s="439"/>
      <c r="EO65" s="226"/>
      <c r="EP65" s="439"/>
      <c r="ER65" s="9"/>
      <c r="ET65" s="165"/>
      <c r="EV65" s="9"/>
      <c r="EW65" s="165"/>
      <c r="EY65" s="9"/>
      <c r="FB65" s="156"/>
      <c r="FC65" s="605"/>
      <c r="FD65" s="605"/>
      <c r="FI65" s="165"/>
      <c r="FJ65" s="165"/>
      <c r="FK65" s="557"/>
      <c r="FZ65" s="205"/>
      <c r="GA65" s="205"/>
    </row>
    <row r="66" spans="1:183" ht="12" customHeight="1">
      <c r="A66" s="57" t="s">
        <v>246</v>
      </c>
      <c r="B66" s="1001">
        <v>379.2005456059237</v>
      </c>
      <c r="C66" s="1001">
        <v>154.796859223043</v>
      </c>
      <c r="D66" s="1001">
        <v>170.91980212928027</v>
      </c>
      <c r="E66" s="1001">
        <v>78.9152733122531</v>
      </c>
      <c r="F66" s="1001">
        <v>44.00663850064658</v>
      </c>
      <c r="G66" s="1001">
        <f t="shared" si="7"/>
        <v>9.47724575295387</v>
      </c>
      <c r="I66" s="165"/>
      <c r="J66" s="306"/>
      <c r="K66" s="306"/>
      <c r="L66" s="306"/>
      <c r="Q66" s="120"/>
      <c r="R66" s="306"/>
      <c r="S66" s="604"/>
      <c r="T66" s="315"/>
      <c r="U66" s="315"/>
      <c r="V66" s="550"/>
      <c r="W66" s="550"/>
      <c r="X66" s="550"/>
      <c r="Y66" s="402"/>
      <c r="Z66" s="156"/>
      <c r="AA66" s="271"/>
      <c r="AB66" s="271"/>
      <c r="AC66" s="271"/>
      <c r="AD66" s="427"/>
      <c r="AE66" s="271"/>
      <c r="AF66" s="271"/>
      <c r="AG66" s="77"/>
      <c r="AH66" s="77"/>
      <c r="AI66" s="77"/>
      <c r="AJ66" s="77"/>
      <c r="AK66" s="77"/>
      <c r="AL66" s="77"/>
      <c r="AM66" s="77"/>
      <c r="AN66" s="77"/>
      <c r="AO66" s="77"/>
      <c r="AP66" s="77"/>
      <c r="AQ66" s="77"/>
      <c r="AR66" s="77"/>
      <c r="AS66" s="77"/>
      <c r="AT66" s="156"/>
      <c r="AU66" s="428"/>
      <c r="AV66" s="429"/>
      <c r="AW66" s="429"/>
      <c r="AX66" s="430"/>
      <c r="AY66" s="430"/>
      <c r="AZ66" s="431"/>
      <c r="BA66" s="431"/>
      <c r="BB66" s="428"/>
      <c r="BC66" s="272"/>
      <c r="BD66" s="272"/>
      <c r="BE66" s="272"/>
      <c r="BF66" s="272"/>
      <c r="BG66" s="250"/>
      <c r="BH66" s="250"/>
      <c r="BI66" s="250"/>
      <c r="BJ66" s="250"/>
      <c r="BK66" s="250"/>
      <c r="BL66" s="250"/>
      <c r="BM66" s="250"/>
      <c r="BN66" s="250"/>
      <c r="BO66" s="272"/>
      <c r="BP66" s="272"/>
      <c r="BQ66" s="295"/>
      <c r="BR66" s="156"/>
      <c r="BS66" s="307"/>
      <c r="BT66" s="307"/>
      <c r="BU66" s="307"/>
      <c r="BV66" s="307"/>
      <c r="BW66" s="307"/>
      <c r="BX66" s="307"/>
      <c r="BY66" s="307"/>
      <c r="BZ66" s="307"/>
      <c r="CB66" s="299"/>
      <c r="CC66" s="299"/>
      <c r="CD66" s="299"/>
      <c r="CE66" s="299"/>
      <c r="CF66" s="299"/>
      <c r="CG66" s="299"/>
      <c r="CH66" s="299"/>
      <c r="CI66" s="299"/>
      <c r="CJ66" s="299"/>
      <c r="CK66" s="299"/>
      <c r="CL66" s="156"/>
      <c r="CM66" s="311"/>
      <c r="CN66" s="311"/>
      <c r="CO66" s="311"/>
      <c r="CP66" s="311"/>
      <c r="CQ66" s="311"/>
      <c r="CR66" s="311"/>
      <c r="CS66" s="311"/>
      <c r="CT66" s="311"/>
      <c r="CU66" s="197"/>
      <c r="CV66" s="299"/>
      <c r="CW66" s="299"/>
      <c r="CX66" s="299"/>
      <c r="CY66" s="299"/>
      <c r="CZ66" s="299"/>
      <c r="DA66" s="299"/>
      <c r="DB66" s="299"/>
      <c r="DC66" s="299"/>
      <c r="DD66" s="299"/>
      <c r="DE66" s="299"/>
      <c r="DY66" s="557"/>
      <c r="DZ66" s="557"/>
      <c r="EA66" s="156"/>
      <c r="EB66" s="576"/>
      <c r="EC66" s="311"/>
      <c r="ED66" s="311"/>
      <c r="EE66" s="436"/>
      <c r="EF66" s="436"/>
      <c r="EG66" s="436"/>
      <c r="EI66" s="439"/>
      <c r="EJ66" s="439"/>
      <c r="EK66" s="439"/>
      <c r="EL66" s="439"/>
      <c r="EM66" s="439"/>
      <c r="EN66" s="439"/>
      <c r="EO66" s="226"/>
      <c r="EP66" s="439"/>
      <c r="ER66" s="9"/>
      <c r="ET66" s="165"/>
      <c r="EV66" s="9"/>
      <c r="EW66" s="165"/>
      <c r="EY66" s="9"/>
      <c r="FB66" s="156"/>
      <c r="FC66" s="605"/>
      <c r="FD66" s="605"/>
      <c r="FI66" s="165"/>
      <c r="FJ66" s="165"/>
      <c r="FK66" s="557"/>
      <c r="FZ66" s="205"/>
      <c r="GA66" s="205"/>
    </row>
    <row r="67" spans="1:183" ht="12" customHeight="1">
      <c r="A67" s="190" t="s">
        <v>247</v>
      </c>
      <c r="B67" s="1002">
        <v>393.1620459012326</v>
      </c>
      <c r="C67" s="1002">
        <v>164.8631670263296</v>
      </c>
      <c r="D67" s="1002">
        <v>163.57713611371497</v>
      </c>
      <c r="E67" s="1002">
        <v>82.37093123355181</v>
      </c>
      <c r="F67" s="1002">
        <v>58.27255271777465</v>
      </c>
      <c r="G67" s="1002">
        <f t="shared" si="7"/>
        <v>6.449190043413388</v>
      </c>
      <c r="I67" s="165"/>
      <c r="J67" s="306"/>
      <c r="K67" s="306"/>
      <c r="L67" s="306"/>
      <c r="Q67" s="120"/>
      <c r="R67" s="306"/>
      <c r="S67" s="604"/>
      <c r="T67" s="315"/>
      <c r="U67" s="315"/>
      <c r="V67" s="550"/>
      <c r="W67" s="550"/>
      <c r="X67" s="550"/>
      <c r="Y67" s="402"/>
      <c r="Z67" s="156"/>
      <c r="AA67" s="271"/>
      <c r="AB67" s="271"/>
      <c r="AC67" s="271"/>
      <c r="AD67" s="427"/>
      <c r="AE67" s="271"/>
      <c r="AF67" s="271"/>
      <c r="AG67" s="77"/>
      <c r="AH67" s="77"/>
      <c r="AI67" s="77"/>
      <c r="AJ67" s="77"/>
      <c r="AK67" s="77"/>
      <c r="AL67" s="77"/>
      <c r="AM67" s="77"/>
      <c r="AN67" s="77"/>
      <c r="AO67" s="77"/>
      <c r="AP67" s="77"/>
      <c r="AQ67" s="77"/>
      <c r="AR67" s="77"/>
      <c r="AS67" s="77"/>
      <c r="AT67" s="156"/>
      <c r="AU67" s="428"/>
      <c r="AV67" s="429"/>
      <c r="AW67" s="429"/>
      <c r="AX67" s="430"/>
      <c r="AY67" s="430"/>
      <c r="AZ67" s="431"/>
      <c r="BA67" s="431"/>
      <c r="BB67" s="428"/>
      <c r="BC67" s="272"/>
      <c r="BD67" s="272"/>
      <c r="BE67" s="272"/>
      <c r="BF67" s="272"/>
      <c r="BG67" s="250"/>
      <c r="BH67" s="250"/>
      <c r="BI67" s="250"/>
      <c r="BJ67" s="250"/>
      <c r="BK67" s="250"/>
      <c r="BL67" s="250"/>
      <c r="BM67" s="250"/>
      <c r="BN67" s="250"/>
      <c r="BO67" s="272"/>
      <c r="BP67" s="272"/>
      <c r="BQ67" s="295"/>
      <c r="BR67" s="156"/>
      <c r="BS67" s="307"/>
      <c r="BT67" s="307"/>
      <c r="BU67" s="307"/>
      <c r="BV67" s="307"/>
      <c r="BW67" s="307"/>
      <c r="BX67" s="307"/>
      <c r="BY67" s="307"/>
      <c r="BZ67" s="307"/>
      <c r="CB67" s="299"/>
      <c r="CC67" s="299"/>
      <c r="CD67" s="299"/>
      <c r="CE67" s="299"/>
      <c r="CF67" s="299"/>
      <c r="CG67" s="299"/>
      <c r="CH67" s="299"/>
      <c r="CI67" s="299"/>
      <c r="CJ67" s="299"/>
      <c r="CK67" s="299"/>
      <c r="CL67" s="156"/>
      <c r="CM67" s="311"/>
      <c r="CN67" s="311"/>
      <c r="CO67" s="311"/>
      <c r="CP67" s="311"/>
      <c r="CQ67" s="311"/>
      <c r="CR67" s="311"/>
      <c r="CS67" s="311"/>
      <c r="CT67" s="311"/>
      <c r="CU67" s="197"/>
      <c r="CV67" s="299"/>
      <c r="CW67" s="299"/>
      <c r="CX67" s="299"/>
      <c r="CY67" s="299"/>
      <c r="CZ67" s="299"/>
      <c r="DA67" s="299"/>
      <c r="DB67" s="299"/>
      <c r="DC67" s="299"/>
      <c r="DD67" s="299"/>
      <c r="DE67" s="299"/>
      <c r="DY67" s="557"/>
      <c r="DZ67" s="557"/>
      <c r="EA67" s="156"/>
      <c r="EB67" s="576"/>
      <c r="EC67" s="311"/>
      <c r="ED67" s="311"/>
      <c r="EE67" s="436"/>
      <c r="EF67" s="436"/>
      <c r="EG67" s="436"/>
      <c r="EI67" s="439"/>
      <c r="EJ67" s="439"/>
      <c r="EK67" s="439"/>
      <c r="EL67" s="439"/>
      <c r="EM67" s="439"/>
      <c r="EN67" s="439"/>
      <c r="EO67" s="226"/>
      <c r="EP67" s="439"/>
      <c r="ER67" s="9"/>
      <c r="ET67" s="165"/>
      <c r="EV67" s="9"/>
      <c r="EW67" s="165"/>
      <c r="EY67" s="9"/>
      <c r="FB67" s="156"/>
      <c r="FC67" s="605"/>
      <c r="FD67" s="605"/>
      <c r="FI67" s="165"/>
      <c r="FJ67" s="165"/>
      <c r="FK67" s="557"/>
      <c r="FZ67" s="205"/>
      <c r="GA67" s="205"/>
    </row>
    <row r="68" spans="1:183" ht="12" customHeight="1">
      <c r="A68" s="57" t="s">
        <v>248</v>
      </c>
      <c r="B68" s="1001">
        <v>386.04160999188673</v>
      </c>
      <c r="C68" s="1001">
        <v>168.55245764449378</v>
      </c>
      <c r="D68" s="1001">
        <v>149.9485040650277</v>
      </c>
      <c r="E68" s="1001">
        <v>92.74852672164353</v>
      </c>
      <c r="F68" s="1001">
        <v>63.93473618205708</v>
      </c>
      <c r="G68" s="1001">
        <f t="shared" si="7"/>
        <v>3.605912100308174</v>
      </c>
      <c r="I68" s="165"/>
      <c r="J68" s="306"/>
      <c r="K68" s="306"/>
      <c r="L68" s="306"/>
      <c r="Q68" s="120"/>
      <c r="R68" s="306"/>
      <c r="S68" s="604"/>
      <c r="T68" s="315"/>
      <c r="U68" s="315"/>
      <c r="V68" s="226"/>
      <c r="W68" s="234"/>
      <c r="X68" s="201"/>
      <c r="Y68" s="402"/>
      <c r="Z68" s="156"/>
      <c r="AA68" s="271"/>
      <c r="AB68" s="271"/>
      <c r="AC68" s="271"/>
      <c r="AD68" s="427"/>
      <c r="AE68" s="271"/>
      <c r="AF68" s="271"/>
      <c r="AG68" s="77"/>
      <c r="AH68" s="77"/>
      <c r="AI68" s="77"/>
      <c r="AJ68" s="77"/>
      <c r="AK68" s="77"/>
      <c r="AL68" s="77"/>
      <c r="AM68" s="77"/>
      <c r="AN68" s="77"/>
      <c r="AO68" s="77"/>
      <c r="AP68" s="77"/>
      <c r="AQ68" s="77"/>
      <c r="AR68" s="77"/>
      <c r="AS68" s="77"/>
      <c r="AT68" s="156"/>
      <c r="AU68" s="428"/>
      <c r="AV68" s="429"/>
      <c r="AW68" s="429"/>
      <c r="AX68" s="430"/>
      <c r="AY68" s="430"/>
      <c r="AZ68" s="431"/>
      <c r="BA68" s="431"/>
      <c r="BB68" s="428"/>
      <c r="BC68" s="272"/>
      <c r="BD68" s="272"/>
      <c r="BE68" s="272"/>
      <c r="BF68" s="272"/>
      <c r="BG68" s="250"/>
      <c r="BH68" s="250"/>
      <c r="BI68" s="250"/>
      <c r="BJ68" s="250"/>
      <c r="BK68" s="250"/>
      <c r="BL68" s="250"/>
      <c r="BM68" s="250"/>
      <c r="BN68" s="250"/>
      <c r="BO68" s="272"/>
      <c r="BP68" s="272"/>
      <c r="BQ68" s="295"/>
      <c r="BR68" s="156"/>
      <c r="BS68" s="307"/>
      <c r="BT68" s="307"/>
      <c r="BU68" s="307"/>
      <c r="BV68" s="307"/>
      <c r="BW68" s="307"/>
      <c r="BX68" s="307"/>
      <c r="BY68" s="307"/>
      <c r="BZ68" s="307"/>
      <c r="CB68" s="299"/>
      <c r="CC68" s="299"/>
      <c r="CD68" s="299"/>
      <c r="CE68" s="299"/>
      <c r="CF68" s="299"/>
      <c r="CG68" s="299"/>
      <c r="CH68" s="299"/>
      <c r="CI68" s="299"/>
      <c r="CJ68" s="299"/>
      <c r="CK68" s="299"/>
      <c r="CL68" s="156"/>
      <c r="CM68" s="311"/>
      <c r="CN68" s="311"/>
      <c r="CO68" s="311"/>
      <c r="CP68" s="311"/>
      <c r="CQ68" s="311"/>
      <c r="CR68" s="311"/>
      <c r="CS68" s="311"/>
      <c r="CT68" s="311"/>
      <c r="CU68" s="197"/>
      <c r="CV68" s="299"/>
      <c r="CW68" s="299"/>
      <c r="CX68" s="299"/>
      <c r="CY68" s="299"/>
      <c r="CZ68" s="299"/>
      <c r="DA68" s="299"/>
      <c r="DB68" s="299"/>
      <c r="DC68" s="299"/>
      <c r="DD68" s="299"/>
      <c r="DE68" s="299"/>
      <c r="DY68" s="557"/>
      <c r="DZ68" s="557"/>
      <c r="EA68" s="156"/>
      <c r="EB68" s="576"/>
      <c r="EC68" s="311"/>
      <c r="ED68" s="311"/>
      <c r="EE68" s="436"/>
      <c r="EF68" s="436"/>
      <c r="EG68" s="436"/>
      <c r="EI68" s="439"/>
      <c r="EJ68" s="439"/>
      <c r="EK68" s="439"/>
      <c r="EL68" s="439"/>
      <c r="EM68" s="439"/>
      <c r="EN68" s="439"/>
      <c r="EO68" s="226"/>
      <c r="EP68" s="439"/>
      <c r="ER68" s="9"/>
      <c r="ET68" s="165"/>
      <c r="EV68" s="9"/>
      <c r="EW68" s="165"/>
      <c r="EY68" s="9"/>
      <c r="FB68" s="156"/>
      <c r="FC68" s="605"/>
      <c r="FD68" s="605"/>
      <c r="FI68" s="165"/>
      <c r="FJ68" s="165"/>
      <c r="FK68" s="557"/>
      <c r="FZ68" s="205"/>
      <c r="GA68" s="205"/>
    </row>
    <row r="69" spans="1:243" s="452" customFormat="1" ht="12" customHeight="1">
      <c r="A69" s="194" t="s">
        <v>249</v>
      </c>
      <c r="B69" s="1003">
        <v>429.3973945764173</v>
      </c>
      <c r="C69" s="1003">
        <v>174.53452583705888</v>
      </c>
      <c r="D69" s="1003">
        <v>186.03243180070234</v>
      </c>
      <c r="E69" s="1003">
        <v>89.12235889983425</v>
      </c>
      <c r="F69" s="1003">
        <v>63.289472540868864</v>
      </c>
      <c r="G69" s="1003">
        <f t="shared" si="7"/>
        <v>5.540964397787214</v>
      </c>
      <c r="I69" s="171"/>
      <c r="J69" s="342"/>
      <c r="K69" s="342"/>
      <c r="L69" s="342"/>
      <c r="M69" s="171"/>
      <c r="N69" s="171"/>
      <c r="O69" s="171"/>
      <c r="P69" s="171"/>
      <c r="Q69" s="171"/>
      <c r="R69" s="342"/>
      <c r="S69" s="606"/>
      <c r="T69" s="449"/>
      <c r="U69" s="449"/>
      <c r="V69" s="449"/>
      <c r="W69" s="234"/>
      <c r="X69" s="173"/>
      <c r="Y69" s="183"/>
      <c r="Z69" s="174"/>
      <c r="AA69" s="326"/>
      <c r="AB69" s="326"/>
      <c r="AC69" s="326"/>
      <c r="AD69" s="453"/>
      <c r="AE69" s="326"/>
      <c r="AF69" s="326"/>
      <c r="AG69" s="89"/>
      <c r="AH69" s="89"/>
      <c r="AI69" s="89"/>
      <c r="AJ69" s="89"/>
      <c r="AK69" s="89"/>
      <c r="AL69" s="89"/>
      <c r="AM69" s="89"/>
      <c r="AN69" s="89"/>
      <c r="AO69" s="89"/>
      <c r="AP69" s="89"/>
      <c r="AQ69" s="89"/>
      <c r="AR69" s="89"/>
      <c r="AS69" s="89"/>
      <c r="AT69" s="174"/>
      <c r="AU69" s="180"/>
      <c r="AV69" s="454"/>
      <c r="AW69" s="454"/>
      <c r="AX69" s="455"/>
      <c r="AY69" s="455"/>
      <c r="AZ69" s="456"/>
      <c r="BA69" s="456"/>
      <c r="BB69" s="180"/>
      <c r="BC69" s="327"/>
      <c r="BD69" s="327"/>
      <c r="BE69" s="327"/>
      <c r="BF69" s="327"/>
      <c r="BG69" s="257"/>
      <c r="BH69" s="257"/>
      <c r="BI69" s="257"/>
      <c r="BJ69" s="257"/>
      <c r="BK69" s="257"/>
      <c r="BL69" s="257"/>
      <c r="BM69" s="257"/>
      <c r="BN69" s="257"/>
      <c r="BO69" s="327"/>
      <c r="BP69" s="327"/>
      <c r="BQ69" s="332"/>
      <c r="BR69" s="174"/>
      <c r="BS69" s="343"/>
      <c r="BT69" s="343"/>
      <c r="BU69" s="343"/>
      <c r="BV69" s="343"/>
      <c r="BW69" s="343"/>
      <c r="BX69" s="343"/>
      <c r="BY69" s="343"/>
      <c r="BZ69" s="343"/>
      <c r="CA69" s="173"/>
      <c r="CB69" s="335"/>
      <c r="CC69" s="335"/>
      <c r="CD69" s="335"/>
      <c r="CE69" s="335"/>
      <c r="CF69" s="335"/>
      <c r="CG69" s="335"/>
      <c r="CH69" s="335"/>
      <c r="CI69" s="335"/>
      <c r="CJ69" s="335"/>
      <c r="CK69" s="335"/>
      <c r="CL69" s="174"/>
      <c r="CM69" s="346"/>
      <c r="CN69" s="346"/>
      <c r="CO69" s="346"/>
      <c r="CP69" s="346"/>
      <c r="CQ69" s="346"/>
      <c r="CR69" s="346"/>
      <c r="CS69" s="346"/>
      <c r="CT69" s="346"/>
      <c r="CU69" s="607"/>
      <c r="CV69" s="335"/>
      <c r="CW69" s="335"/>
      <c r="CX69" s="335"/>
      <c r="CY69" s="335"/>
      <c r="CZ69" s="335"/>
      <c r="DA69" s="335"/>
      <c r="DB69" s="335"/>
      <c r="DC69" s="335"/>
      <c r="DD69" s="335"/>
      <c r="DE69" s="335"/>
      <c r="EA69" s="174"/>
      <c r="EB69" s="584"/>
      <c r="EC69" s="346"/>
      <c r="ED69" s="346"/>
      <c r="EE69" s="459"/>
      <c r="EF69" s="459"/>
      <c r="EG69" s="459"/>
      <c r="EI69" s="451"/>
      <c r="EJ69" s="439"/>
      <c r="EK69" s="439"/>
      <c r="EL69" s="439"/>
      <c r="EM69" s="439"/>
      <c r="EO69" s="451"/>
      <c r="EP69" s="451"/>
      <c r="FB69" s="174"/>
      <c r="FC69" s="608"/>
      <c r="FD69" s="608"/>
      <c r="FK69" s="557"/>
      <c r="FL69" s="173"/>
      <c r="FM69" s="173"/>
      <c r="FN69" s="173"/>
      <c r="FO69" s="173"/>
      <c r="FP69" s="173"/>
      <c r="FQ69" s="173"/>
      <c r="FR69" s="173"/>
      <c r="FS69" s="173"/>
      <c r="FT69" s="173"/>
      <c r="FU69" s="173"/>
      <c r="FV69" s="173"/>
      <c r="FW69" s="173"/>
      <c r="FX69" s="173"/>
      <c r="FY69" s="173"/>
      <c r="FZ69" s="173"/>
      <c r="GA69" s="173"/>
      <c r="GB69" s="173"/>
      <c r="GC69" s="9"/>
      <c r="GD69" s="173"/>
      <c r="GE69" s="173"/>
      <c r="GF69" s="173"/>
      <c r="GG69" s="173"/>
      <c r="GH69" s="173"/>
      <c r="GI69" s="173"/>
      <c r="GJ69" s="173"/>
      <c r="GK69" s="173"/>
      <c r="GL69" s="173"/>
      <c r="GM69" s="173"/>
      <c r="GN69" s="173"/>
      <c r="GO69" s="173"/>
      <c r="GP69" s="173"/>
      <c r="GQ69" s="173"/>
      <c r="GR69" s="173"/>
      <c r="GS69" s="173"/>
      <c r="GT69" s="173"/>
      <c r="GU69" s="173"/>
      <c r="GV69" s="173"/>
      <c r="GW69" s="173"/>
      <c r="GX69" s="173"/>
      <c r="GY69" s="173"/>
      <c r="GZ69" s="173"/>
      <c r="HA69" s="173"/>
      <c r="HB69" s="173"/>
      <c r="HC69" s="173"/>
      <c r="HD69" s="173"/>
      <c r="HE69" s="173"/>
      <c r="HF69" s="173"/>
      <c r="HG69" s="173"/>
      <c r="HH69" s="173"/>
      <c r="HI69" s="173"/>
      <c r="HJ69" s="173"/>
      <c r="HK69" s="173"/>
      <c r="HL69" s="173"/>
      <c r="HM69" s="173"/>
      <c r="HN69" s="173"/>
      <c r="HO69" s="173"/>
      <c r="HP69" s="173"/>
      <c r="HQ69" s="173"/>
      <c r="HR69" s="173"/>
      <c r="HS69" s="173"/>
      <c r="HT69" s="173"/>
      <c r="HU69" s="173"/>
      <c r="HV69" s="173"/>
      <c r="HW69" s="173"/>
      <c r="HX69" s="173"/>
      <c r="HY69" s="173"/>
      <c r="HZ69" s="173"/>
      <c r="IA69" s="173"/>
      <c r="IB69" s="173"/>
      <c r="IC69" s="173"/>
      <c r="ID69" s="173"/>
      <c r="IE69" s="173"/>
      <c r="IF69" s="173"/>
      <c r="IG69" s="173"/>
      <c r="IH69" s="173"/>
      <c r="II69" s="173"/>
    </row>
    <row r="70" spans="1:183" ht="12" customHeight="1">
      <c r="A70" s="57" t="s">
        <v>250</v>
      </c>
      <c r="B70" s="1001">
        <v>455.83166200564574</v>
      </c>
      <c r="C70" s="1001">
        <v>247.96159591028777</v>
      </c>
      <c r="D70" s="1001">
        <v>122.8913247396122</v>
      </c>
      <c r="E70" s="1001">
        <v>62.24913668663053</v>
      </c>
      <c r="F70" s="1001">
        <v>76.85943978106998</v>
      </c>
      <c r="G70" s="1001">
        <f t="shared" si="7"/>
        <v>8.119301574675788</v>
      </c>
      <c r="I70" s="165"/>
      <c r="J70" s="306"/>
      <c r="K70" s="306"/>
      <c r="L70" s="306"/>
      <c r="Q70" s="120"/>
      <c r="R70" s="306"/>
      <c r="S70" s="604"/>
      <c r="T70" s="449"/>
      <c r="U70" s="449"/>
      <c r="V70" s="225"/>
      <c r="W70" s="330"/>
      <c r="X70" s="173"/>
      <c r="Y70" s="402"/>
      <c r="Z70" s="156"/>
      <c r="AA70" s="271"/>
      <c r="AB70" s="271"/>
      <c r="AC70" s="271"/>
      <c r="AD70" s="427"/>
      <c r="AE70" s="271"/>
      <c r="AF70" s="271"/>
      <c r="AG70" s="77"/>
      <c r="AH70" s="77"/>
      <c r="AI70" s="77"/>
      <c r="AJ70" s="77"/>
      <c r="AK70" s="77"/>
      <c r="AL70" s="77"/>
      <c r="AM70" s="77"/>
      <c r="AN70" s="77"/>
      <c r="AO70" s="77"/>
      <c r="AP70" s="77"/>
      <c r="AQ70" s="77"/>
      <c r="AR70" s="77"/>
      <c r="AS70" s="77"/>
      <c r="AT70" s="156"/>
      <c r="AU70" s="428"/>
      <c r="AV70" s="429"/>
      <c r="AW70" s="429"/>
      <c r="AX70" s="430"/>
      <c r="AY70" s="430"/>
      <c r="AZ70" s="431"/>
      <c r="BA70" s="431"/>
      <c r="BB70" s="428"/>
      <c r="BC70" s="272"/>
      <c r="BD70" s="272"/>
      <c r="BE70" s="272"/>
      <c r="BF70" s="272"/>
      <c r="BG70" s="250"/>
      <c r="BH70" s="250"/>
      <c r="BI70" s="250"/>
      <c r="BJ70" s="250"/>
      <c r="BK70" s="250"/>
      <c r="BL70" s="250"/>
      <c r="BM70" s="250"/>
      <c r="BN70" s="250"/>
      <c r="BO70" s="272"/>
      <c r="BP70" s="272"/>
      <c r="BQ70" s="295"/>
      <c r="BR70" s="156"/>
      <c r="BS70" s="307"/>
      <c r="BT70" s="307"/>
      <c r="BU70" s="307"/>
      <c r="BV70" s="307"/>
      <c r="BW70" s="307"/>
      <c r="BX70" s="307"/>
      <c r="BY70" s="307"/>
      <c r="BZ70" s="307"/>
      <c r="CB70" s="299"/>
      <c r="CC70" s="299"/>
      <c r="CD70" s="299"/>
      <c r="CE70" s="299"/>
      <c r="CF70" s="299"/>
      <c r="CG70" s="299"/>
      <c r="CH70" s="299"/>
      <c r="CI70" s="299"/>
      <c r="CJ70" s="299"/>
      <c r="CK70" s="299"/>
      <c r="CL70" s="156"/>
      <c r="CM70" s="311"/>
      <c r="CN70" s="311"/>
      <c r="CO70" s="311"/>
      <c r="CP70" s="311"/>
      <c r="CQ70" s="311"/>
      <c r="CR70" s="311"/>
      <c r="CS70" s="311"/>
      <c r="CT70" s="311"/>
      <c r="CU70" s="197"/>
      <c r="CV70" s="299"/>
      <c r="CW70" s="299"/>
      <c r="CX70" s="299"/>
      <c r="CY70" s="299"/>
      <c r="CZ70" s="299"/>
      <c r="DA70" s="299"/>
      <c r="DB70" s="299"/>
      <c r="DC70" s="299"/>
      <c r="DD70" s="299"/>
      <c r="DE70" s="299"/>
      <c r="DY70" s="557"/>
      <c r="DZ70" s="557"/>
      <c r="EA70" s="156"/>
      <c r="EB70" s="576"/>
      <c r="EC70" s="311"/>
      <c r="ED70" s="311"/>
      <c r="EE70" s="436"/>
      <c r="EF70" s="436"/>
      <c r="EG70" s="436"/>
      <c r="EI70" s="439"/>
      <c r="EM70" s="165"/>
      <c r="EO70" s="226"/>
      <c r="EP70" s="439"/>
      <c r="ER70" s="9"/>
      <c r="ET70" s="165"/>
      <c r="EV70" s="9"/>
      <c r="EW70" s="165"/>
      <c r="EY70" s="9"/>
      <c r="FB70" s="156"/>
      <c r="FC70" s="605"/>
      <c r="FD70" s="605"/>
      <c r="FI70" s="165"/>
      <c r="FJ70" s="165"/>
      <c r="FK70" s="557"/>
      <c r="FZ70" s="205"/>
      <c r="GA70" s="205"/>
    </row>
    <row r="71" spans="1:183" ht="12" customHeight="1">
      <c r="A71" s="551" t="s">
        <v>251</v>
      </c>
      <c r="B71" s="1004">
        <v>426.64891198130306</v>
      </c>
      <c r="C71" s="1004">
        <v>180.51440015743492</v>
      </c>
      <c r="D71" s="1004">
        <v>174.30471846035448</v>
      </c>
      <c r="E71" s="1004">
        <v>84.13097592735963</v>
      </c>
      <c r="F71" s="1004">
        <v>65.80993335060755</v>
      </c>
      <c r="G71" s="1004">
        <f t="shared" si="7"/>
        <v>6.019860012906108</v>
      </c>
      <c r="I71" s="609"/>
      <c r="J71" s="342"/>
      <c r="K71" s="342"/>
      <c r="L71" s="342"/>
      <c r="Q71" s="120"/>
      <c r="R71" s="342"/>
      <c r="S71" s="606"/>
      <c r="T71" s="315"/>
      <c r="U71" s="315"/>
      <c r="V71" s="226"/>
      <c r="W71" s="234"/>
      <c r="X71" s="201"/>
      <c r="Y71" s="402"/>
      <c r="Z71" s="174"/>
      <c r="AA71" s="326"/>
      <c r="AB71" s="326"/>
      <c r="AC71" s="326"/>
      <c r="AD71" s="453"/>
      <c r="AE71" s="326"/>
      <c r="AF71" s="326"/>
      <c r="AG71" s="89"/>
      <c r="AH71" s="89"/>
      <c r="AI71" s="89"/>
      <c r="AJ71" s="89"/>
      <c r="AK71" s="89"/>
      <c r="AL71" s="89"/>
      <c r="AM71" s="89"/>
      <c r="AN71" s="89"/>
      <c r="AO71" s="89"/>
      <c r="AP71" s="89"/>
      <c r="AQ71" s="89"/>
      <c r="AR71" s="89"/>
      <c r="AS71" s="89"/>
      <c r="AT71" s="174"/>
      <c r="AU71" s="180"/>
      <c r="AV71" s="454"/>
      <c r="AW71" s="454"/>
      <c r="AX71" s="455"/>
      <c r="AY71" s="455"/>
      <c r="AZ71" s="456"/>
      <c r="BA71" s="456"/>
      <c r="BB71" s="180"/>
      <c r="BC71" s="327"/>
      <c r="BD71" s="327"/>
      <c r="BE71" s="327"/>
      <c r="BF71" s="327"/>
      <c r="BG71" s="257"/>
      <c r="BH71" s="257"/>
      <c r="BI71" s="257"/>
      <c r="BJ71" s="257"/>
      <c r="BK71" s="257"/>
      <c r="BL71" s="257"/>
      <c r="BM71" s="257"/>
      <c r="BN71" s="257"/>
      <c r="BO71" s="327"/>
      <c r="BP71" s="327"/>
      <c r="BQ71" s="332"/>
      <c r="BR71" s="174"/>
      <c r="BS71" s="343"/>
      <c r="BT71" s="343"/>
      <c r="BU71" s="343"/>
      <c r="BV71" s="343"/>
      <c r="BW71" s="343"/>
      <c r="BX71" s="343"/>
      <c r="BY71" s="343"/>
      <c r="BZ71" s="343"/>
      <c r="CB71" s="355"/>
      <c r="CC71" s="355"/>
      <c r="CD71" s="355"/>
      <c r="CE71" s="355"/>
      <c r="CF71" s="355"/>
      <c r="CG71" s="355"/>
      <c r="CH71" s="355"/>
      <c r="CI71" s="355"/>
      <c r="CJ71" s="355"/>
      <c r="CK71" s="355"/>
      <c r="CL71" s="174"/>
      <c r="CM71" s="346"/>
      <c r="CN71" s="346"/>
      <c r="CO71" s="346"/>
      <c r="CP71" s="346"/>
      <c r="CQ71" s="346"/>
      <c r="CR71" s="346"/>
      <c r="CS71" s="346"/>
      <c r="CT71" s="346"/>
      <c r="CU71" s="197"/>
      <c r="CV71" s="355"/>
      <c r="CW71" s="355"/>
      <c r="CX71" s="355"/>
      <c r="CY71" s="355"/>
      <c r="CZ71" s="355"/>
      <c r="DA71" s="355"/>
      <c r="DB71" s="355"/>
      <c r="DC71" s="355"/>
      <c r="DD71" s="355"/>
      <c r="DE71" s="355"/>
      <c r="DY71" s="557"/>
      <c r="DZ71" s="557"/>
      <c r="EA71" s="174"/>
      <c r="EB71" s="584"/>
      <c r="EC71" s="346"/>
      <c r="ED71" s="346"/>
      <c r="EE71" s="459"/>
      <c r="EF71" s="459"/>
      <c r="EG71" s="459"/>
      <c r="EJ71" s="451"/>
      <c r="EK71" s="451"/>
      <c r="EL71" s="439"/>
      <c r="EM71" s="439"/>
      <c r="EN71" s="439"/>
      <c r="EO71" s="226"/>
      <c r="EP71" s="439"/>
      <c r="ER71" s="9"/>
      <c r="ET71" s="165"/>
      <c r="EV71" s="9"/>
      <c r="EW71" s="165"/>
      <c r="EY71" s="9"/>
      <c r="FB71" s="174"/>
      <c r="FC71" s="608"/>
      <c r="FD71" s="608"/>
      <c r="FI71" s="165"/>
      <c r="FJ71" s="165"/>
      <c r="FK71" s="557"/>
      <c r="FZ71" s="205"/>
      <c r="GA71" s="205"/>
    </row>
    <row r="72" spans="1:183" ht="12" customHeight="1">
      <c r="A72" s="57" t="s">
        <v>252</v>
      </c>
      <c r="B72" s="1001">
        <v>1036.361382222342</v>
      </c>
      <c r="C72" s="1001">
        <v>422.4118305457521</v>
      </c>
      <c r="D72" s="1001">
        <v>558.3713675517207</v>
      </c>
      <c r="E72" s="1001">
        <v>38.05219949105925</v>
      </c>
      <c r="F72" s="1001">
        <v>48.98371046708417</v>
      </c>
      <c r="G72" s="1001">
        <f t="shared" si="7"/>
        <v>6.594473657784981</v>
      </c>
      <c r="I72" s="165"/>
      <c r="J72" s="306"/>
      <c r="K72" s="306"/>
      <c r="L72" s="306"/>
      <c r="Q72" s="120"/>
      <c r="R72" s="306"/>
      <c r="S72" s="604"/>
      <c r="T72" s="449"/>
      <c r="U72" s="449"/>
      <c r="V72" s="225"/>
      <c r="W72" s="330"/>
      <c r="X72" s="173"/>
      <c r="Y72" s="402"/>
      <c r="Z72" s="156"/>
      <c r="AA72" s="271"/>
      <c r="AB72" s="271"/>
      <c r="AC72" s="271"/>
      <c r="AD72" s="427"/>
      <c r="AE72" s="271"/>
      <c r="AF72" s="271"/>
      <c r="AG72" s="77"/>
      <c r="AH72" s="77"/>
      <c r="AI72" s="77"/>
      <c r="AJ72" s="77"/>
      <c r="AK72" s="77"/>
      <c r="AL72" s="77"/>
      <c r="AM72" s="77"/>
      <c r="AN72" s="77"/>
      <c r="AO72" s="77"/>
      <c r="AP72" s="77"/>
      <c r="AQ72" s="77"/>
      <c r="AR72" s="77"/>
      <c r="AS72" s="77"/>
      <c r="AT72" s="156"/>
      <c r="AU72" s="428"/>
      <c r="AV72" s="429"/>
      <c r="AW72" s="429"/>
      <c r="AX72" s="430"/>
      <c r="AY72" s="430"/>
      <c r="AZ72" s="431"/>
      <c r="BA72" s="431"/>
      <c r="BB72" s="428"/>
      <c r="BC72" s="272"/>
      <c r="BD72" s="272"/>
      <c r="BE72" s="272"/>
      <c r="BF72" s="272"/>
      <c r="BG72" s="250"/>
      <c r="BH72" s="250"/>
      <c r="BI72" s="250"/>
      <c r="BJ72" s="250"/>
      <c r="BK72" s="250"/>
      <c r="BL72" s="250"/>
      <c r="BM72" s="250"/>
      <c r="BN72" s="250"/>
      <c r="BO72" s="272"/>
      <c r="BP72" s="272"/>
      <c r="BQ72" s="295"/>
      <c r="BR72" s="156"/>
      <c r="BS72" s="307"/>
      <c r="BT72" s="307"/>
      <c r="BU72" s="307"/>
      <c r="BV72" s="307"/>
      <c r="BW72" s="307"/>
      <c r="BX72" s="307"/>
      <c r="BY72" s="307"/>
      <c r="BZ72" s="307"/>
      <c r="CB72" s="299"/>
      <c r="CC72" s="299"/>
      <c r="CD72" s="299"/>
      <c r="CE72" s="299"/>
      <c r="CF72" s="299"/>
      <c r="CG72" s="299"/>
      <c r="CH72" s="299"/>
      <c r="CI72" s="299"/>
      <c r="CJ72" s="299"/>
      <c r="CK72" s="299"/>
      <c r="CL72" s="156"/>
      <c r="CM72" s="311"/>
      <c r="CN72" s="311"/>
      <c r="CO72" s="311"/>
      <c r="CP72" s="311"/>
      <c r="CQ72" s="311"/>
      <c r="CR72" s="311"/>
      <c r="CS72" s="311"/>
      <c r="CT72" s="311"/>
      <c r="CU72" s="197"/>
      <c r="CV72" s="299"/>
      <c r="CW72" s="299"/>
      <c r="CX72" s="299"/>
      <c r="CY72" s="299"/>
      <c r="CZ72" s="299"/>
      <c r="DA72" s="299"/>
      <c r="DB72" s="299"/>
      <c r="DC72" s="299"/>
      <c r="DD72" s="299"/>
      <c r="DE72" s="299"/>
      <c r="DY72" s="557"/>
      <c r="DZ72" s="557"/>
      <c r="EA72" s="156"/>
      <c r="EB72" s="576"/>
      <c r="EC72" s="311"/>
      <c r="ED72" s="311"/>
      <c r="EE72" s="436"/>
      <c r="EF72" s="436"/>
      <c r="EG72" s="436"/>
      <c r="EI72" s="451"/>
      <c r="EJ72" s="439"/>
      <c r="EK72" s="439"/>
      <c r="EM72" s="165"/>
      <c r="EN72" s="439"/>
      <c r="EO72" s="226"/>
      <c r="EP72" s="439"/>
      <c r="ER72" s="9"/>
      <c r="ET72" s="165"/>
      <c r="EV72" s="9"/>
      <c r="EW72" s="165"/>
      <c r="EY72" s="9"/>
      <c r="FB72" s="156"/>
      <c r="FC72" s="605"/>
      <c r="FD72" s="605"/>
      <c r="FI72" s="165"/>
      <c r="FJ72" s="165"/>
      <c r="FK72" s="557"/>
      <c r="FZ72" s="205"/>
      <c r="GA72" s="205"/>
    </row>
    <row r="73" spans="1:183" ht="12" customHeight="1">
      <c r="A73" s="190" t="s">
        <v>253</v>
      </c>
      <c r="B73" s="1002">
        <v>700.0863150946296</v>
      </c>
      <c r="C73" s="1002">
        <v>295.3764931412708</v>
      </c>
      <c r="D73" s="1002">
        <v>326.1553138196385</v>
      </c>
      <c r="E73" s="1002">
        <v>24.22821437936865</v>
      </c>
      <c r="F73" s="1002">
        <v>67.81867997721292</v>
      </c>
      <c r="G73" s="1002">
        <f t="shared" si="7"/>
        <v>10.73582815650741</v>
      </c>
      <c r="I73" s="165"/>
      <c r="J73" s="306"/>
      <c r="K73" s="306"/>
      <c r="L73" s="306"/>
      <c r="Q73" s="120"/>
      <c r="R73" s="306"/>
      <c r="S73" s="604"/>
      <c r="T73" s="315"/>
      <c r="U73" s="315"/>
      <c r="V73" s="226"/>
      <c r="W73" s="234"/>
      <c r="X73" s="201"/>
      <c r="Y73" s="402"/>
      <c r="Z73" s="156"/>
      <c r="AA73" s="271"/>
      <c r="AB73" s="271"/>
      <c r="AC73" s="271"/>
      <c r="AD73" s="427"/>
      <c r="AE73" s="271"/>
      <c r="AF73" s="271"/>
      <c r="AG73" s="77"/>
      <c r="AH73" s="77"/>
      <c r="AI73" s="77"/>
      <c r="AJ73" s="77"/>
      <c r="AK73" s="77"/>
      <c r="AL73" s="77"/>
      <c r="AM73" s="77"/>
      <c r="AN73" s="77"/>
      <c r="AO73" s="77"/>
      <c r="AP73" s="77"/>
      <c r="AQ73" s="77"/>
      <c r="AR73" s="77"/>
      <c r="AS73" s="77"/>
      <c r="AT73" s="156"/>
      <c r="AU73" s="428"/>
      <c r="AV73" s="429"/>
      <c r="AW73" s="429"/>
      <c r="AX73" s="430"/>
      <c r="AY73" s="430"/>
      <c r="AZ73" s="431"/>
      <c r="BA73" s="431"/>
      <c r="BB73" s="428"/>
      <c r="BC73" s="272"/>
      <c r="BD73" s="272"/>
      <c r="BE73" s="272"/>
      <c r="BF73" s="272"/>
      <c r="BG73" s="250"/>
      <c r="BH73" s="250"/>
      <c r="BI73" s="250"/>
      <c r="BJ73" s="250"/>
      <c r="BK73" s="250"/>
      <c r="BL73" s="250"/>
      <c r="BM73" s="250"/>
      <c r="BN73" s="250"/>
      <c r="BO73" s="272"/>
      <c r="BP73" s="272"/>
      <c r="BQ73" s="295"/>
      <c r="BR73" s="156"/>
      <c r="BS73" s="307"/>
      <c r="BT73" s="307"/>
      <c r="BU73" s="307"/>
      <c r="BV73" s="307"/>
      <c r="BW73" s="307"/>
      <c r="BX73" s="307"/>
      <c r="BY73" s="307"/>
      <c r="BZ73" s="307"/>
      <c r="CB73" s="299"/>
      <c r="CC73" s="299"/>
      <c r="CD73" s="299"/>
      <c r="CE73" s="299"/>
      <c r="CF73" s="299"/>
      <c r="CG73" s="299"/>
      <c r="CH73" s="299"/>
      <c r="CI73" s="299"/>
      <c r="CJ73" s="299"/>
      <c r="CK73" s="299"/>
      <c r="CL73" s="156"/>
      <c r="CM73" s="311"/>
      <c r="CN73" s="311"/>
      <c r="CO73" s="311"/>
      <c r="CP73" s="311"/>
      <c r="CQ73" s="311"/>
      <c r="CR73" s="311"/>
      <c r="CS73" s="311"/>
      <c r="CT73" s="311"/>
      <c r="CU73" s="197"/>
      <c r="CV73" s="299"/>
      <c r="CW73" s="299"/>
      <c r="CX73" s="299"/>
      <c r="CY73" s="299"/>
      <c r="CZ73" s="299"/>
      <c r="DA73" s="299"/>
      <c r="DB73" s="299"/>
      <c r="DC73" s="299"/>
      <c r="DD73" s="299"/>
      <c r="DE73" s="299"/>
      <c r="DY73" s="557"/>
      <c r="DZ73" s="557"/>
      <c r="EA73" s="156"/>
      <c r="EB73" s="576"/>
      <c r="EC73" s="311"/>
      <c r="ED73" s="311"/>
      <c r="EE73" s="436"/>
      <c r="EF73" s="436"/>
      <c r="EG73" s="436"/>
      <c r="EI73" s="439"/>
      <c r="EJ73" s="439"/>
      <c r="EK73" s="439"/>
      <c r="EL73" s="439"/>
      <c r="EM73" s="439"/>
      <c r="EN73" s="439"/>
      <c r="EO73" s="226"/>
      <c r="EP73" s="439"/>
      <c r="ER73" s="9"/>
      <c r="ET73" s="165"/>
      <c r="EV73" s="9"/>
      <c r="EW73" s="165"/>
      <c r="EY73" s="9"/>
      <c r="FB73" s="156"/>
      <c r="FC73" s="605"/>
      <c r="FD73" s="605"/>
      <c r="FI73" s="165"/>
      <c r="FJ73" s="165"/>
      <c r="FK73" s="557"/>
      <c r="FZ73" s="205"/>
      <c r="GA73" s="205"/>
    </row>
    <row r="74" spans="1:183" ht="12" customHeight="1">
      <c r="A74" s="57" t="s">
        <v>254</v>
      </c>
      <c r="B74" s="1001">
        <v>854.3939375177998</v>
      </c>
      <c r="C74" s="1001">
        <v>399.89846332916454</v>
      </c>
      <c r="D74" s="1001">
        <v>304.944340568853</v>
      </c>
      <c r="E74" s="1001">
        <v>52.791639321933154</v>
      </c>
      <c r="F74" s="1001">
        <v>148.59025000309563</v>
      </c>
      <c r="G74" s="1001">
        <f t="shared" si="7"/>
        <v>0.9608836166866297</v>
      </c>
      <c r="I74" s="165"/>
      <c r="J74" s="306"/>
      <c r="K74" s="306"/>
      <c r="L74" s="306"/>
      <c r="Q74" s="120"/>
      <c r="R74" s="306"/>
      <c r="S74" s="604"/>
      <c r="T74" s="315"/>
      <c r="U74" s="463"/>
      <c r="V74" s="9"/>
      <c r="W74" s="234"/>
      <c r="X74" s="201"/>
      <c r="Y74" s="402"/>
      <c r="Z74" s="156"/>
      <c r="AA74" s="271"/>
      <c r="AB74" s="271"/>
      <c r="AC74" s="271"/>
      <c r="AD74" s="427"/>
      <c r="AE74" s="271"/>
      <c r="AF74" s="271"/>
      <c r="AG74" s="77"/>
      <c r="AH74" s="77"/>
      <c r="AI74" s="77"/>
      <c r="AJ74" s="77"/>
      <c r="AK74" s="77"/>
      <c r="AL74" s="77"/>
      <c r="AM74" s="77"/>
      <c r="AN74" s="77"/>
      <c r="AO74" s="77"/>
      <c r="AP74" s="77"/>
      <c r="AQ74" s="77"/>
      <c r="AR74" s="77"/>
      <c r="AS74" s="77"/>
      <c r="AT74" s="156"/>
      <c r="AU74" s="428"/>
      <c r="AV74" s="429"/>
      <c r="AW74" s="429"/>
      <c r="AX74" s="430"/>
      <c r="AY74" s="430"/>
      <c r="AZ74" s="431"/>
      <c r="BA74" s="431"/>
      <c r="BB74" s="428"/>
      <c r="BC74" s="272"/>
      <c r="BD74" s="226"/>
      <c r="BE74" s="9"/>
      <c r="BF74" s="226"/>
      <c r="BG74" s="226"/>
      <c r="BH74" s="9"/>
      <c r="BI74" s="226"/>
      <c r="BJ74" s="9"/>
      <c r="BK74" s="9"/>
      <c r="BL74" s="9"/>
      <c r="BM74" s="9"/>
      <c r="BN74" s="239"/>
      <c r="BO74" s="272"/>
      <c r="BP74" s="272"/>
      <c r="BQ74" s="295"/>
      <c r="BR74" s="156"/>
      <c r="BS74" s="307"/>
      <c r="BT74" s="307"/>
      <c r="BU74" s="307"/>
      <c r="BV74" s="307"/>
      <c r="BW74" s="307"/>
      <c r="BX74" s="307"/>
      <c r="BY74" s="307"/>
      <c r="BZ74" s="307"/>
      <c r="CB74" s="299"/>
      <c r="CC74" s="299"/>
      <c r="CD74" s="299"/>
      <c r="CE74" s="299"/>
      <c r="CF74" s="299"/>
      <c r="CG74" s="299"/>
      <c r="CH74" s="299"/>
      <c r="CI74" s="299"/>
      <c r="CJ74" s="299"/>
      <c r="CK74" s="299"/>
      <c r="CL74" s="156"/>
      <c r="CM74" s="311"/>
      <c r="CN74" s="311"/>
      <c r="CO74" s="311"/>
      <c r="CP74" s="311"/>
      <c r="CQ74" s="311"/>
      <c r="CR74" s="311"/>
      <c r="CS74" s="311"/>
      <c r="CT74" s="311"/>
      <c r="CU74" s="197"/>
      <c r="CV74" s="299"/>
      <c r="CW74" s="299"/>
      <c r="CX74" s="299"/>
      <c r="CY74" s="299"/>
      <c r="CZ74" s="299"/>
      <c r="DA74" s="299"/>
      <c r="DB74" s="299"/>
      <c r="DC74" s="299"/>
      <c r="DD74" s="299"/>
      <c r="DE74" s="299"/>
      <c r="DY74" s="557"/>
      <c r="DZ74" s="557"/>
      <c r="EA74" s="156"/>
      <c r="EB74" s="576"/>
      <c r="EC74" s="311"/>
      <c r="ED74" s="311"/>
      <c r="EE74" s="436"/>
      <c r="EF74" s="436"/>
      <c r="EG74" s="436"/>
      <c r="EI74" s="439"/>
      <c r="EJ74" s="439"/>
      <c r="EK74" s="439"/>
      <c r="EL74" s="439"/>
      <c r="EM74" s="439"/>
      <c r="EN74" s="439"/>
      <c r="EO74" s="226"/>
      <c r="EP74" s="439"/>
      <c r="ER74" s="9"/>
      <c r="ET74" s="165"/>
      <c r="EV74" s="9"/>
      <c r="EW74" s="165"/>
      <c r="EY74" s="9"/>
      <c r="FB74" s="156"/>
      <c r="FC74" s="605"/>
      <c r="FD74" s="605"/>
      <c r="FI74" s="165"/>
      <c r="FJ74" s="165"/>
      <c r="FK74" s="557"/>
      <c r="FZ74" s="205"/>
      <c r="GA74" s="205"/>
    </row>
    <row r="75" spans="1:183" ht="12" customHeight="1">
      <c r="A75" s="190" t="s">
        <v>255</v>
      </c>
      <c r="B75" s="1002">
        <v>860.1286901729619</v>
      </c>
      <c r="C75" s="1002">
        <v>362.7902536227006</v>
      </c>
      <c r="D75" s="1002">
        <v>300.69241041320635</v>
      </c>
      <c r="E75" s="1002">
        <v>34.51648161997354</v>
      </c>
      <c r="F75" s="1002">
        <v>177.84555955255868</v>
      </c>
      <c r="G75" s="1002">
        <f t="shared" si="7"/>
        <v>18.800466584496263</v>
      </c>
      <c r="I75" s="165"/>
      <c r="J75" s="306"/>
      <c r="K75" s="306"/>
      <c r="L75" s="306"/>
      <c r="Q75" s="120"/>
      <c r="R75" s="306"/>
      <c r="S75" s="604"/>
      <c r="T75" s="315"/>
      <c r="U75" s="315"/>
      <c r="V75" s="226"/>
      <c r="W75" s="234"/>
      <c r="X75" s="201"/>
      <c r="Y75" s="402"/>
      <c r="Z75" s="156"/>
      <c r="AA75" s="271"/>
      <c r="AB75" s="271"/>
      <c r="AC75" s="271"/>
      <c r="AD75" s="427"/>
      <c r="AE75" s="271"/>
      <c r="AF75" s="271"/>
      <c r="AG75" s="77"/>
      <c r="AH75" s="77"/>
      <c r="AI75" s="77"/>
      <c r="AJ75" s="77"/>
      <c r="AK75" s="77"/>
      <c r="AL75" s="77"/>
      <c r="AM75" s="77"/>
      <c r="AN75" s="77"/>
      <c r="AO75" s="77"/>
      <c r="AP75" s="77"/>
      <c r="AQ75" s="77"/>
      <c r="AR75" s="77"/>
      <c r="AS75" s="77"/>
      <c r="AT75" s="156"/>
      <c r="AU75" s="428"/>
      <c r="AV75" s="429"/>
      <c r="AW75" s="429"/>
      <c r="AX75" s="430"/>
      <c r="AY75" s="430"/>
      <c r="AZ75" s="431"/>
      <c r="BA75" s="431"/>
      <c r="BB75" s="428"/>
      <c r="BC75" s="272"/>
      <c r="BD75" s="272"/>
      <c r="BE75" s="272"/>
      <c r="BF75" s="272"/>
      <c r="BG75" s="250"/>
      <c r="BH75" s="250"/>
      <c r="BI75" s="250"/>
      <c r="BJ75" s="250"/>
      <c r="BK75" s="250"/>
      <c r="BL75" s="250"/>
      <c r="BM75" s="250"/>
      <c r="BN75" s="250"/>
      <c r="BO75" s="272"/>
      <c r="BP75" s="272"/>
      <c r="BQ75" s="295"/>
      <c r="BR75" s="156"/>
      <c r="BS75" s="307"/>
      <c r="BT75" s="307"/>
      <c r="BU75" s="307"/>
      <c r="BV75" s="307"/>
      <c r="BW75" s="307"/>
      <c r="BX75" s="307"/>
      <c r="BY75" s="307"/>
      <c r="BZ75" s="307"/>
      <c r="CB75" s="299"/>
      <c r="CC75" s="299"/>
      <c r="CD75" s="246"/>
      <c r="CE75" s="299"/>
      <c r="CF75" s="299"/>
      <c r="CG75" s="299"/>
      <c r="CH75" s="299"/>
      <c r="CI75" s="299"/>
      <c r="CJ75" s="299"/>
      <c r="CK75" s="299"/>
      <c r="CL75" s="156"/>
      <c r="CM75" s="311"/>
      <c r="CN75" s="311"/>
      <c r="CO75" s="311"/>
      <c r="CP75" s="311"/>
      <c r="CQ75" s="311"/>
      <c r="CR75" s="311"/>
      <c r="CS75" s="311"/>
      <c r="CT75" s="311"/>
      <c r="CU75" s="197"/>
      <c r="CV75" s="299"/>
      <c r="CW75" s="299"/>
      <c r="CX75" s="299"/>
      <c r="CY75" s="299"/>
      <c r="CZ75" s="299"/>
      <c r="DA75" s="299"/>
      <c r="DB75" s="299"/>
      <c r="DC75" s="299"/>
      <c r="DD75" s="299"/>
      <c r="DE75" s="299"/>
      <c r="DY75" s="557"/>
      <c r="DZ75" s="557"/>
      <c r="EA75" s="156"/>
      <c r="EB75" s="576"/>
      <c r="EC75" s="311"/>
      <c r="ED75" s="311"/>
      <c r="EE75" s="436"/>
      <c r="EF75" s="436"/>
      <c r="EG75" s="436"/>
      <c r="EJ75" s="439"/>
      <c r="EK75" s="439"/>
      <c r="EL75" s="439"/>
      <c r="EM75" s="439"/>
      <c r="EN75" s="439"/>
      <c r="EO75" s="226"/>
      <c r="EP75" s="439"/>
      <c r="ER75" s="9"/>
      <c r="ET75" s="165"/>
      <c r="EV75" s="9"/>
      <c r="EW75" s="165"/>
      <c r="EY75" s="9"/>
      <c r="FB75" s="156"/>
      <c r="FC75" s="605"/>
      <c r="FD75" s="605"/>
      <c r="FI75" s="165"/>
      <c r="FJ75" s="165"/>
      <c r="FK75" s="557"/>
      <c r="FZ75" s="205"/>
      <c r="GA75" s="205"/>
    </row>
    <row r="76" spans="1:183" ht="12" customHeight="1">
      <c r="A76" s="104" t="s">
        <v>355</v>
      </c>
      <c r="B76" s="1001">
        <v>878.6352105878432</v>
      </c>
      <c r="C76" s="1001">
        <v>375.98673817323174</v>
      </c>
      <c r="D76" s="1001">
        <v>361.52602940214774</v>
      </c>
      <c r="E76" s="1001">
        <v>38.055153482756324</v>
      </c>
      <c r="F76" s="1001">
        <v>129.87272688949145</v>
      </c>
      <c r="G76" s="1001">
        <f t="shared" si="7"/>
        <v>11.249716122972245</v>
      </c>
      <c r="I76" s="165"/>
      <c r="J76" s="306"/>
      <c r="K76" s="306"/>
      <c r="L76" s="306"/>
      <c r="Q76" s="120"/>
      <c r="R76" s="342"/>
      <c r="S76" s="606"/>
      <c r="T76" s="315"/>
      <c r="U76" s="315"/>
      <c r="V76" s="226"/>
      <c r="W76" s="234"/>
      <c r="X76" s="201"/>
      <c r="Y76" s="402"/>
      <c r="Z76" s="93"/>
      <c r="AA76" s="326"/>
      <c r="AB76" s="326"/>
      <c r="AC76" s="326"/>
      <c r="AD76" s="453"/>
      <c r="AE76" s="326"/>
      <c r="AF76" s="326"/>
      <c r="AG76" s="77"/>
      <c r="AH76" s="77"/>
      <c r="AI76" s="77"/>
      <c r="AJ76" s="77"/>
      <c r="AK76" s="77"/>
      <c r="AL76" s="77"/>
      <c r="AM76" s="77"/>
      <c r="AN76" s="77"/>
      <c r="AO76" s="77"/>
      <c r="AP76" s="77"/>
      <c r="AQ76" s="77"/>
      <c r="AR76" s="77"/>
      <c r="AS76" s="77"/>
      <c r="AT76" s="93"/>
      <c r="AU76" s="180"/>
      <c r="AV76" s="454"/>
      <c r="AW76" s="454"/>
      <c r="AX76" s="455"/>
      <c r="AY76" s="455"/>
      <c r="AZ76" s="456"/>
      <c r="BA76" s="456"/>
      <c r="BB76" s="180"/>
      <c r="BC76" s="272"/>
      <c r="BD76" s="272"/>
      <c r="BE76" s="464"/>
      <c r="BF76" s="272"/>
      <c r="BG76" s="250"/>
      <c r="BH76" s="250"/>
      <c r="BI76" s="250"/>
      <c r="BJ76" s="250"/>
      <c r="BK76" s="250"/>
      <c r="BL76" s="250"/>
      <c r="BM76" s="250"/>
      <c r="BN76" s="250"/>
      <c r="BO76" s="272"/>
      <c r="BP76" s="272"/>
      <c r="BQ76" s="295"/>
      <c r="BR76" s="93"/>
      <c r="BS76" s="343"/>
      <c r="BT76" s="343"/>
      <c r="BU76" s="343"/>
      <c r="BV76" s="343"/>
      <c r="BW76" s="343"/>
      <c r="BX76" s="343"/>
      <c r="BY76" s="343"/>
      <c r="BZ76" s="343"/>
      <c r="CB76" s="299"/>
      <c r="CC76" s="299"/>
      <c r="CD76" s="246"/>
      <c r="CE76" s="299"/>
      <c r="CF76" s="299"/>
      <c r="CG76" s="299"/>
      <c r="CH76" s="299"/>
      <c r="CI76" s="299"/>
      <c r="CJ76" s="299"/>
      <c r="CK76" s="299"/>
      <c r="CL76" s="93"/>
      <c r="CM76" s="311"/>
      <c r="CN76" s="311"/>
      <c r="CO76" s="311"/>
      <c r="CP76" s="311"/>
      <c r="CQ76" s="311"/>
      <c r="CR76" s="311"/>
      <c r="CS76" s="311"/>
      <c r="CT76" s="311"/>
      <c r="CU76" s="197"/>
      <c r="CV76" s="299"/>
      <c r="CW76" s="299"/>
      <c r="CX76" s="299"/>
      <c r="CY76" s="299"/>
      <c r="CZ76" s="299"/>
      <c r="DA76" s="299"/>
      <c r="DB76" s="299"/>
      <c r="DC76" s="299"/>
      <c r="DD76" s="299"/>
      <c r="DE76" s="299"/>
      <c r="DY76" s="557"/>
      <c r="DZ76" s="557"/>
      <c r="EA76" s="93"/>
      <c r="EB76" s="584"/>
      <c r="EC76" s="346"/>
      <c r="ED76" s="346"/>
      <c r="EE76" s="459"/>
      <c r="EF76" s="459"/>
      <c r="EG76" s="459"/>
      <c r="EI76" s="451"/>
      <c r="EJ76" s="439"/>
      <c r="EK76" s="439"/>
      <c r="EL76" s="439"/>
      <c r="EM76" s="439"/>
      <c r="EN76" s="439"/>
      <c r="EO76" s="226"/>
      <c r="EP76" s="439"/>
      <c r="ER76" s="9"/>
      <c r="ET76" s="165"/>
      <c r="EV76" s="9"/>
      <c r="EW76" s="165"/>
      <c r="EX76" s="452"/>
      <c r="EY76" s="9"/>
      <c r="FB76" s="93"/>
      <c r="FC76" s="608"/>
      <c r="FD76" s="608"/>
      <c r="FI76" s="165"/>
      <c r="FJ76" s="165"/>
      <c r="FK76" s="557"/>
      <c r="FZ76" s="205"/>
      <c r="GA76" s="205"/>
    </row>
    <row r="77" spans="1:183" ht="12" customHeight="1">
      <c r="A77" s="551" t="s">
        <v>354</v>
      </c>
      <c r="B77" s="1004">
        <v>439.28649185610163</v>
      </c>
      <c r="C77" s="1004">
        <v>185.89411321725785</v>
      </c>
      <c r="D77" s="1004">
        <v>179.6020026183447</v>
      </c>
      <c r="E77" s="1004">
        <v>82.82729568351147</v>
      </c>
      <c r="F77" s="1004">
        <v>67.62254121892676</v>
      </c>
      <c r="G77" s="1211">
        <f t="shared" si="7"/>
        <v>6.167834801572326</v>
      </c>
      <c r="H77" s="18"/>
      <c r="I77" s="165"/>
      <c r="J77" s="342"/>
      <c r="K77" s="342"/>
      <c r="L77" s="342"/>
      <c r="Q77" s="120"/>
      <c r="R77" s="342"/>
      <c r="S77" s="606"/>
      <c r="T77" s="315"/>
      <c r="U77" s="315"/>
      <c r="V77" s="226"/>
      <c r="W77" s="234"/>
      <c r="X77" s="201"/>
      <c r="Y77" s="402"/>
      <c r="Z77" s="174"/>
      <c r="AA77" s="326"/>
      <c r="AB77" s="326"/>
      <c r="AC77" s="326"/>
      <c r="AD77" s="453"/>
      <c r="AE77" s="326"/>
      <c r="AF77" s="326"/>
      <c r="AG77" s="89"/>
      <c r="AH77" s="89"/>
      <c r="AI77" s="89"/>
      <c r="AJ77" s="89"/>
      <c r="AK77" s="463"/>
      <c r="AL77" s="89"/>
      <c r="AM77" s="89"/>
      <c r="AN77" s="89"/>
      <c r="AO77" s="89"/>
      <c r="AP77" s="89"/>
      <c r="AQ77" s="89"/>
      <c r="AR77" s="89"/>
      <c r="AS77" s="89"/>
      <c r="AT77" s="174"/>
      <c r="AU77" s="180"/>
      <c r="AV77" s="454"/>
      <c r="AW77" s="454"/>
      <c r="AX77" s="455"/>
      <c r="AY77" s="455"/>
      <c r="AZ77" s="456"/>
      <c r="BA77" s="456"/>
      <c r="BB77" s="180"/>
      <c r="BC77" s="327"/>
      <c r="BD77" s="327"/>
      <c r="BE77" s="327"/>
      <c r="BF77" s="327"/>
      <c r="BG77" s="257"/>
      <c r="BH77" s="257"/>
      <c r="BI77" s="257"/>
      <c r="BJ77" s="257"/>
      <c r="BK77" s="257"/>
      <c r="BL77" s="257"/>
      <c r="BM77" s="257"/>
      <c r="BN77" s="257"/>
      <c r="BO77" s="327"/>
      <c r="BP77" s="327"/>
      <c r="BQ77" s="332"/>
      <c r="BR77" s="174"/>
      <c r="BS77" s="343"/>
      <c r="BT77" s="343"/>
      <c r="BU77" s="343"/>
      <c r="BV77" s="343"/>
      <c r="BW77" s="343"/>
      <c r="BX77" s="343"/>
      <c r="BY77" s="343"/>
      <c r="BZ77" s="343"/>
      <c r="CB77" s="335"/>
      <c r="CC77" s="335"/>
      <c r="CD77" s="335"/>
      <c r="CE77" s="335"/>
      <c r="CF77" s="335"/>
      <c r="CG77" s="335"/>
      <c r="CH77" s="335"/>
      <c r="CI77" s="335"/>
      <c r="CJ77" s="335"/>
      <c r="CK77" s="335"/>
      <c r="CL77" s="174"/>
      <c r="CM77" s="346"/>
      <c r="CN77" s="346"/>
      <c r="CO77" s="346"/>
      <c r="CP77" s="346"/>
      <c r="CQ77" s="346"/>
      <c r="CR77" s="346"/>
      <c r="CS77" s="346"/>
      <c r="CT77" s="346"/>
      <c r="CU77" s="197"/>
      <c r="CV77" s="335"/>
      <c r="CW77" s="335"/>
      <c r="CX77" s="335"/>
      <c r="CY77" s="335"/>
      <c r="CZ77" s="335"/>
      <c r="DA77" s="335"/>
      <c r="DB77" s="335"/>
      <c r="DC77" s="335"/>
      <c r="DD77" s="335"/>
      <c r="DE77" s="335"/>
      <c r="DY77" s="557"/>
      <c r="DZ77" s="557"/>
      <c r="EA77" s="174"/>
      <c r="EB77" s="584"/>
      <c r="EC77" s="346"/>
      <c r="ED77" s="346"/>
      <c r="EE77" s="459"/>
      <c r="EF77" s="459"/>
      <c r="EG77" s="459"/>
      <c r="EI77" s="439"/>
      <c r="EL77" s="451"/>
      <c r="EM77" s="451"/>
      <c r="EN77" s="451"/>
      <c r="EO77" s="226"/>
      <c r="EP77" s="439"/>
      <c r="ER77" s="9"/>
      <c r="ET77" s="165"/>
      <c r="EV77" s="9"/>
      <c r="EW77" s="165"/>
      <c r="EY77" s="9"/>
      <c r="FB77" s="174"/>
      <c r="FC77" s="608"/>
      <c r="FD77" s="608"/>
      <c r="FI77" s="165"/>
      <c r="FJ77" s="165"/>
      <c r="FK77" s="557"/>
      <c r="FZ77" s="205"/>
      <c r="GA77" s="205"/>
    </row>
    <row r="78" spans="1:183" ht="12" customHeight="1">
      <c r="A78" s="367" t="s">
        <v>384</v>
      </c>
      <c r="B78" s="610"/>
      <c r="C78" s="611"/>
      <c r="D78" s="612"/>
      <c r="E78" s="611"/>
      <c r="F78" s="611"/>
      <c r="G78" s="611"/>
      <c r="H78" s="1036"/>
      <c r="I78" s="165"/>
      <c r="Q78" s="120"/>
      <c r="R78" s="120"/>
      <c r="T78" s="449"/>
      <c r="U78" s="449"/>
      <c r="V78" s="225"/>
      <c r="W78" s="330"/>
      <c r="X78" s="173"/>
      <c r="Y78" s="201"/>
      <c r="Z78" s="219"/>
      <c r="AB78" s="9"/>
      <c r="AD78" s="9"/>
      <c r="AE78" s="227"/>
      <c r="AF78" s="246"/>
      <c r="AG78" s="246"/>
      <c r="AH78" s="227"/>
      <c r="AI78" s="246"/>
      <c r="AJ78" s="246"/>
      <c r="AK78" s="9"/>
      <c r="AL78" s="9"/>
      <c r="AM78" s="9"/>
      <c r="AN78" s="9"/>
      <c r="AO78" s="9"/>
      <c r="AP78" s="9"/>
      <c r="AQ78" s="246"/>
      <c r="AR78" s="467"/>
      <c r="AT78" s="219"/>
      <c r="AU78" s="9"/>
      <c r="AV78" s="9"/>
      <c r="AW78" s="9"/>
      <c r="AX78" s="9"/>
      <c r="AY78" s="9"/>
      <c r="AZ78" s="9"/>
      <c r="BA78" s="9"/>
      <c r="BB78" s="9"/>
      <c r="BC78" s="9"/>
      <c r="BD78" s="9"/>
      <c r="BE78" s="9"/>
      <c r="BF78" s="9"/>
      <c r="BG78" s="463"/>
      <c r="BH78" s="9"/>
      <c r="BI78" s="9"/>
      <c r="BJ78" s="9"/>
      <c r="BK78" s="9"/>
      <c r="BL78" s="9"/>
      <c r="BM78" s="9"/>
      <c r="BN78" s="9"/>
      <c r="BO78" s="468"/>
      <c r="BP78" s="468"/>
      <c r="BQ78" s="201"/>
      <c r="BR78" s="370"/>
      <c r="BS78" s="9"/>
      <c r="BT78" s="9"/>
      <c r="BU78" s="201"/>
      <c r="BV78" s="201"/>
      <c r="BX78" s="9"/>
      <c r="BY78" s="9"/>
      <c r="CE78" s="246"/>
      <c r="CF78" s="246"/>
      <c r="CG78" s="246"/>
      <c r="CH78" s="246"/>
      <c r="CI78" s="246"/>
      <c r="CL78" s="370"/>
      <c r="CS78" s="201"/>
      <c r="CU78" s="197"/>
      <c r="DC78" s="201"/>
      <c r="DD78" s="201"/>
      <c r="DE78" s="165"/>
      <c r="DY78" s="557"/>
      <c r="DZ78" s="557"/>
      <c r="EA78" s="590"/>
      <c r="EI78" s="451"/>
      <c r="EL78" s="439"/>
      <c r="EM78" s="439"/>
      <c r="EN78" s="439"/>
      <c r="EO78" s="9"/>
      <c r="EP78" s="165"/>
      <c r="ER78" s="9"/>
      <c r="ET78" s="165"/>
      <c r="EV78" s="9"/>
      <c r="EW78" s="165"/>
      <c r="EY78" s="9"/>
      <c r="FB78" s="590"/>
      <c r="FI78" s="165"/>
      <c r="FJ78" s="165"/>
      <c r="FK78" s="557"/>
      <c r="FZ78" s="205"/>
      <c r="GA78" s="205"/>
    </row>
    <row r="79" spans="1:155" ht="12" customHeight="1">
      <c r="A79" s="367"/>
      <c r="B79" s="165"/>
      <c r="C79" s="165"/>
      <c r="D79" s="165"/>
      <c r="E79" s="594"/>
      <c r="F79" s="165"/>
      <c r="G79" s="165"/>
      <c r="H79" s="165"/>
      <c r="I79" s="165"/>
      <c r="K79" s="367"/>
      <c r="L79" s="367"/>
      <c r="X79" s="370"/>
      <c r="Z79" s="9"/>
      <c r="AB79" s="9"/>
      <c r="AC79" s="227"/>
      <c r="AD79" s="246"/>
      <c r="AE79" s="246"/>
      <c r="AF79" s="227"/>
      <c r="AG79" s="227"/>
      <c r="AH79" s="246"/>
      <c r="AI79" s="9"/>
      <c r="AJ79" s="9"/>
      <c r="AK79" s="9"/>
      <c r="AL79" s="9"/>
      <c r="AM79" s="9"/>
      <c r="AN79" s="9"/>
      <c r="AO79" s="9"/>
      <c r="AP79" s="9"/>
      <c r="BM79" s="9"/>
      <c r="BN79" s="9"/>
      <c r="BP79" s="370"/>
      <c r="BZ79" s="9"/>
      <c r="CA79" s="246"/>
      <c r="CC79" s="246"/>
      <c r="CD79" s="246"/>
      <c r="CE79" s="246"/>
      <c r="CF79" s="246"/>
      <c r="CH79" s="246"/>
      <c r="CI79" s="9"/>
      <c r="CJ79" s="370"/>
      <c r="EP79" s="165"/>
      <c r="ET79" s="165"/>
      <c r="EV79" s="9"/>
      <c r="EW79" s="165"/>
      <c r="EY79" s="9"/>
    </row>
    <row r="80" spans="1:161" ht="12.75">
      <c r="A80" s="165"/>
      <c r="B80" s="613"/>
      <c r="C80" s="165"/>
      <c r="D80" s="165"/>
      <c r="E80" s="202"/>
      <c r="F80" s="165"/>
      <c r="M80" s="1030" t="s">
        <v>258</v>
      </c>
      <c r="Y80" s="201"/>
      <c r="Z80" s="9"/>
      <c r="AA80" s="201"/>
      <c r="AK80" s="9"/>
      <c r="AL80" s="614"/>
      <c r="AM80" s="614"/>
      <c r="AN80" s="614"/>
      <c r="AO80" s="614"/>
      <c r="AP80" s="614"/>
      <c r="BF80" s="227"/>
      <c r="BG80" s="227"/>
      <c r="BH80" s="246"/>
      <c r="BI80" s="227"/>
      <c r="BP80" s="9"/>
      <c r="BQ80" s="246"/>
      <c r="BR80" s="246"/>
      <c r="BS80" s="246"/>
      <c r="BT80" s="246"/>
      <c r="BU80" s="246"/>
      <c r="CA80" s="246"/>
      <c r="CB80" s="246"/>
      <c r="CC80" s="246"/>
      <c r="CD80" s="246"/>
      <c r="CE80" s="246"/>
      <c r="DB80" s="253"/>
      <c r="DC80" s="225"/>
      <c r="FE80" s="201"/>
    </row>
    <row r="81" spans="4:161" ht="12.75">
      <c r="D81" s="6"/>
      <c r="E81" s="615"/>
      <c r="G81" s="6"/>
      <c r="H81" s="5"/>
      <c r="AK81" s="9"/>
      <c r="AL81" s="470"/>
      <c r="AM81" s="470"/>
      <c r="AN81" s="470"/>
      <c r="AO81" s="470"/>
      <c r="AP81" s="470"/>
      <c r="BE81" s="470"/>
      <c r="BF81" s="470"/>
      <c r="BG81" s="470"/>
      <c r="BH81" s="470"/>
      <c r="BI81" s="470"/>
      <c r="BP81" s="9"/>
      <c r="BR81" s="201"/>
      <c r="BT81" s="9"/>
      <c r="BW81" s="201"/>
      <c r="BZ81" s="471"/>
      <c r="CA81" s="471"/>
      <c r="CB81" s="470"/>
      <c r="CC81" s="471"/>
      <c r="CD81" s="471"/>
      <c r="CE81" s="470"/>
      <c r="CF81" s="470"/>
      <c r="DY81" s="165"/>
      <c r="EI81" s="9"/>
      <c r="EM81" s="165"/>
      <c r="ES81" s="9"/>
      <c r="ET81" s="165"/>
      <c r="EW81" s="165"/>
      <c r="FE81" s="9"/>
    </row>
    <row r="82" spans="4:181" ht="12.75">
      <c r="D82" s="6"/>
      <c r="E82" s="615"/>
      <c r="G82" s="6"/>
      <c r="H82" s="5"/>
      <c r="M82" s="9"/>
      <c r="N82" s="517" t="s">
        <v>219</v>
      </c>
      <c r="O82" s="517" t="s">
        <v>425</v>
      </c>
      <c r="P82" s="517" t="s">
        <v>296</v>
      </c>
      <c r="Q82" s="517" t="s">
        <v>269</v>
      </c>
      <c r="R82" s="735" t="s">
        <v>111</v>
      </c>
      <c r="S82" s="9"/>
      <c r="U82" s="201"/>
      <c r="W82" s="9"/>
      <c r="Y82" s="201"/>
      <c r="Z82" s="9"/>
      <c r="AA82" s="201"/>
      <c r="AB82" s="9"/>
      <c r="AC82" s="201"/>
      <c r="AE82" s="9"/>
      <c r="AF82" s="201"/>
      <c r="BD82" s="470"/>
      <c r="BE82" s="470"/>
      <c r="BF82" s="470"/>
      <c r="BG82" s="470"/>
      <c r="BH82" s="470"/>
      <c r="BK82" s="9"/>
      <c r="BL82" s="9"/>
      <c r="BO82" s="9"/>
      <c r="BP82" s="9"/>
      <c r="BQ82" s="201"/>
      <c r="BR82" s="201"/>
      <c r="BU82" s="470"/>
      <c r="BV82" s="470"/>
      <c r="BW82" s="201"/>
      <c r="BY82" s="471"/>
      <c r="BZ82" s="472"/>
      <c r="CA82" s="470"/>
      <c r="CB82" s="471"/>
      <c r="CC82" s="472"/>
      <c r="CD82" s="470"/>
      <c r="CE82" s="470"/>
      <c r="CR82" s="197"/>
      <c r="CS82" s="201"/>
      <c r="DB82" s="165"/>
      <c r="DC82" s="557"/>
      <c r="DX82" s="165"/>
      <c r="DY82" s="165"/>
      <c r="EH82" s="9"/>
      <c r="EM82" s="165"/>
      <c r="EO82" s="9"/>
      <c r="EP82" s="165"/>
      <c r="ER82" s="9"/>
      <c r="ET82" s="165"/>
      <c r="EW82" s="165"/>
      <c r="FD82" s="9"/>
      <c r="FH82" s="557"/>
      <c r="FI82" s="205"/>
      <c r="FY82" s="9"/>
    </row>
    <row r="83" spans="1:181" ht="12.75">
      <c r="A83" s="5"/>
      <c r="B83" s="6"/>
      <c r="H83" s="120"/>
      <c r="I83" s="120"/>
      <c r="M83" s="18" t="s">
        <v>238</v>
      </c>
      <c r="N83" s="1021">
        <v>227.53106182473223</v>
      </c>
      <c r="O83" s="1021">
        <v>245.50909665383153</v>
      </c>
      <c r="P83" s="1021">
        <v>92.69396514992403</v>
      </c>
      <c r="Q83" s="1021">
        <v>10.514544026703419</v>
      </c>
      <c r="R83" s="432">
        <v>576.2486676551912</v>
      </c>
      <c r="S83" s="9"/>
      <c r="U83" s="201"/>
      <c r="W83" s="9"/>
      <c r="Y83" s="201"/>
      <c r="Z83" s="9"/>
      <c r="AA83" s="201"/>
      <c r="AB83" s="9"/>
      <c r="AC83" s="201"/>
      <c r="AE83" s="9"/>
      <c r="AF83" s="201"/>
      <c r="BN83" s="9"/>
      <c r="BO83" s="9"/>
      <c r="BP83" s="9"/>
      <c r="BQ83" s="201"/>
      <c r="BR83" s="201"/>
      <c r="BS83" s="9"/>
      <c r="BT83" s="9"/>
      <c r="BV83" s="201"/>
      <c r="BW83" s="201"/>
      <c r="BY83" s="471"/>
      <c r="CE83" s="470"/>
      <c r="CF83" s="471"/>
      <c r="CG83" s="471"/>
      <c r="CR83" s="197"/>
      <c r="CS83" s="201"/>
      <c r="DA83" s="9"/>
      <c r="DB83" s="165"/>
      <c r="DC83" s="557"/>
      <c r="DX83" s="165"/>
      <c r="DY83" s="165"/>
      <c r="EF83" s="9"/>
      <c r="EM83" s="165"/>
      <c r="ET83" s="165"/>
      <c r="EW83" s="165"/>
      <c r="FB83" s="9"/>
      <c r="FG83" s="9"/>
      <c r="FH83" s="557"/>
      <c r="FI83" s="205"/>
      <c r="FY83" s="9"/>
    </row>
    <row r="84" spans="1:181" ht="12.75">
      <c r="A84" s="5"/>
      <c r="D84" s="6"/>
      <c r="E84" s="615"/>
      <c r="F84" s="5" t="s">
        <v>360</v>
      </c>
      <c r="G84" s="6"/>
      <c r="H84" s="5"/>
      <c r="M84" s="18" t="s">
        <v>241</v>
      </c>
      <c r="N84" s="1021">
        <v>183.07513372197556</v>
      </c>
      <c r="O84" s="1021">
        <v>217.16930413761293</v>
      </c>
      <c r="P84" s="1021">
        <v>96.29789733552735</v>
      </c>
      <c r="Q84" s="1021">
        <v>4.090509062021226</v>
      </c>
      <c r="R84" s="432">
        <v>500.6328442571371</v>
      </c>
      <c r="S84" s="9"/>
      <c r="U84" s="201"/>
      <c r="W84" s="9"/>
      <c r="Y84" s="201"/>
      <c r="Z84" s="9"/>
      <c r="AA84" s="201"/>
      <c r="AB84" s="9"/>
      <c r="AC84" s="201"/>
      <c r="AE84" s="9"/>
      <c r="AF84" s="201"/>
      <c r="BK84" s="9"/>
      <c r="BL84" s="9"/>
      <c r="BO84" s="9"/>
      <c r="BP84" s="9"/>
      <c r="BQ84" s="201"/>
      <c r="BR84" s="201"/>
      <c r="BU84" s="201"/>
      <c r="BV84" s="201"/>
      <c r="BW84" s="201"/>
      <c r="CF84" s="471"/>
      <c r="CG84" s="471"/>
      <c r="CR84" s="197"/>
      <c r="CS84" s="201"/>
      <c r="DB84" s="165"/>
      <c r="DC84" s="557"/>
      <c r="DX84" s="165"/>
      <c r="DY84" s="165"/>
      <c r="EK84" s="9"/>
      <c r="EM84" s="165"/>
      <c r="EP84" s="165"/>
      <c r="ER84" s="9"/>
      <c r="ET84" s="165"/>
      <c r="EU84" s="9"/>
      <c r="EW84" s="165"/>
      <c r="FH84" s="557"/>
      <c r="FI84" s="205"/>
      <c r="FY84" s="9"/>
    </row>
    <row r="85" spans="1:181" ht="12.75">
      <c r="A85" s="5"/>
      <c r="B85" s="6"/>
      <c r="F85" s="196">
        <v>327.11657800000006</v>
      </c>
      <c r="H85" s="120"/>
      <c r="I85" s="120"/>
      <c r="M85" s="18" t="s">
        <v>245</v>
      </c>
      <c r="N85" s="1022">
        <v>166.30630398217906</v>
      </c>
      <c r="O85" s="1022">
        <v>238.50481252053845</v>
      </c>
      <c r="P85" s="1022">
        <v>89.23456251721134</v>
      </c>
      <c r="Q85" s="1022">
        <v>5.905470467134961</v>
      </c>
      <c r="R85" s="432">
        <v>499.95114948706373</v>
      </c>
      <c r="S85" s="9"/>
      <c r="U85" s="201"/>
      <c r="W85" s="9"/>
      <c r="Y85" s="201"/>
      <c r="Z85" s="9"/>
      <c r="AA85" s="201"/>
      <c r="AB85" s="9"/>
      <c r="AC85" s="201"/>
      <c r="AE85" s="9"/>
      <c r="AF85" s="201"/>
      <c r="BK85" s="9"/>
      <c r="BL85" s="9"/>
      <c r="BN85" s="9"/>
      <c r="BO85" s="9"/>
      <c r="BP85" s="9"/>
      <c r="BQ85" s="201"/>
      <c r="BR85" s="201"/>
      <c r="BU85" s="201"/>
      <c r="BV85" s="201"/>
      <c r="BW85" s="201"/>
      <c r="CF85" s="471"/>
      <c r="CG85" s="471"/>
      <c r="CR85" s="197"/>
      <c r="CS85" s="201"/>
      <c r="DA85" s="9"/>
      <c r="DB85" s="165"/>
      <c r="DC85" s="557"/>
      <c r="DX85" s="165"/>
      <c r="DY85" s="165"/>
      <c r="EF85" s="9"/>
      <c r="EM85" s="165"/>
      <c r="ET85" s="165"/>
      <c r="EW85" s="165"/>
      <c r="FB85" s="9"/>
      <c r="FH85" s="557"/>
      <c r="FI85" s="205"/>
      <c r="FY85" s="9"/>
    </row>
    <row r="86" spans="1:181" ht="12.75">
      <c r="A86" s="5"/>
      <c r="B86" s="6"/>
      <c r="F86" s="196">
        <v>481.514702</v>
      </c>
      <c r="H86" s="120"/>
      <c r="I86" s="120"/>
      <c r="M86" s="18" t="s">
        <v>231</v>
      </c>
      <c r="N86" s="1021">
        <v>168.91172021644311</v>
      </c>
      <c r="O86" s="1021">
        <v>213.6926073445609</v>
      </c>
      <c r="P86" s="1021">
        <v>95.54639524710116</v>
      </c>
      <c r="Q86" s="1021">
        <v>6.499831107162052</v>
      </c>
      <c r="R86" s="432">
        <v>484.6505539152672</v>
      </c>
      <c r="S86" s="9"/>
      <c r="U86" s="201"/>
      <c r="W86" s="9"/>
      <c r="Y86" s="201"/>
      <c r="Z86" s="9"/>
      <c r="AA86" s="201"/>
      <c r="AB86" s="9"/>
      <c r="AC86" s="201"/>
      <c r="AE86" s="9"/>
      <c r="AF86" s="201"/>
      <c r="BK86" s="9"/>
      <c r="BL86" s="9"/>
      <c r="BN86" s="9"/>
      <c r="BO86" s="9"/>
      <c r="BP86" s="9"/>
      <c r="BQ86" s="201"/>
      <c r="BR86" s="201"/>
      <c r="BU86" s="201"/>
      <c r="BV86" s="201"/>
      <c r="BW86" s="201"/>
      <c r="BZ86" s="471"/>
      <c r="CA86" s="471"/>
      <c r="CB86" s="471"/>
      <c r="CC86" s="471"/>
      <c r="CD86" s="471"/>
      <c r="CF86" s="471"/>
      <c r="CG86" s="471"/>
      <c r="CR86" s="197"/>
      <c r="CS86" s="201"/>
      <c r="DA86" s="9"/>
      <c r="DB86" s="165"/>
      <c r="DC86" s="557"/>
      <c r="DX86" s="165"/>
      <c r="DY86" s="165"/>
      <c r="EF86" s="9"/>
      <c r="EM86" s="165"/>
      <c r="ET86" s="165"/>
      <c r="EW86" s="165"/>
      <c r="FB86" s="9"/>
      <c r="FH86" s="557"/>
      <c r="FI86" s="205"/>
      <c r="FY86" s="9"/>
    </row>
    <row r="87" spans="1:181" ht="12.75">
      <c r="A87" s="5"/>
      <c r="B87" s="6"/>
      <c r="F87" s="196">
        <v>265.769532</v>
      </c>
      <c r="H87" s="120"/>
      <c r="I87" s="120"/>
      <c r="M87" s="18" t="s">
        <v>230</v>
      </c>
      <c r="N87" s="1021">
        <v>202.71002104307763</v>
      </c>
      <c r="O87" s="1021">
        <v>197.86049928170263</v>
      </c>
      <c r="P87" s="1021">
        <v>60.917975355318724</v>
      </c>
      <c r="Q87" s="1021">
        <v>4.9475057593862815</v>
      </c>
      <c r="R87" s="432">
        <v>466.43600143948527</v>
      </c>
      <c r="S87" s="9"/>
      <c r="U87" s="201"/>
      <c r="W87" s="9"/>
      <c r="Y87" s="201"/>
      <c r="Z87" s="9"/>
      <c r="AA87" s="201"/>
      <c r="AB87" s="9"/>
      <c r="AC87" s="201"/>
      <c r="AE87" s="9"/>
      <c r="AF87" s="201"/>
      <c r="BK87" s="9"/>
      <c r="BL87" s="9"/>
      <c r="BN87" s="9"/>
      <c r="BO87" s="9"/>
      <c r="BP87" s="9"/>
      <c r="BQ87" s="201"/>
      <c r="BR87" s="201"/>
      <c r="BU87" s="201"/>
      <c r="BV87" s="201"/>
      <c r="BW87" s="201"/>
      <c r="BY87" s="471"/>
      <c r="BZ87" s="471"/>
      <c r="CA87" s="471"/>
      <c r="CB87" s="471"/>
      <c r="CC87" s="471"/>
      <c r="CD87" s="471"/>
      <c r="CE87" s="471"/>
      <c r="CF87" s="471"/>
      <c r="CG87" s="471"/>
      <c r="CR87" s="197"/>
      <c r="CS87" s="201"/>
      <c r="DA87" s="9"/>
      <c r="DB87" s="165"/>
      <c r="DC87" s="557"/>
      <c r="DX87" s="165"/>
      <c r="DY87" s="165"/>
      <c r="EF87" s="9"/>
      <c r="EM87" s="165"/>
      <c r="ET87" s="165"/>
      <c r="EW87" s="165"/>
      <c r="FB87" s="9"/>
      <c r="FH87" s="557"/>
      <c r="FI87" s="205"/>
      <c r="FY87" s="9"/>
    </row>
    <row r="88" spans="1:181" ht="12.75">
      <c r="A88" s="5"/>
      <c r="B88" s="6"/>
      <c r="F88" s="196">
        <v>312.8881640000001</v>
      </c>
      <c r="H88" s="120"/>
      <c r="I88" s="120"/>
      <c r="M88" s="18" t="s">
        <v>243</v>
      </c>
      <c r="N88" s="1021">
        <v>209.26193307578416</v>
      </c>
      <c r="O88" s="1021">
        <v>156.93730756127508</v>
      </c>
      <c r="P88" s="1021">
        <v>91.58935424152627</v>
      </c>
      <c r="Q88" s="1021">
        <v>4.936912238299399</v>
      </c>
      <c r="R88" s="432">
        <v>462.7255071168849</v>
      </c>
      <c r="S88" s="9"/>
      <c r="U88" s="201"/>
      <c r="W88" s="9"/>
      <c r="Y88" s="201"/>
      <c r="Z88" s="9"/>
      <c r="AA88" s="201"/>
      <c r="AB88" s="9"/>
      <c r="AC88" s="201"/>
      <c r="AE88" s="9"/>
      <c r="AF88" s="201"/>
      <c r="BK88" s="9"/>
      <c r="BL88" s="9"/>
      <c r="BN88" s="9"/>
      <c r="BO88" s="9"/>
      <c r="BP88" s="9"/>
      <c r="BQ88" s="201"/>
      <c r="BR88" s="201"/>
      <c r="BU88" s="201"/>
      <c r="BV88" s="201"/>
      <c r="BW88" s="201"/>
      <c r="BY88" s="471"/>
      <c r="BZ88" s="471"/>
      <c r="CA88" s="471"/>
      <c r="CB88" s="471"/>
      <c r="CC88" s="471"/>
      <c r="CD88" s="471"/>
      <c r="CE88" s="471"/>
      <c r="CF88" s="471"/>
      <c r="CG88" s="471"/>
      <c r="CR88" s="197"/>
      <c r="CS88" s="201"/>
      <c r="DA88" s="9"/>
      <c r="DB88" s="165"/>
      <c r="DC88" s="557"/>
      <c r="DX88" s="165"/>
      <c r="DY88" s="165"/>
      <c r="EF88" s="9"/>
      <c r="EM88" s="165"/>
      <c r="ET88" s="165"/>
      <c r="EW88" s="165"/>
      <c r="FB88" s="9"/>
      <c r="FH88" s="557"/>
      <c r="FI88" s="205"/>
      <c r="FY88" s="9"/>
    </row>
    <row r="89" spans="1:181" ht="12.75">
      <c r="A89" s="5"/>
      <c r="B89" s="6"/>
      <c r="F89" s="196">
        <v>436.553</v>
      </c>
      <c r="H89" s="120"/>
      <c r="I89" s="120"/>
      <c r="M89" s="18" t="s">
        <v>250</v>
      </c>
      <c r="N89" s="1021">
        <v>247.96159591028777</v>
      </c>
      <c r="O89" s="1021">
        <v>122.8913247396122</v>
      </c>
      <c r="P89" s="1021">
        <v>76.85943978106998</v>
      </c>
      <c r="Q89" s="1021">
        <v>8.119301574675788</v>
      </c>
      <c r="R89" s="432">
        <v>455.8316620056457</v>
      </c>
      <c r="S89" s="9"/>
      <c r="U89" s="201"/>
      <c r="W89" s="9"/>
      <c r="Y89" s="201"/>
      <c r="Z89" s="9"/>
      <c r="AA89" s="201"/>
      <c r="AB89" s="9"/>
      <c r="AC89" s="201"/>
      <c r="AE89" s="9"/>
      <c r="AF89" s="201"/>
      <c r="BK89" s="9"/>
      <c r="BL89" s="9"/>
      <c r="BN89" s="9"/>
      <c r="BO89" s="9"/>
      <c r="BP89" s="9"/>
      <c r="BQ89" s="201"/>
      <c r="BR89" s="201"/>
      <c r="BU89" s="201"/>
      <c r="BV89" s="201"/>
      <c r="BW89" s="201"/>
      <c r="BY89" s="471"/>
      <c r="CE89" s="471"/>
      <c r="CF89" s="471"/>
      <c r="CG89" s="471"/>
      <c r="CR89" s="197"/>
      <c r="CS89" s="201"/>
      <c r="DA89" s="9"/>
      <c r="DB89" s="165"/>
      <c r="DC89" s="557"/>
      <c r="DX89" s="165"/>
      <c r="DY89" s="165"/>
      <c r="EF89" s="9"/>
      <c r="EM89" s="165"/>
      <c r="ET89" s="165"/>
      <c r="EW89" s="165"/>
      <c r="FB89" s="9"/>
      <c r="FH89" s="557"/>
      <c r="FI89" s="205"/>
      <c r="FY89" s="9"/>
    </row>
    <row r="90" spans="1:181" ht="12.75">
      <c r="A90" s="5"/>
      <c r="B90" s="6"/>
      <c r="F90" s="196">
        <v>457.02220200000005</v>
      </c>
      <c r="H90" s="120"/>
      <c r="I90" s="120"/>
      <c r="M90" s="18" t="s">
        <v>234</v>
      </c>
      <c r="N90" s="1021">
        <v>174.9875005813683</v>
      </c>
      <c r="O90" s="1021">
        <v>209.46625156969444</v>
      </c>
      <c r="P90" s="1021">
        <v>55.00730416608529</v>
      </c>
      <c r="Q90" s="1021">
        <v>7.738031806660146</v>
      </c>
      <c r="R90" s="432">
        <v>447.1990881238082</v>
      </c>
      <c r="S90" s="9"/>
      <c r="U90" s="201"/>
      <c r="W90" s="9"/>
      <c r="Y90" s="201"/>
      <c r="Z90" s="9"/>
      <c r="AA90" s="201"/>
      <c r="AB90" s="9"/>
      <c r="AC90" s="201"/>
      <c r="AE90" s="9"/>
      <c r="AF90" s="201"/>
      <c r="BK90" s="9"/>
      <c r="BL90" s="9"/>
      <c r="BN90" s="9"/>
      <c r="BO90" s="9"/>
      <c r="BP90" s="9"/>
      <c r="BQ90" s="201"/>
      <c r="BR90" s="201"/>
      <c r="BU90" s="201"/>
      <c r="BV90" s="201"/>
      <c r="BW90" s="201"/>
      <c r="CR90" s="197"/>
      <c r="CS90" s="201"/>
      <c r="DA90" s="9"/>
      <c r="DB90" s="165"/>
      <c r="DC90" s="557"/>
      <c r="DX90" s="165"/>
      <c r="DY90" s="165"/>
      <c r="EF90" s="9"/>
      <c r="EM90" s="165"/>
      <c r="ET90" s="165"/>
      <c r="EW90" s="165"/>
      <c r="FB90" s="9"/>
      <c r="FH90" s="557"/>
      <c r="FI90" s="205"/>
      <c r="FY90" s="9"/>
    </row>
    <row r="91" spans="1:181" ht="12.75">
      <c r="A91" s="5"/>
      <c r="B91" s="6"/>
      <c r="F91" s="196">
        <v>261.224711</v>
      </c>
      <c r="H91" s="120"/>
      <c r="I91" s="120"/>
      <c r="M91" s="18" t="s">
        <v>237</v>
      </c>
      <c r="N91" s="1021">
        <v>170.2058756721931</v>
      </c>
      <c r="O91" s="1021">
        <v>183.45615239903879</v>
      </c>
      <c r="P91" s="1021">
        <v>71.62020676681037</v>
      </c>
      <c r="Q91" s="1021">
        <v>3.601715080750367</v>
      </c>
      <c r="R91" s="432">
        <v>428.8839499187926</v>
      </c>
      <c r="S91" s="9"/>
      <c r="U91" s="201"/>
      <c r="W91" s="9"/>
      <c r="Y91" s="201"/>
      <c r="Z91" s="9"/>
      <c r="AA91" s="201"/>
      <c r="AB91" s="9"/>
      <c r="AC91" s="201"/>
      <c r="AE91" s="9"/>
      <c r="AF91" s="201"/>
      <c r="BN91" s="9"/>
      <c r="BO91" s="9"/>
      <c r="BP91" s="9"/>
      <c r="BR91" s="201"/>
      <c r="BT91" s="9"/>
      <c r="BW91" s="201"/>
      <c r="CR91" s="197"/>
      <c r="CS91" s="201"/>
      <c r="DA91" s="9"/>
      <c r="DB91" s="165"/>
      <c r="DC91" s="557"/>
      <c r="DX91" s="165"/>
      <c r="DY91" s="165"/>
      <c r="EF91" s="9"/>
      <c r="EM91" s="165"/>
      <c r="ET91" s="165"/>
      <c r="EW91" s="165"/>
      <c r="FB91" s="9"/>
      <c r="FH91" s="557"/>
      <c r="FI91" s="205"/>
      <c r="FY91" s="9"/>
    </row>
    <row r="92" spans="6:181" ht="12.75">
      <c r="F92" s="196">
        <v>437.19096399999995</v>
      </c>
      <c r="M92" s="18" t="s">
        <v>242</v>
      </c>
      <c r="N92" s="1021">
        <v>179.39008590889094</v>
      </c>
      <c r="O92" s="1021">
        <v>175.89595662543792</v>
      </c>
      <c r="P92" s="1021">
        <v>65.4499164728727</v>
      </c>
      <c r="Q92" s="1021">
        <v>7.145873759911552</v>
      </c>
      <c r="R92" s="432">
        <v>427.8818327671131</v>
      </c>
      <c r="S92" s="9"/>
      <c r="U92" s="201"/>
      <c r="W92" s="9"/>
      <c r="Y92" s="201"/>
      <c r="Z92" s="9"/>
      <c r="AA92" s="201"/>
      <c r="AB92" s="9"/>
      <c r="AC92" s="201"/>
      <c r="AE92" s="9"/>
      <c r="AF92" s="201"/>
      <c r="BP92" s="9"/>
      <c r="BR92" s="201"/>
      <c r="BT92" s="9"/>
      <c r="BW92" s="201"/>
      <c r="CR92" s="197"/>
      <c r="CS92" s="201"/>
      <c r="DB92" s="165"/>
      <c r="DC92" s="557"/>
      <c r="DX92" s="9"/>
      <c r="DY92" s="165"/>
      <c r="EL92" s="9"/>
      <c r="EM92" s="165"/>
      <c r="EO92" s="9"/>
      <c r="EP92" s="165"/>
      <c r="ES92" s="9"/>
      <c r="ET92" s="165"/>
      <c r="EV92" s="9"/>
      <c r="EW92" s="165"/>
      <c r="FH92" s="557"/>
      <c r="FI92" s="205"/>
      <c r="FY92" s="9"/>
    </row>
    <row r="93" spans="6:181" ht="12.75">
      <c r="F93" s="196">
        <v>208.789221</v>
      </c>
      <c r="M93" s="18" t="s">
        <v>239</v>
      </c>
      <c r="N93" s="1021">
        <v>178.17179448838476</v>
      </c>
      <c r="O93" s="1021">
        <v>185.13514132661794</v>
      </c>
      <c r="P93" s="1021">
        <v>42.15161502746727</v>
      </c>
      <c r="Q93" s="1021">
        <v>15.13834476605652</v>
      </c>
      <c r="R93" s="432">
        <v>420.59689560852655</v>
      </c>
      <c r="S93" s="9"/>
      <c r="U93" s="201"/>
      <c r="W93" s="9"/>
      <c r="Y93" s="201"/>
      <c r="Z93" s="9"/>
      <c r="AA93" s="201"/>
      <c r="AB93" s="9"/>
      <c r="AC93" s="201"/>
      <c r="AE93" s="9"/>
      <c r="AF93" s="201"/>
      <c r="BP93" s="9"/>
      <c r="BR93" s="201"/>
      <c r="BT93" s="9"/>
      <c r="BW93" s="201"/>
      <c r="CR93" s="197"/>
      <c r="CS93" s="201"/>
      <c r="DB93" s="165"/>
      <c r="DC93" s="557"/>
      <c r="DX93" s="9"/>
      <c r="DY93" s="165"/>
      <c r="EL93" s="9"/>
      <c r="EM93" s="165"/>
      <c r="EO93" s="9"/>
      <c r="EP93" s="165"/>
      <c r="ES93" s="9"/>
      <c r="ET93" s="165"/>
      <c r="EV93" s="9"/>
      <c r="EW93" s="165"/>
      <c r="FH93" s="557"/>
      <c r="FI93" s="205"/>
      <c r="FY93" s="9"/>
    </row>
    <row r="94" spans="6:181" ht="12.75">
      <c r="F94" s="196">
        <v>410.973</v>
      </c>
      <c r="M94" s="18" t="s">
        <v>236</v>
      </c>
      <c r="N94" s="1021">
        <v>158.29784823235457</v>
      </c>
      <c r="O94" s="1021">
        <v>217.04833666453104</v>
      </c>
      <c r="P94" s="1021">
        <v>33.37318967664748</v>
      </c>
      <c r="Q94" s="1021">
        <v>1.8791279288226193</v>
      </c>
      <c r="R94" s="432">
        <v>410.5985025023557</v>
      </c>
      <c r="S94" s="9"/>
      <c r="U94" s="201"/>
      <c r="W94" s="9"/>
      <c r="Y94" s="201"/>
      <c r="Z94" s="9"/>
      <c r="AA94" s="201"/>
      <c r="AB94" s="9"/>
      <c r="AC94" s="201"/>
      <c r="AE94" s="9"/>
      <c r="AF94" s="201"/>
      <c r="BP94" s="9"/>
      <c r="BR94" s="201"/>
      <c r="BT94" s="9"/>
      <c r="BW94" s="201"/>
      <c r="CR94" s="197"/>
      <c r="CS94" s="201"/>
      <c r="DB94" s="165"/>
      <c r="DC94" s="557"/>
      <c r="DX94" s="9"/>
      <c r="DY94" s="165"/>
      <c r="EL94" s="9"/>
      <c r="EM94" s="165"/>
      <c r="EO94" s="9"/>
      <c r="EP94" s="165"/>
      <c r="ES94" s="9"/>
      <c r="ET94" s="165"/>
      <c r="EV94" s="9"/>
      <c r="EW94" s="165"/>
      <c r="FH94" s="557"/>
      <c r="FI94" s="205"/>
      <c r="FY94" s="9"/>
    </row>
    <row r="95" spans="6:181" ht="12.75">
      <c r="F95" s="196">
        <v>190.307</v>
      </c>
      <c r="M95" s="18" t="s">
        <v>228</v>
      </c>
      <c r="N95" s="1021">
        <v>176.07786258970373</v>
      </c>
      <c r="O95" s="1021">
        <v>175.26727737671737</v>
      </c>
      <c r="P95" s="1021">
        <v>52.73779208366161</v>
      </c>
      <c r="Q95" s="1021">
        <v>2.7522281182289206</v>
      </c>
      <c r="R95" s="432">
        <v>406.83516016831163</v>
      </c>
      <c r="S95" s="9"/>
      <c r="U95" s="201"/>
      <c r="W95" s="9"/>
      <c r="Y95" s="201"/>
      <c r="Z95" s="9"/>
      <c r="AA95" s="201"/>
      <c r="AB95" s="9"/>
      <c r="AC95" s="201"/>
      <c r="AE95" s="9"/>
      <c r="AF95" s="201"/>
      <c r="BP95" s="9"/>
      <c r="BR95" s="201"/>
      <c r="BT95" s="9"/>
      <c r="BW95" s="201"/>
      <c r="CR95" s="197"/>
      <c r="CS95" s="201"/>
      <c r="DB95" s="165"/>
      <c r="DC95" s="557"/>
      <c r="DX95" s="9"/>
      <c r="DY95" s="165"/>
      <c r="EL95" s="9"/>
      <c r="EM95" s="165"/>
      <c r="EO95" s="9"/>
      <c r="EP95" s="165"/>
      <c r="ES95" s="9"/>
      <c r="ET95" s="165"/>
      <c r="EV95" s="9"/>
      <c r="EW95" s="165"/>
      <c r="FH95" s="557"/>
      <c r="FI95" s="205"/>
      <c r="FY95" s="9"/>
    </row>
    <row r="96" spans="6:181" ht="12.75">
      <c r="F96" s="196">
        <v>417.64124499999997</v>
      </c>
      <c r="M96" s="18" t="s">
        <v>229</v>
      </c>
      <c r="N96" s="1021">
        <v>174.2024022129031</v>
      </c>
      <c r="O96" s="1021">
        <v>154.85205958664295</v>
      </c>
      <c r="P96" s="1021">
        <v>71.74379458966027</v>
      </c>
      <c r="Q96" s="1021">
        <v>3.164047064013033</v>
      </c>
      <c r="R96" s="432">
        <v>403.9623034532194</v>
      </c>
      <c r="S96" s="9"/>
      <c r="U96" s="201"/>
      <c r="W96" s="9"/>
      <c r="Y96" s="201"/>
      <c r="Z96" s="9"/>
      <c r="AA96" s="201"/>
      <c r="AB96" s="9"/>
      <c r="AC96" s="201"/>
      <c r="AE96" s="9"/>
      <c r="AF96" s="201"/>
      <c r="BP96" s="9"/>
      <c r="BR96" s="201"/>
      <c r="BT96" s="9"/>
      <c r="BW96" s="201"/>
      <c r="CR96" s="197"/>
      <c r="CS96" s="201"/>
      <c r="DB96" s="165"/>
      <c r="DC96" s="557"/>
      <c r="DX96" s="9"/>
      <c r="DY96" s="165"/>
      <c r="EL96" s="9"/>
      <c r="EM96" s="165"/>
      <c r="EO96" s="9"/>
      <c r="EP96" s="165"/>
      <c r="ES96" s="9"/>
      <c r="ET96" s="165"/>
      <c r="EV96" s="9"/>
      <c r="EW96" s="165"/>
      <c r="FH96" s="557"/>
      <c r="FI96" s="205"/>
      <c r="FY96" s="9"/>
    </row>
    <row r="97" spans="6:181" ht="12.75">
      <c r="F97" s="196">
        <v>472.85959800000006</v>
      </c>
      <c r="M97" s="18" t="s">
        <v>240</v>
      </c>
      <c r="N97" s="1021">
        <v>173.6900194388468</v>
      </c>
      <c r="O97" s="1021">
        <v>182.30739077084812</v>
      </c>
      <c r="P97" s="1021">
        <v>33.61656095173252</v>
      </c>
      <c r="Q97" s="1021">
        <v>4.782514837840004</v>
      </c>
      <c r="R97" s="432">
        <v>394.39648599926744</v>
      </c>
      <c r="S97" s="9"/>
      <c r="U97" s="201"/>
      <c r="W97" s="9"/>
      <c r="Y97" s="201"/>
      <c r="Z97" s="9"/>
      <c r="AA97" s="201"/>
      <c r="AB97" s="9"/>
      <c r="AC97" s="201"/>
      <c r="AE97" s="9"/>
      <c r="AF97" s="201"/>
      <c r="BP97" s="9"/>
      <c r="BR97" s="201"/>
      <c r="BT97" s="9"/>
      <c r="BW97" s="201"/>
      <c r="CR97" s="197"/>
      <c r="CS97" s="201"/>
      <c r="DB97" s="165"/>
      <c r="DC97" s="557"/>
      <c r="DX97" s="9"/>
      <c r="DY97" s="165"/>
      <c r="EL97" s="9"/>
      <c r="EM97" s="165"/>
      <c r="EO97" s="9"/>
      <c r="EP97" s="165"/>
      <c r="ES97" s="9"/>
      <c r="ET97" s="165"/>
      <c r="EV97" s="9"/>
      <c r="EW97" s="165"/>
      <c r="FH97" s="557"/>
      <c r="FI97" s="205"/>
      <c r="FY97" s="9"/>
    </row>
    <row r="98" spans="6:181" ht="12.75">
      <c r="F98" s="196">
        <v>799.1746229999999</v>
      </c>
      <c r="M98" s="18" t="s">
        <v>233</v>
      </c>
      <c r="N98" s="1021">
        <v>165.0892127056538</v>
      </c>
      <c r="O98" s="1021">
        <v>192.39275031970098</v>
      </c>
      <c r="P98" s="1021">
        <v>31.89324447286231</v>
      </c>
      <c r="Q98" s="1021">
        <v>4.361074564100019</v>
      </c>
      <c r="R98" s="432">
        <v>393.7362820623171</v>
      </c>
      <c r="S98" s="9"/>
      <c r="U98" s="201"/>
      <c r="W98" s="9"/>
      <c r="Y98" s="201"/>
      <c r="Z98" s="9"/>
      <c r="AA98" s="201"/>
      <c r="AB98" s="9"/>
      <c r="AC98" s="201"/>
      <c r="AE98" s="9"/>
      <c r="AF98" s="201"/>
      <c r="BP98" s="9"/>
      <c r="BR98" s="201"/>
      <c r="BT98" s="9"/>
      <c r="BW98" s="201"/>
      <c r="CR98" s="197"/>
      <c r="CS98" s="201"/>
      <c r="DB98" s="165"/>
      <c r="DC98" s="557"/>
      <c r="DX98" s="9"/>
      <c r="DY98" s="165"/>
      <c r="EL98" s="9"/>
      <c r="EM98" s="165"/>
      <c r="EO98" s="9"/>
      <c r="EP98" s="165"/>
      <c r="ES98" s="9"/>
      <c r="ET98" s="165"/>
      <c r="EV98" s="9"/>
      <c r="EW98" s="165"/>
      <c r="FH98" s="557"/>
      <c r="FI98" s="205"/>
      <c r="FY98" s="9"/>
    </row>
    <row r="99" spans="6:181" ht="12.75">
      <c r="F99" s="196">
        <v>233.12561799999997</v>
      </c>
      <c r="M99" s="18" t="s">
        <v>247</v>
      </c>
      <c r="N99" s="1022">
        <v>164.8631670263296</v>
      </c>
      <c r="O99" s="1022">
        <v>163.57713611371497</v>
      </c>
      <c r="P99" s="1022">
        <v>58.27255271777465</v>
      </c>
      <c r="Q99" s="1022">
        <v>6.449190043413388</v>
      </c>
      <c r="R99" s="432">
        <v>393.1620459012326</v>
      </c>
      <c r="S99" s="9"/>
      <c r="U99" s="201"/>
      <c r="W99" s="9"/>
      <c r="Y99" s="201"/>
      <c r="Z99" s="9"/>
      <c r="AA99" s="201"/>
      <c r="AB99" s="9"/>
      <c r="AC99" s="201"/>
      <c r="AE99" s="9"/>
      <c r="AF99" s="201"/>
      <c r="BP99" s="9"/>
      <c r="BR99" s="201"/>
      <c r="BT99" s="9"/>
      <c r="BW99" s="201"/>
      <c r="CR99" s="197"/>
      <c r="CS99" s="201"/>
      <c r="DB99" s="165"/>
      <c r="DC99" s="557"/>
      <c r="DX99" s="9"/>
      <c r="DY99" s="165"/>
      <c r="EL99" s="9"/>
      <c r="EM99" s="165"/>
      <c r="EO99" s="9"/>
      <c r="EP99" s="165"/>
      <c r="ES99" s="9"/>
      <c r="ET99" s="165"/>
      <c r="EV99" s="9"/>
      <c r="EW99" s="165"/>
      <c r="FH99" s="557"/>
      <c r="FI99" s="205"/>
      <c r="FY99" s="9"/>
    </row>
    <row r="100" spans="6:181" ht="12.75">
      <c r="F100" s="196">
        <v>301.511153</v>
      </c>
      <c r="M100" s="18" t="s">
        <v>244</v>
      </c>
      <c r="N100" s="1021">
        <v>154.18272967425216</v>
      </c>
      <c r="O100" s="1021">
        <v>157.11946449014297</v>
      </c>
      <c r="P100" s="1021">
        <v>69.89345825020426</v>
      </c>
      <c r="Q100" s="1021">
        <v>8.228946849805268</v>
      </c>
      <c r="R100" s="432">
        <v>389.42459926440466</v>
      </c>
      <c r="S100" s="9"/>
      <c r="U100" s="201"/>
      <c r="W100" s="9"/>
      <c r="Y100" s="201"/>
      <c r="Z100" s="9"/>
      <c r="AA100" s="201"/>
      <c r="AB100" s="9"/>
      <c r="AC100" s="201"/>
      <c r="AE100" s="9"/>
      <c r="AF100" s="201"/>
      <c r="BP100" s="9"/>
      <c r="BR100" s="201"/>
      <c r="BT100" s="9"/>
      <c r="BW100" s="201"/>
      <c r="CR100" s="197"/>
      <c r="CS100" s="201"/>
      <c r="DB100" s="165"/>
      <c r="DC100" s="557"/>
      <c r="DX100" s="9"/>
      <c r="DY100" s="165"/>
      <c r="EL100" s="9"/>
      <c r="EM100" s="165"/>
      <c r="EO100" s="9"/>
      <c r="EP100" s="165"/>
      <c r="ES100" s="9"/>
      <c r="ET100" s="165"/>
      <c r="EV100" s="9"/>
      <c r="EW100" s="165"/>
      <c r="FH100" s="557"/>
      <c r="FI100" s="205"/>
      <c r="FY100" s="9"/>
    </row>
    <row r="101" spans="6:181" ht="12.75">
      <c r="F101" s="196">
        <v>523.575</v>
      </c>
      <c r="M101" s="18" t="s">
        <v>248</v>
      </c>
      <c r="N101" s="1021">
        <v>168.55245764449378</v>
      </c>
      <c r="O101" s="1021">
        <v>149.9485040650277</v>
      </c>
      <c r="P101" s="1021">
        <v>63.93473618205708</v>
      </c>
      <c r="Q101" s="1021">
        <v>3.605912100308174</v>
      </c>
      <c r="R101" s="432">
        <v>386.0416099918867</v>
      </c>
      <c r="S101" s="9"/>
      <c r="U101" s="201"/>
      <c r="W101" s="9"/>
      <c r="Y101" s="201"/>
      <c r="Z101" s="9"/>
      <c r="AA101" s="201"/>
      <c r="AB101" s="9"/>
      <c r="AC101" s="201"/>
      <c r="AE101" s="9"/>
      <c r="AF101" s="201"/>
      <c r="BP101" s="9"/>
      <c r="BR101" s="201"/>
      <c r="BT101" s="9"/>
      <c r="BW101" s="201"/>
      <c r="CR101" s="197"/>
      <c r="CS101" s="201"/>
      <c r="DB101" s="165"/>
      <c r="DC101" s="557"/>
      <c r="DX101" s="9"/>
      <c r="DY101" s="165"/>
      <c r="EL101" s="9"/>
      <c r="EM101" s="165"/>
      <c r="EO101" s="9"/>
      <c r="EP101" s="165"/>
      <c r="ES101" s="9"/>
      <c r="ET101" s="165"/>
      <c r="EV101" s="9"/>
      <c r="EW101" s="165"/>
      <c r="FH101" s="557"/>
      <c r="FI101" s="205"/>
      <c r="FY101" s="9"/>
    </row>
    <row r="102" spans="6:181" ht="12.75">
      <c r="F102" s="196">
        <v>429.140575</v>
      </c>
      <c r="M102" s="18" t="s">
        <v>246</v>
      </c>
      <c r="N102" s="1022">
        <v>154.796859223043</v>
      </c>
      <c r="O102" s="1022">
        <v>170.91980212928027</v>
      </c>
      <c r="P102" s="1022">
        <v>44.00663850064658</v>
      </c>
      <c r="Q102" s="1022">
        <v>9.47724575295387</v>
      </c>
      <c r="R102" s="432">
        <v>379.20054560592376</v>
      </c>
      <c r="S102" s="9"/>
      <c r="U102" s="201"/>
      <c r="W102" s="9"/>
      <c r="Y102" s="201"/>
      <c r="Z102" s="9"/>
      <c r="AA102" s="201"/>
      <c r="AB102" s="9"/>
      <c r="AC102" s="201"/>
      <c r="AE102" s="9"/>
      <c r="AF102" s="201"/>
      <c r="BP102" s="9"/>
      <c r="BR102" s="201"/>
      <c r="BT102" s="9"/>
      <c r="BW102" s="201"/>
      <c r="CR102" s="197"/>
      <c r="CS102" s="201"/>
      <c r="DB102" s="165"/>
      <c r="DC102" s="557"/>
      <c r="DX102" s="9"/>
      <c r="DY102" s="165"/>
      <c r="EL102" s="9"/>
      <c r="EM102" s="165"/>
      <c r="EO102" s="9"/>
      <c r="EP102" s="165"/>
      <c r="ES102" s="9"/>
      <c r="ET102" s="165"/>
      <c r="EV102" s="9"/>
      <c r="EW102" s="165"/>
      <c r="FH102" s="557"/>
      <c r="FI102" s="205"/>
      <c r="FY102" s="9"/>
    </row>
    <row r="103" spans="6:181" ht="12.75">
      <c r="F103" s="196">
        <v>302.161</v>
      </c>
      <c r="M103" s="18" t="s">
        <v>232</v>
      </c>
      <c r="N103" s="1021">
        <v>158.45751403100593</v>
      </c>
      <c r="O103" s="1021">
        <v>150.7332679542872</v>
      </c>
      <c r="P103" s="1021">
        <v>50.142056338192866</v>
      </c>
      <c r="Q103" s="1021">
        <v>2.5392589684121916</v>
      </c>
      <c r="R103" s="432">
        <v>361.87209729189817</v>
      </c>
      <c r="S103" s="9"/>
      <c r="U103" s="201"/>
      <c r="W103" s="9"/>
      <c r="Y103" s="201"/>
      <c r="Z103" s="9"/>
      <c r="AA103" s="201"/>
      <c r="AB103" s="9"/>
      <c r="AC103" s="201"/>
      <c r="AE103" s="9"/>
      <c r="AF103" s="201"/>
      <c r="BP103" s="9"/>
      <c r="BR103" s="201"/>
      <c r="BT103" s="9"/>
      <c r="BW103" s="201"/>
      <c r="CR103" s="197"/>
      <c r="CS103" s="201"/>
      <c r="DB103" s="165"/>
      <c r="DC103" s="557"/>
      <c r="DX103" s="9"/>
      <c r="DY103" s="165"/>
      <c r="EL103" s="9"/>
      <c r="EM103" s="165"/>
      <c r="EO103" s="9"/>
      <c r="EP103" s="165"/>
      <c r="ES103" s="9"/>
      <c r="ET103" s="165"/>
      <c r="EV103" s="9"/>
      <c r="EW103" s="165"/>
      <c r="FH103" s="557"/>
      <c r="FI103" s="205"/>
      <c r="FY103" s="9"/>
    </row>
    <row r="104" ht="12.75">
      <c r="F104" s="196">
        <v>752.6990279999999</v>
      </c>
    </row>
    <row r="105" ht="12.75">
      <c r="F105" s="196">
        <v>931.045</v>
      </c>
    </row>
    <row r="106" ht="12.75">
      <c r="F106" s="196">
        <v>8952.281914000001</v>
      </c>
    </row>
    <row r="107" ht="12.75">
      <c r="F107" s="196">
        <v>1425.273</v>
      </c>
    </row>
    <row r="108" ht="12.75">
      <c r="F108" s="196">
        <v>10377.554914</v>
      </c>
    </row>
    <row r="109" ht="12.75">
      <c r="F109" s="196">
        <v>144.365014</v>
      </c>
    </row>
    <row r="110" spans="2:6" ht="12.75">
      <c r="B110" s="5">
        <v>0</v>
      </c>
      <c r="F110" s="196">
        <v>72.781152</v>
      </c>
    </row>
    <row r="111" ht="12.75">
      <c r="F111" s="196">
        <v>121.470944</v>
      </c>
    </row>
    <row r="112" ht="12.75">
      <c r="F112" s="196">
        <v>332.71141000000006</v>
      </c>
    </row>
    <row r="113" ht="12.75">
      <c r="F113" s="196">
        <v>671.32852</v>
      </c>
    </row>
    <row r="114" ht="12.75">
      <c r="F114" s="196">
        <v>11048.883434000001</v>
      </c>
    </row>
    <row r="115" ht="12.75">
      <c r="F115" s="196"/>
    </row>
    <row r="116" ht="12.75">
      <c r="F116" s="196"/>
    </row>
    <row r="117" ht="12.75">
      <c r="F117" s="196"/>
    </row>
    <row r="118" ht="12.75">
      <c r="F118" s="196"/>
    </row>
    <row r="119" ht="12.75">
      <c r="F119" s="196"/>
    </row>
  </sheetData>
  <mergeCells count="33">
    <mergeCell ref="EC46:ED46"/>
    <mergeCell ref="EA44:EC44"/>
    <mergeCell ref="FF5:FG5"/>
    <mergeCell ref="FG6:FH6"/>
    <mergeCell ref="EF6:EG6"/>
    <mergeCell ref="EL6:EM6"/>
    <mergeCell ref="EP6:EQ6"/>
    <mergeCell ref="EB45:ED45"/>
    <mergeCell ref="EK45:EM45"/>
    <mergeCell ref="FB4:FD4"/>
    <mergeCell ref="N5:R5"/>
    <mergeCell ref="EI5:EP5"/>
    <mergeCell ref="ER4:ES4"/>
    <mergeCell ref="D5:E6"/>
    <mergeCell ref="EH2:EO2"/>
    <mergeCell ref="EA4:EB4"/>
    <mergeCell ref="EH4:EI4"/>
    <mergeCell ref="J5:K6"/>
    <mergeCell ref="L5:L6"/>
    <mergeCell ref="R6:R7"/>
    <mergeCell ref="O6:O7"/>
    <mergeCell ref="Q6:Q7"/>
    <mergeCell ref="P6:P7"/>
    <mergeCell ref="E45:E47"/>
    <mergeCell ref="B5:C6"/>
    <mergeCell ref="B45:B47"/>
    <mergeCell ref="C45:C47"/>
    <mergeCell ref="D45:D47"/>
    <mergeCell ref="A40:K40"/>
    <mergeCell ref="F5:G6"/>
    <mergeCell ref="H6:I6"/>
    <mergeCell ref="F45:F47"/>
    <mergeCell ref="G45:G47"/>
  </mergeCells>
  <hyperlinks>
    <hyperlink ref="K1" location="Sommaire!A11" display="Retour sommaire"/>
    <hyperlink ref="R1" location="Sommaire!A11" display="Sommaire!A11"/>
  </hyperlinks>
  <printOptions/>
  <pageMargins left="0.75" right="0.75" top="1" bottom="1" header="0.38" footer="0.35"/>
  <pageSetup firstPageNumber="11" useFirstPageNumber="1" horizontalDpi="600" verticalDpi="600" orientation="portrait" paperSize="9" scale="56" r:id="rId2"/>
  <headerFooter alignWithMargins="0">
    <oddHeader>&amp;L&amp;8Ministère de l'intérieur, de l'outre-mer, des collectivités territoriales et de l'Immigration / DGCL&amp;R&amp;8Publication  : "Les budgets primitifs 2011 des régions"</oddHeader>
    <oddFooter>&amp;L&amp;8Direction générale des collectivités locales/DESL
Mise en ligne : septembre 2011&amp;R&amp;P</oddFooter>
  </headerFooter>
  <colBreaks count="1" manualBreakCount="1">
    <brk id="12" max="77" man="1"/>
  </colBreaks>
  <drawing r:id="rId1"/>
</worksheet>
</file>

<file path=xl/worksheets/sheet7.xml><?xml version="1.0" encoding="utf-8"?>
<worksheet xmlns="http://schemas.openxmlformats.org/spreadsheetml/2006/main" xmlns:r="http://schemas.openxmlformats.org/officeDocument/2006/relationships">
  <sheetPr codeName="Feuil7">
    <tabColor indexed="45"/>
  </sheetPr>
  <dimension ref="A1:IL108"/>
  <sheetViews>
    <sheetView zoomScaleSheetLayoutView="100" workbookViewId="0" topLeftCell="A1">
      <selection activeCell="O38" sqref="O38"/>
    </sheetView>
  </sheetViews>
  <sheetFormatPr defaultColWidth="11.421875" defaultRowHeight="12.75"/>
  <cols>
    <col min="1" max="1" width="29.8515625" style="201" customWidth="1"/>
    <col min="2" max="2" width="13.7109375" style="201" customWidth="1"/>
    <col min="3" max="3" width="13.28125" style="201" customWidth="1"/>
    <col min="4" max="4" width="11.57421875" style="201" bestFit="1" customWidth="1"/>
    <col min="5" max="5" width="12.7109375" style="201" customWidth="1"/>
    <col min="6" max="6" width="12.00390625" style="9" bestFit="1" customWidth="1"/>
    <col min="7" max="7" width="12.421875" style="201" customWidth="1"/>
    <col min="8" max="8" width="13.421875" style="201" customWidth="1"/>
    <col min="9" max="9" width="6.421875" style="201" customWidth="1"/>
    <col min="10" max="10" width="10.7109375" style="199" customWidth="1"/>
    <col min="11" max="11" width="11.00390625" style="199" customWidth="1"/>
    <col min="12" max="19" width="10.7109375" style="199" customWidth="1"/>
    <col min="20" max="24" width="10.7109375" style="165" customWidth="1"/>
    <col min="25" max="26" width="10.7109375" style="9" customWidth="1"/>
    <col min="27" max="28" width="10.7109375" style="165" customWidth="1"/>
    <col min="29" max="30" width="10.7109375" style="9" customWidth="1"/>
    <col min="31" max="31" width="10.7109375" style="201" customWidth="1"/>
    <col min="32" max="32" width="10.7109375" style="9" customWidth="1"/>
    <col min="33" max="33" width="10.7109375" style="201" customWidth="1"/>
    <col min="34" max="34" width="10.7109375" style="9" customWidth="1"/>
    <col min="35" max="36" width="10.7109375" style="201" customWidth="1"/>
    <col min="37" max="37" width="10.7109375" style="9" customWidth="1"/>
    <col min="38" max="73" width="10.7109375" style="201" customWidth="1"/>
    <col min="74" max="75" width="10.7109375" style="9" customWidth="1"/>
    <col min="76" max="77" width="10.7109375" style="201" customWidth="1"/>
    <col min="78" max="80" width="10.7109375" style="9" customWidth="1"/>
    <col min="81" max="112" width="10.7109375" style="201" customWidth="1"/>
    <col min="113" max="113" width="10.7109375" style="9" customWidth="1"/>
    <col min="114" max="116" width="10.7109375" style="201" customWidth="1"/>
    <col min="117" max="117" width="10.7109375" style="202" customWidth="1"/>
    <col min="118" max="119" width="10.7109375" style="201" customWidth="1"/>
    <col min="120" max="120" width="10.7109375" style="9" customWidth="1"/>
    <col min="121" max="122" width="10.7109375" style="201" customWidth="1"/>
    <col min="123" max="123" width="10.7109375" style="9" customWidth="1"/>
    <col min="124" max="133" width="10.7109375" style="201" customWidth="1"/>
    <col min="134" max="134" width="10.7109375" style="9" customWidth="1"/>
    <col min="135" max="147" width="10.7109375" style="201" customWidth="1"/>
    <col min="148" max="148" width="10.7109375" style="9" customWidth="1"/>
    <col min="149" max="150" width="10.7109375" style="201" customWidth="1"/>
    <col min="151" max="151" width="10.7109375" style="9" customWidth="1"/>
    <col min="152" max="154" width="10.7109375" style="201" customWidth="1"/>
    <col min="155" max="155" width="10.7109375" style="9" customWidth="1"/>
    <col min="156" max="157" width="10.7109375" style="201" customWidth="1"/>
    <col min="158" max="158" width="10.7109375" style="9" customWidth="1"/>
    <col min="159" max="169" width="10.7109375" style="201" customWidth="1"/>
    <col min="170" max="170" width="10.7109375" style="205" customWidth="1"/>
    <col min="171" max="171" width="11.8515625" style="205" customWidth="1"/>
    <col min="172" max="186" width="11.421875" style="205" customWidth="1"/>
    <col min="187" max="187" width="12.421875" style="9" customWidth="1"/>
    <col min="188" max="188" width="3.7109375" style="9" hidden="1" customWidth="1"/>
    <col min="189" max="208" width="0" style="9" hidden="1" customWidth="1"/>
    <col min="209" max="213" width="3.7109375" style="9" hidden="1" customWidth="1"/>
    <col min="214" max="218" width="0" style="9" hidden="1" customWidth="1"/>
    <col min="219" max="224" width="3.7109375" style="9" hidden="1" customWidth="1"/>
    <col min="225" max="225" width="0" style="9" hidden="1" customWidth="1"/>
    <col min="226" max="235" width="3.7109375" style="9" hidden="1" customWidth="1"/>
    <col min="236" max="236" width="0" style="9" hidden="1" customWidth="1"/>
    <col min="237" max="246" width="3.7109375" style="9" hidden="1" customWidth="1"/>
    <col min="247" max="16384" width="3.7109375" style="6" hidden="1" customWidth="1"/>
  </cols>
  <sheetData>
    <row r="1" spans="1:179" ht="18.75" customHeight="1">
      <c r="A1" s="912" t="s">
        <v>353</v>
      </c>
      <c r="B1" s="197"/>
      <c r="C1" s="197"/>
      <c r="D1" s="197"/>
      <c r="E1" s="197"/>
      <c r="F1" s="6"/>
      <c r="G1" s="6"/>
      <c r="H1" s="7" t="s">
        <v>187</v>
      </c>
      <c r="I1" s="165"/>
      <c r="K1" s="200"/>
      <c r="AC1" s="200"/>
      <c r="AN1" s="200"/>
      <c r="AW1" s="200"/>
      <c r="BJ1" s="200"/>
      <c r="BU1" s="200"/>
      <c r="CE1" s="200"/>
      <c r="CO1" s="200"/>
      <c r="CP1" s="9"/>
      <c r="CQ1" s="9"/>
      <c r="CR1" s="9"/>
      <c r="CT1" s="9"/>
      <c r="CU1" s="9"/>
      <c r="CV1" s="9"/>
      <c r="CW1" s="9"/>
      <c r="CY1" s="200"/>
      <c r="DI1" s="200"/>
      <c r="DT1" s="203"/>
      <c r="DW1" s="200"/>
      <c r="ED1" s="200"/>
      <c r="EK1" s="200"/>
      <c r="EU1" s="200"/>
      <c r="FE1" s="200"/>
      <c r="FF1" s="204"/>
      <c r="FG1" s="204"/>
      <c r="FH1" s="204"/>
      <c r="FI1" s="204"/>
      <c r="FJ1" s="204"/>
      <c r="FO1" s="200"/>
      <c r="FP1" s="201"/>
      <c r="FQ1" s="201"/>
      <c r="FR1" s="201"/>
      <c r="FS1" s="201"/>
      <c r="FT1" s="201"/>
      <c r="FU1" s="201"/>
      <c r="FV1" s="9"/>
      <c r="FW1" s="201"/>
    </row>
    <row r="2" spans="1:246" s="218" customFormat="1" ht="18.75" customHeight="1">
      <c r="A2" s="866" t="s">
        <v>508</v>
      </c>
      <c r="B2" s="871"/>
      <c r="C2" s="871"/>
      <c r="D2" s="871"/>
      <c r="E2" s="871"/>
      <c r="F2" s="872"/>
      <c r="G2" s="872"/>
      <c r="H2" s="871"/>
      <c r="I2" s="206"/>
      <c r="J2" s="207"/>
      <c r="K2" s="208"/>
      <c r="L2" s="201"/>
      <c r="M2" s="201"/>
      <c r="N2" s="209"/>
      <c r="O2" s="209"/>
      <c r="P2" s="209"/>
      <c r="Q2" s="209"/>
      <c r="R2" s="9"/>
      <c r="S2" s="207"/>
      <c r="T2" s="12"/>
      <c r="U2" s="12"/>
      <c r="V2" s="12"/>
      <c r="W2" s="12"/>
      <c r="X2" s="12"/>
      <c r="Y2" s="12"/>
      <c r="Z2" s="12"/>
      <c r="AA2" s="12"/>
      <c r="AB2" s="12"/>
      <c r="AC2" s="210"/>
      <c r="AD2" s="12"/>
      <c r="AE2" s="211"/>
      <c r="AF2" s="12"/>
      <c r="AG2" s="211"/>
      <c r="AH2" s="12"/>
      <c r="AI2" s="211"/>
      <c r="AJ2" s="211"/>
      <c r="AK2" s="12"/>
      <c r="AL2" s="211"/>
      <c r="AM2" s="211"/>
      <c r="AN2" s="210"/>
      <c r="AO2" s="211"/>
      <c r="AP2" s="211"/>
      <c r="AQ2" s="211"/>
      <c r="AR2" s="211"/>
      <c r="AS2" s="211"/>
      <c r="AT2" s="211"/>
      <c r="AU2" s="211"/>
      <c r="AV2" s="211"/>
      <c r="AW2" s="210"/>
      <c r="AX2" s="211"/>
      <c r="AY2" s="211"/>
      <c r="AZ2" s="211"/>
      <c r="BA2" s="211"/>
      <c r="BB2" s="211"/>
      <c r="BC2" s="211"/>
      <c r="BD2" s="211"/>
      <c r="BE2" s="211"/>
      <c r="BF2" s="211"/>
      <c r="BG2" s="211"/>
      <c r="BH2" s="211"/>
      <c r="BI2" s="211"/>
      <c r="BJ2" s="210"/>
      <c r="BK2" s="211"/>
      <c r="BL2" s="211"/>
      <c r="BM2" s="211"/>
      <c r="BN2" s="211"/>
      <c r="BO2" s="211"/>
      <c r="BP2" s="211"/>
      <c r="BQ2" s="211"/>
      <c r="BR2" s="211"/>
      <c r="BS2" s="211"/>
      <c r="BT2" s="211"/>
      <c r="BU2" s="210"/>
      <c r="BV2" s="12"/>
      <c r="BW2" s="12"/>
      <c r="BX2" s="211"/>
      <c r="BY2" s="211"/>
      <c r="BZ2" s="12"/>
      <c r="CA2" s="12"/>
      <c r="CB2" s="12"/>
      <c r="CC2" s="211"/>
      <c r="CD2" s="211"/>
      <c r="CE2" s="210"/>
      <c r="CF2" s="211"/>
      <c r="CG2" s="211"/>
      <c r="CH2" s="211"/>
      <c r="CI2" s="211"/>
      <c r="CJ2" s="211"/>
      <c r="CK2" s="211"/>
      <c r="CL2" s="211"/>
      <c r="CM2" s="211"/>
      <c r="CN2" s="211"/>
      <c r="CO2" s="210"/>
      <c r="CP2" s="12"/>
      <c r="CQ2" s="12"/>
      <c r="CR2" s="12"/>
      <c r="CS2" s="211"/>
      <c r="CT2" s="12"/>
      <c r="CU2" s="12"/>
      <c r="CV2" s="12"/>
      <c r="CW2" s="12"/>
      <c r="CX2" s="211"/>
      <c r="CY2" s="210"/>
      <c r="CZ2" s="211"/>
      <c r="DA2" s="211"/>
      <c r="DB2" s="211"/>
      <c r="DC2" s="211"/>
      <c r="DD2" s="211"/>
      <c r="DE2" s="211"/>
      <c r="DF2" s="211"/>
      <c r="DG2" s="211"/>
      <c r="DH2" s="211"/>
      <c r="DI2" s="210"/>
      <c r="DJ2" s="211"/>
      <c r="DK2" s="211"/>
      <c r="DL2" s="211"/>
      <c r="DM2" s="212"/>
      <c r="DN2" s="211"/>
      <c r="DO2" s="211"/>
      <c r="DP2" s="12"/>
      <c r="DQ2" s="211"/>
      <c r="DR2" s="211"/>
      <c r="DS2" s="12"/>
      <c r="DT2" s="211"/>
      <c r="DU2" s="211"/>
      <c r="DV2" s="211"/>
      <c r="DW2" s="213"/>
      <c r="DX2" s="214"/>
      <c r="DY2" s="214"/>
      <c r="DZ2" s="215"/>
      <c r="EA2" s="215"/>
      <c r="EB2" s="131"/>
      <c r="EC2" s="211"/>
      <c r="ED2" s="210"/>
      <c r="EE2" s="211"/>
      <c r="EF2" s="211"/>
      <c r="EG2" s="211"/>
      <c r="EH2" s="211"/>
      <c r="EI2" s="211"/>
      <c r="EJ2" s="211"/>
      <c r="EK2" s="216"/>
      <c r="EL2" s="217"/>
      <c r="EM2" s="217"/>
      <c r="EN2" s="217"/>
      <c r="EO2" s="217"/>
      <c r="EP2" s="217"/>
      <c r="EQ2" s="217"/>
      <c r="ER2" s="217"/>
      <c r="ES2" s="211"/>
      <c r="ET2" s="211"/>
      <c r="EU2" s="210"/>
      <c r="EV2" s="211"/>
      <c r="EW2" s="211"/>
      <c r="EX2" s="211"/>
      <c r="EY2" s="12"/>
      <c r="EZ2" s="211"/>
      <c r="FA2" s="211"/>
      <c r="FB2" s="12"/>
      <c r="FC2" s="211"/>
      <c r="FD2" s="211"/>
      <c r="FE2" s="210"/>
      <c r="FF2" s="210"/>
      <c r="FG2" s="210"/>
      <c r="FH2" s="210"/>
      <c r="FI2" s="210"/>
      <c r="FJ2" s="210"/>
      <c r="FK2" s="211"/>
      <c r="FL2" s="211"/>
      <c r="FM2" s="211"/>
      <c r="FN2" s="211"/>
      <c r="FO2" s="216"/>
      <c r="FP2" s="217"/>
      <c r="FQ2" s="217"/>
      <c r="FR2" s="217"/>
      <c r="FS2" s="217"/>
      <c r="FT2" s="217"/>
      <c r="FU2" s="217"/>
      <c r="FV2" s="217"/>
      <c r="FW2" s="211"/>
      <c r="FX2" s="216"/>
      <c r="FY2" s="217"/>
      <c r="FZ2" s="217"/>
      <c r="GA2" s="217"/>
      <c r="GB2" s="217"/>
      <c r="GC2" s="217"/>
      <c r="GD2" s="217"/>
      <c r="GE2" s="217"/>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row>
    <row r="3" spans="1:186" ht="15.75">
      <c r="A3" s="795" t="s">
        <v>220</v>
      </c>
      <c r="B3" s="6"/>
      <c r="C3" s="6"/>
      <c r="D3" s="6"/>
      <c r="E3" s="6"/>
      <c r="F3" s="6"/>
      <c r="G3" s="6"/>
      <c r="H3" s="6"/>
      <c r="I3" s="219"/>
      <c r="J3" s="9"/>
      <c r="K3" s="220"/>
      <c r="L3" s="221"/>
      <c r="M3" s="222"/>
      <c r="N3" s="219"/>
      <c r="O3" s="219"/>
      <c r="P3" s="219"/>
      <c r="Q3" s="9"/>
      <c r="R3" s="9"/>
      <c r="S3" s="147"/>
      <c r="AC3" s="93"/>
      <c r="AD3" s="223"/>
      <c r="AE3" s="93"/>
      <c r="AF3" s="223"/>
      <c r="AG3" s="224"/>
      <c r="AH3" s="223"/>
      <c r="AI3" s="224"/>
      <c r="AJ3" s="224"/>
      <c r="AL3" s="9"/>
      <c r="AM3" s="9"/>
      <c r="AN3" s="9"/>
      <c r="AO3" s="9"/>
      <c r="AP3" s="9"/>
      <c r="AQ3" s="9"/>
      <c r="AR3" s="9"/>
      <c r="AS3" s="9"/>
      <c r="AT3" s="9"/>
      <c r="AU3" s="9"/>
      <c r="AV3" s="9"/>
      <c r="AW3" s="225"/>
      <c r="AX3" s="225"/>
      <c r="AY3" s="225"/>
      <c r="AZ3" s="225"/>
      <c r="BA3" s="225"/>
      <c r="BB3" s="225"/>
      <c r="BC3" s="226"/>
      <c r="BD3" s="225"/>
      <c r="BE3" s="225"/>
      <c r="BF3" s="225"/>
      <c r="BG3" s="225"/>
      <c r="BH3" s="225"/>
      <c r="BI3" s="226"/>
      <c r="BJ3" s="93"/>
      <c r="BK3" s="9"/>
      <c r="BL3" s="9"/>
      <c r="BM3" s="9"/>
      <c r="BN3" s="9"/>
      <c r="BO3" s="9"/>
      <c r="BP3" s="9"/>
      <c r="BQ3" s="9"/>
      <c r="BR3" s="9"/>
      <c r="BS3" s="9"/>
      <c r="BT3" s="9"/>
      <c r="BU3" s="227"/>
      <c r="BX3" s="9"/>
      <c r="BY3" s="9"/>
      <c r="CC3" s="9"/>
      <c r="CD3" s="9"/>
      <c r="CE3" s="9"/>
      <c r="CF3" s="9"/>
      <c r="CG3" s="9"/>
      <c r="CJ3" s="9"/>
      <c r="CK3" s="9"/>
      <c r="CL3" s="9"/>
      <c r="CO3" s="9"/>
      <c r="CP3" s="9"/>
      <c r="CQ3" s="9"/>
      <c r="CR3" s="9"/>
      <c r="CS3" s="9"/>
      <c r="CT3" s="9"/>
      <c r="CU3" s="9"/>
      <c r="CV3" s="9"/>
      <c r="CW3" s="9"/>
      <c r="CX3" s="9"/>
      <c r="CY3" s="9"/>
      <c r="CZ3" s="9"/>
      <c r="DA3" s="9"/>
      <c r="DB3" s="9"/>
      <c r="DC3" s="9"/>
      <c r="DD3" s="9"/>
      <c r="DE3" s="9"/>
      <c r="DF3" s="9"/>
      <c r="DG3" s="9"/>
      <c r="DI3" s="93"/>
      <c r="DJ3" s="9"/>
      <c r="DK3" s="9"/>
      <c r="DL3" s="9"/>
      <c r="DN3" s="9"/>
      <c r="DO3" s="9"/>
      <c r="DQ3" s="9"/>
      <c r="DR3" s="9"/>
      <c r="DT3" s="9"/>
      <c r="DU3" s="9"/>
      <c r="DV3" s="9"/>
      <c r="DW3" s="228"/>
      <c r="DX3" s="147"/>
      <c r="DY3" s="147"/>
      <c r="EC3" s="9"/>
      <c r="ED3" s="229"/>
      <c r="EE3" s="9"/>
      <c r="EF3" s="9"/>
      <c r="EG3" s="219"/>
      <c r="EH3" s="219"/>
      <c r="EI3" s="9"/>
      <c r="EJ3" s="219"/>
      <c r="EK3" s="9"/>
      <c r="EL3" s="9"/>
      <c r="EM3" s="9"/>
      <c r="EN3" s="219"/>
      <c r="EO3" s="9"/>
      <c r="EP3" s="9"/>
      <c r="ES3" s="9"/>
      <c r="ET3" s="9"/>
      <c r="EU3" s="93"/>
      <c r="EV3" s="9"/>
      <c r="EW3" s="9"/>
      <c r="EX3" s="9"/>
      <c r="EZ3" s="9"/>
      <c r="FA3" s="9"/>
      <c r="FC3" s="9"/>
      <c r="FD3" s="9"/>
      <c r="FE3" s="208"/>
      <c r="FI3" s="9"/>
      <c r="FK3" s="9"/>
      <c r="FL3" s="9"/>
      <c r="FM3" s="9"/>
      <c r="FN3" s="201"/>
      <c r="FO3" s="9"/>
      <c r="FP3" s="9"/>
      <c r="FQ3" s="93"/>
      <c r="FR3" s="219"/>
      <c r="FS3" s="9"/>
      <c r="FT3" s="9"/>
      <c r="FU3" s="201"/>
      <c r="FV3" s="9"/>
      <c r="FW3" s="9"/>
      <c r="FX3" s="9"/>
      <c r="FY3" s="9"/>
      <c r="FZ3" s="9"/>
      <c r="GA3" s="9"/>
      <c r="GB3" s="9"/>
      <c r="GC3" s="9"/>
      <c r="GD3" s="9"/>
    </row>
    <row r="4" spans="1:179" ht="15" customHeight="1">
      <c r="A4" s="1311" t="s">
        <v>221</v>
      </c>
      <c r="B4" s="20"/>
      <c r="C4" s="230"/>
      <c r="D4" s="231"/>
      <c r="E4" s="231"/>
      <c r="F4" s="230"/>
      <c r="G4" s="230"/>
      <c r="H4" s="24"/>
      <c r="I4" s="165"/>
      <c r="J4" s="232"/>
      <c r="K4" s="9"/>
      <c r="L4" s="227"/>
      <c r="M4" s="233"/>
      <c r="N4" s="233"/>
      <c r="O4" s="147"/>
      <c r="P4" s="219"/>
      <c r="Q4" s="227"/>
      <c r="R4" s="147"/>
      <c r="S4" s="147"/>
      <c r="AC4" s="144"/>
      <c r="AD4" s="145"/>
      <c r="AE4" s="226"/>
      <c r="AF4" s="234"/>
      <c r="AG4" s="74"/>
      <c r="AH4" s="234"/>
      <c r="AI4" s="74"/>
      <c r="AJ4" s="74"/>
      <c r="AK4" s="234"/>
      <c r="AL4" s="24"/>
      <c r="AM4" s="9"/>
      <c r="AN4" s="235"/>
      <c r="AO4" s="9"/>
      <c r="AP4" s="9"/>
      <c r="AQ4" s="9"/>
      <c r="AR4" s="9"/>
      <c r="AT4" s="9"/>
      <c r="AU4" s="9"/>
      <c r="AV4" s="9"/>
      <c r="AW4" s="144"/>
      <c r="AX4" s="145"/>
      <c r="BH4" s="24"/>
      <c r="BI4" s="9"/>
      <c r="BJ4" s="235"/>
      <c r="BK4" s="9"/>
      <c r="BL4" s="9"/>
      <c r="BM4" s="9"/>
      <c r="BP4" s="9"/>
      <c r="BR4" s="9"/>
      <c r="BS4" s="9"/>
      <c r="BT4" s="9"/>
      <c r="BU4" s="144"/>
      <c r="BV4" s="145"/>
      <c r="BW4" s="234"/>
      <c r="BX4" s="9"/>
      <c r="BY4" s="234"/>
      <c r="BZ4" s="234"/>
      <c r="CB4" s="236"/>
      <c r="CC4" s="24"/>
      <c r="CD4" s="9"/>
      <c r="CE4" s="235"/>
      <c r="CF4" s="234"/>
      <c r="CG4" s="234"/>
      <c r="CH4" s="9"/>
      <c r="CI4" s="234"/>
      <c r="CJ4" s="234"/>
      <c r="CK4" s="236"/>
      <c r="CL4" s="9"/>
      <c r="CM4" s="9"/>
      <c r="CO4" s="144"/>
      <c r="CP4" s="139"/>
      <c r="CQ4" s="234"/>
      <c r="CR4" s="234"/>
      <c r="CS4" s="234"/>
      <c r="CT4" s="234"/>
      <c r="CU4" s="234"/>
      <c r="CV4" s="236"/>
      <c r="CW4" s="24"/>
      <c r="CX4" s="9"/>
      <c r="CY4" s="235"/>
      <c r="CZ4" s="124"/>
      <c r="DA4" s="124"/>
      <c r="DB4" s="124"/>
      <c r="DC4" s="124"/>
      <c r="DD4" s="124"/>
      <c r="DE4" s="9"/>
      <c r="DG4" s="24"/>
      <c r="DI4" s="144"/>
      <c r="DJ4" s="139"/>
      <c r="DK4" s="9"/>
      <c r="DL4" s="9"/>
      <c r="DM4" s="237"/>
      <c r="DN4" s="9"/>
      <c r="DO4" s="9"/>
      <c r="DQ4" s="9"/>
      <c r="DR4" s="9"/>
      <c r="DS4" s="149"/>
      <c r="DT4" s="24"/>
      <c r="DU4" s="9"/>
      <c r="DV4" s="9"/>
      <c r="DW4" s="238"/>
      <c r="DX4" s="221"/>
      <c r="DY4" s="139"/>
      <c r="ED4" s="144"/>
      <c r="EE4" s="139"/>
      <c r="EF4" s="9"/>
      <c r="EG4" s="219"/>
      <c r="EH4" s="219"/>
      <c r="EI4" s="24"/>
      <c r="EJ4" s="219"/>
      <c r="EK4" s="144"/>
      <c r="EL4" s="139"/>
      <c r="EM4" s="9"/>
      <c r="EN4" s="219"/>
      <c r="EO4" s="239"/>
      <c r="EP4" s="9"/>
      <c r="ER4" s="239"/>
      <c r="ES4" s="24"/>
      <c r="ET4" s="9"/>
      <c r="EU4" s="144"/>
      <c r="EV4" s="139"/>
      <c r="EW4" s="9"/>
      <c r="EX4" s="9"/>
      <c r="EY4" s="234"/>
      <c r="EZ4" s="9"/>
      <c r="FA4" s="9"/>
      <c r="FB4" s="149"/>
      <c r="FC4" s="24"/>
      <c r="FD4" s="9"/>
      <c r="FE4" s="144"/>
      <c r="FF4" s="221"/>
      <c r="FG4" s="222"/>
      <c r="FI4" s="9"/>
      <c r="FK4" s="9"/>
      <c r="FL4" s="9"/>
      <c r="FM4" s="24"/>
      <c r="FO4" s="144"/>
      <c r="FP4" s="139"/>
      <c r="FQ4" s="9"/>
      <c r="FR4" s="219"/>
      <c r="FS4" s="239"/>
      <c r="FT4" s="9"/>
      <c r="FU4" s="201"/>
      <c r="FV4" s="239"/>
      <c r="FW4" s="24"/>
    </row>
    <row r="5" spans="1:246" ht="12" customHeight="1">
      <c r="A5" s="27"/>
      <c r="B5" s="1386" t="s">
        <v>427</v>
      </c>
      <c r="C5" s="1384"/>
      <c r="D5" s="1385"/>
      <c r="E5" s="1386" t="s">
        <v>305</v>
      </c>
      <c r="F5" s="1384"/>
      <c r="G5" s="1385"/>
      <c r="H5" s="227"/>
      <c r="I5" s="143"/>
      <c r="J5" s="151"/>
      <c r="K5" s="227"/>
      <c r="L5" s="227"/>
      <c r="M5" s="227"/>
      <c r="N5" s="147"/>
      <c r="O5" s="227"/>
      <c r="P5" s="227"/>
      <c r="Q5" s="227"/>
      <c r="R5" s="147"/>
      <c r="S5" s="165"/>
      <c r="X5" s="9"/>
      <c r="Z5" s="165"/>
      <c r="AB5" s="148"/>
      <c r="AC5" s="242"/>
      <c r="AD5" s="243"/>
      <c r="AE5" s="242"/>
      <c r="AF5" s="244"/>
      <c r="AG5" s="242"/>
      <c r="AH5" s="244"/>
      <c r="AI5" s="244"/>
      <c r="AJ5" s="242"/>
      <c r="AK5" s="244"/>
      <c r="AL5" s="245"/>
      <c r="AM5" s="246"/>
      <c r="AN5" s="227"/>
      <c r="AO5" s="247"/>
      <c r="AP5" s="247"/>
      <c r="AQ5" s="247"/>
      <c r="AR5" s="233"/>
      <c r="AS5" s="247"/>
      <c r="AT5" s="247"/>
      <c r="AU5" s="9"/>
      <c r="AV5" s="151"/>
      <c r="AW5" s="227"/>
      <c r="AX5" s="248"/>
      <c r="AZ5" s="93"/>
      <c r="BA5" s="148"/>
      <c r="BB5" s="148"/>
      <c r="BC5" s="227"/>
      <c r="BD5" s="147"/>
      <c r="BE5" s="147"/>
      <c r="BF5" s="147"/>
      <c r="BG5" s="147"/>
      <c r="BH5" s="245"/>
      <c r="BI5" s="9"/>
      <c r="BJ5" s="227"/>
      <c r="BK5" s="247"/>
      <c r="BL5" s="247"/>
      <c r="BM5" s="247"/>
      <c r="BN5" s="245"/>
      <c r="BO5" s="245"/>
      <c r="BP5" s="245"/>
      <c r="BQ5" s="249"/>
      <c r="BR5" s="250"/>
      <c r="BS5" s="9"/>
      <c r="BT5" s="148"/>
      <c r="BU5" s="246"/>
      <c r="BV5" s="246"/>
      <c r="BW5" s="246"/>
      <c r="BX5" s="246"/>
      <c r="BY5" s="246"/>
      <c r="BZ5" s="246"/>
      <c r="CA5" s="246"/>
      <c r="CB5" s="246"/>
      <c r="CC5" s="9"/>
      <c r="CD5" s="148"/>
      <c r="CE5" s="246"/>
      <c r="CF5" s="246"/>
      <c r="CG5" s="246"/>
      <c r="CH5" s="246"/>
      <c r="CI5" s="246"/>
      <c r="CJ5" s="246"/>
      <c r="CK5" s="246"/>
      <c r="CL5" s="246"/>
      <c r="CN5" s="148"/>
      <c r="CO5" s="246"/>
      <c r="CP5" s="246"/>
      <c r="CQ5" s="246"/>
      <c r="CR5" s="246"/>
      <c r="CS5" s="246"/>
      <c r="CT5" s="246"/>
      <c r="CU5" s="246"/>
      <c r="CV5" s="246"/>
      <c r="CW5" s="9"/>
      <c r="CX5" s="148"/>
      <c r="CY5" s="246"/>
      <c r="CZ5" s="246"/>
      <c r="DA5" s="246"/>
      <c r="DB5" s="246"/>
      <c r="DC5" s="246"/>
      <c r="DD5" s="246"/>
      <c r="DE5" s="246"/>
      <c r="DF5" s="246"/>
      <c r="DH5" s="147"/>
      <c r="DI5" s="227"/>
      <c r="DJ5" s="233"/>
      <c r="DK5" s="233"/>
      <c r="DL5" s="251"/>
      <c r="DM5" s="252"/>
      <c r="DN5" s="227"/>
      <c r="DO5" s="227"/>
      <c r="DP5" s="227"/>
      <c r="DQ5" s="233"/>
      <c r="DR5" s="233"/>
      <c r="DS5" s="246"/>
      <c r="DT5" s="148"/>
      <c r="DU5" s="226"/>
      <c r="DV5" s="147"/>
      <c r="DW5" s="253"/>
      <c r="DX5" s="155"/>
      <c r="DY5" s="155"/>
      <c r="DZ5" s="155"/>
      <c r="EA5" s="155"/>
      <c r="EB5" s="227"/>
      <c r="EC5" s="9"/>
      <c r="EE5" s="9"/>
      <c r="EF5" s="9"/>
      <c r="EG5" s="247"/>
      <c r="EH5" s="247"/>
      <c r="EI5" s="247"/>
      <c r="EJ5" s="9"/>
      <c r="EK5" s="227"/>
      <c r="EL5" s="209"/>
      <c r="EM5" s="209"/>
      <c r="EN5" s="209"/>
      <c r="EO5" s="209"/>
      <c r="EP5" s="209"/>
      <c r="EQ5" s="209"/>
      <c r="ER5" s="209"/>
      <c r="ES5" s="147"/>
      <c r="ET5" s="147"/>
      <c r="EU5" s="246"/>
      <c r="EV5" s="148"/>
      <c r="EW5" s="148"/>
      <c r="EX5" s="246"/>
      <c r="EY5" s="148"/>
      <c r="EZ5" s="148"/>
      <c r="FA5" s="246"/>
      <c r="FB5" s="148"/>
      <c r="FC5" s="9"/>
      <c r="FD5" s="147"/>
      <c r="FE5" s="227"/>
      <c r="FG5" s="9"/>
      <c r="FH5" s="227"/>
      <c r="FI5" s="155"/>
      <c r="FJ5" s="148"/>
      <c r="FK5" s="246"/>
      <c r="FL5" s="148"/>
      <c r="FM5" s="205"/>
      <c r="FN5" s="9"/>
      <c r="FO5" s="227"/>
      <c r="FP5" s="209"/>
      <c r="FQ5" s="209"/>
      <c r="FR5" s="209"/>
      <c r="FS5" s="209"/>
      <c r="FT5" s="209"/>
      <c r="FU5" s="209"/>
      <c r="FV5" s="209"/>
      <c r="GD5" s="227"/>
      <c r="IL5" s="6"/>
    </row>
    <row r="6" spans="1:246" ht="12" customHeight="1">
      <c r="A6" s="34" t="s">
        <v>222</v>
      </c>
      <c r="B6" s="37"/>
      <c r="C6" s="38"/>
      <c r="D6" s="628" t="s">
        <v>363</v>
      </c>
      <c r="E6" s="37"/>
      <c r="F6" s="38"/>
      <c r="G6" s="628" t="s">
        <v>363</v>
      </c>
      <c r="H6" s="227"/>
      <c r="I6" s="219"/>
      <c r="J6" s="254"/>
      <c r="K6" s="227"/>
      <c r="L6" s="227"/>
      <c r="M6" s="227"/>
      <c r="N6" s="147"/>
      <c r="O6" s="227"/>
      <c r="P6" s="227"/>
      <c r="Q6" s="227"/>
      <c r="R6" s="147"/>
      <c r="S6" s="165"/>
      <c r="X6" s="9"/>
      <c r="Z6" s="165"/>
      <c r="AB6" s="151"/>
      <c r="AC6" s="242"/>
      <c r="AD6" s="244"/>
      <c r="AE6" s="242"/>
      <c r="AF6" s="244"/>
      <c r="AG6" s="242"/>
      <c r="AH6" s="244"/>
      <c r="AI6" s="255"/>
      <c r="AJ6" s="242"/>
      <c r="AK6" s="244"/>
      <c r="AL6" s="245"/>
      <c r="AM6" s="256"/>
      <c r="AN6" s="253"/>
      <c r="AO6" s="257"/>
      <c r="AP6" s="253"/>
      <c r="AQ6" s="258"/>
      <c r="AR6" s="253"/>
      <c r="AS6" s="259"/>
      <c r="AT6" s="259"/>
      <c r="AU6" s="9"/>
      <c r="AV6" s="151"/>
      <c r="AW6" s="227"/>
      <c r="AX6" s="248"/>
      <c r="AZ6" s="256"/>
      <c r="BA6" s="151"/>
      <c r="BB6" s="148"/>
      <c r="BC6" s="246"/>
      <c r="BD6" s="148"/>
      <c r="BF6" s="246"/>
      <c r="BG6" s="148"/>
      <c r="BH6" s="260"/>
      <c r="BI6" s="151"/>
      <c r="BJ6" s="260"/>
      <c r="BK6" s="260"/>
      <c r="BL6" s="260"/>
      <c r="BM6" s="260"/>
      <c r="BN6" s="260"/>
      <c r="BO6" s="260"/>
      <c r="BP6" s="260"/>
      <c r="BQ6" s="260"/>
      <c r="BR6" s="261"/>
      <c r="BS6" s="9"/>
      <c r="BT6" s="151"/>
      <c r="BU6" s="246"/>
      <c r="BV6" s="246"/>
      <c r="BW6" s="246"/>
      <c r="BX6" s="246"/>
      <c r="BY6" s="246"/>
      <c r="BZ6" s="246"/>
      <c r="CA6" s="246"/>
      <c r="CB6" s="246"/>
      <c r="CC6" s="9"/>
      <c r="CD6" s="151"/>
      <c r="CE6" s="246"/>
      <c r="CF6" s="246"/>
      <c r="CG6" s="246"/>
      <c r="CH6" s="246"/>
      <c r="CI6" s="246"/>
      <c r="CJ6" s="246"/>
      <c r="CK6" s="246"/>
      <c r="CL6" s="246"/>
      <c r="CN6" s="151"/>
      <c r="CO6" s="246"/>
      <c r="CP6" s="246"/>
      <c r="CQ6" s="246"/>
      <c r="CR6" s="246"/>
      <c r="CS6" s="246"/>
      <c r="CT6" s="246"/>
      <c r="CU6" s="246"/>
      <c r="CV6" s="246"/>
      <c r="CW6" s="9"/>
      <c r="CX6" s="151"/>
      <c r="CY6" s="246"/>
      <c r="CZ6" s="246"/>
      <c r="DA6" s="246"/>
      <c r="DB6" s="246"/>
      <c r="DC6" s="246"/>
      <c r="DD6" s="246"/>
      <c r="DE6" s="246"/>
      <c r="DF6" s="246"/>
      <c r="DH6" s="151"/>
      <c r="DJ6" s="9"/>
      <c r="DK6" s="262"/>
      <c r="DL6" s="237"/>
      <c r="DM6" s="9"/>
      <c r="DN6" s="227"/>
      <c r="DO6" s="233"/>
      <c r="DQ6" s="9"/>
      <c r="DR6" s="262"/>
      <c r="DS6" s="263"/>
      <c r="DT6" s="9"/>
      <c r="DU6" s="226"/>
      <c r="DV6" s="151"/>
      <c r="DW6" s="253"/>
      <c r="DX6" s="225"/>
      <c r="DY6" s="256"/>
      <c r="DZ6" s="9"/>
      <c r="EA6" s="253"/>
      <c r="EB6" s="233"/>
      <c r="EC6" s="151"/>
      <c r="ED6" s="264"/>
      <c r="EE6" s="153"/>
      <c r="EF6" s="153"/>
      <c r="EG6" s="227"/>
      <c r="EH6" s="247"/>
      <c r="EI6" s="247"/>
      <c r="EJ6" s="151"/>
      <c r="EK6" s="153"/>
      <c r="EL6" s="227"/>
      <c r="EM6" s="147"/>
      <c r="EN6" s="147"/>
      <c r="EP6" s="227"/>
      <c r="EQ6" s="147"/>
      <c r="ER6" s="247"/>
      <c r="ES6" s="147"/>
      <c r="ET6" s="151"/>
      <c r="EV6" s="9"/>
      <c r="EW6" s="262"/>
      <c r="EX6" s="9"/>
      <c r="EZ6" s="265"/>
      <c r="FA6" s="234"/>
      <c r="FC6" s="9"/>
      <c r="FD6" s="151"/>
      <c r="FE6" s="266"/>
      <c r="FF6" s="256"/>
      <c r="FG6" s="253"/>
      <c r="FH6" s="227"/>
      <c r="FI6" s="155"/>
      <c r="FJ6" s="9"/>
      <c r="FK6" s="267"/>
      <c r="FL6" s="9"/>
      <c r="FM6" s="205"/>
      <c r="FN6" s="151"/>
      <c r="FO6" s="153"/>
      <c r="FP6" s="227"/>
      <c r="FQ6" s="147"/>
      <c r="FR6" s="147"/>
      <c r="FS6" s="201"/>
      <c r="FT6" s="227"/>
      <c r="FU6" s="147"/>
      <c r="FV6" s="247"/>
      <c r="FX6" s="227"/>
      <c r="FY6" s="147"/>
      <c r="FZ6" s="147"/>
      <c r="GA6" s="201"/>
      <c r="GB6" s="227"/>
      <c r="GC6" s="147"/>
      <c r="GD6" s="247"/>
      <c r="IL6" s="6"/>
    </row>
    <row r="7" spans="1:246" ht="12" customHeight="1">
      <c r="A7" s="45"/>
      <c r="B7" s="46">
        <v>2010</v>
      </c>
      <c r="C7" s="47">
        <v>2011</v>
      </c>
      <c r="D7" s="657">
        <v>2010</v>
      </c>
      <c r="E7" s="46">
        <v>2010</v>
      </c>
      <c r="F7" s="47">
        <v>2011</v>
      </c>
      <c r="G7" s="657">
        <v>2010</v>
      </c>
      <c r="H7" s="269"/>
      <c r="I7" s="270"/>
      <c r="J7" s="156"/>
      <c r="K7" s="271"/>
      <c r="L7" s="76"/>
      <c r="M7" s="77"/>
      <c r="N7" s="272"/>
      <c r="O7" s="271"/>
      <c r="P7" s="76"/>
      <c r="Q7" s="273"/>
      <c r="R7" s="270"/>
      <c r="S7" s="165"/>
      <c r="X7" s="9"/>
      <c r="Z7" s="165"/>
      <c r="AB7" s="152"/>
      <c r="AC7" s="274"/>
      <c r="AD7" s="275"/>
      <c r="AE7" s="274"/>
      <c r="AF7" s="275"/>
      <c r="AG7" s="274"/>
      <c r="AH7" s="275"/>
      <c r="AI7" s="276"/>
      <c r="AJ7" s="274"/>
      <c r="AK7" s="275"/>
      <c r="AL7" s="277"/>
      <c r="AM7" s="9"/>
      <c r="AQ7" s="258"/>
      <c r="AS7" s="232"/>
      <c r="AT7" s="232"/>
      <c r="AU7" s="9"/>
      <c r="AV7" s="152"/>
      <c r="AW7" s="278"/>
      <c r="AX7" s="154"/>
      <c r="AY7" s="279"/>
      <c r="AZ7" s="278"/>
      <c r="BA7" s="154"/>
      <c r="BC7" s="278"/>
      <c r="BD7" s="154"/>
      <c r="BF7" s="278"/>
      <c r="BG7" s="154"/>
      <c r="BH7" s="280"/>
      <c r="BI7" s="9"/>
      <c r="BJ7" s="256"/>
      <c r="BK7" s="257"/>
      <c r="BL7" s="257"/>
      <c r="BM7" s="253"/>
      <c r="BN7" s="281"/>
      <c r="BO7" s="281"/>
      <c r="BP7" s="281"/>
      <c r="BQ7" s="281"/>
      <c r="BR7" s="232"/>
      <c r="BS7" s="9"/>
      <c r="BT7" s="152"/>
      <c r="BU7" s="246"/>
      <c r="BV7" s="246"/>
      <c r="BW7" s="246"/>
      <c r="BX7" s="246"/>
      <c r="BY7" s="246"/>
      <c r="BZ7" s="246"/>
      <c r="CA7" s="246"/>
      <c r="CB7" s="227"/>
      <c r="CC7" s="9"/>
      <c r="CD7" s="152"/>
      <c r="CE7" s="246"/>
      <c r="CF7" s="246"/>
      <c r="CG7" s="246"/>
      <c r="CH7" s="246"/>
      <c r="CI7" s="246"/>
      <c r="CJ7" s="246"/>
      <c r="CK7" s="246"/>
      <c r="CL7" s="227"/>
      <c r="CN7" s="152"/>
      <c r="CO7" s="246"/>
      <c r="CP7" s="246"/>
      <c r="CQ7" s="246"/>
      <c r="CR7" s="246"/>
      <c r="CS7" s="246"/>
      <c r="CT7" s="246"/>
      <c r="CU7" s="246"/>
      <c r="CV7" s="227"/>
      <c r="CW7" s="9"/>
      <c r="CX7" s="152"/>
      <c r="CY7" s="246"/>
      <c r="CZ7" s="246"/>
      <c r="DA7" s="246"/>
      <c r="DB7" s="246"/>
      <c r="DC7" s="246"/>
      <c r="DD7" s="246"/>
      <c r="DE7" s="246"/>
      <c r="DF7" s="227"/>
      <c r="DH7" s="152"/>
      <c r="DI7" s="282"/>
      <c r="DJ7" s="283"/>
      <c r="DK7" s="284"/>
      <c r="DL7" s="282"/>
      <c r="DM7" s="283"/>
      <c r="DN7" s="282"/>
      <c r="DO7" s="283"/>
      <c r="DP7" s="282"/>
      <c r="DQ7" s="283"/>
      <c r="DR7" s="284"/>
      <c r="DS7" s="282"/>
      <c r="DT7" s="283"/>
      <c r="DU7" s="232"/>
      <c r="DV7" s="152"/>
      <c r="DW7" s="253"/>
      <c r="DX7" s="253"/>
      <c r="DY7" s="285"/>
      <c r="DZ7" s="285"/>
      <c r="EA7" s="226"/>
      <c r="EB7" s="283"/>
      <c r="EC7" s="152"/>
      <c r="EE7" s="9"/>
      <c r="EF7" s="9"/>
      <c r="EG7" s="153"/>
      <c r="EH7" s="153"/>
      <c r="EI7" s="153"/>
      <c r="EJ7" s="152"/>
      <c r="EK7" s="153"/>
      <c r="EL7" s="153"/>
      <c r="EM7" s="147"/>
      <c r="EN7" s="286"/>
      <c r="EO7" s="286"/>
      <c r="EP7" s="153"/>
      <c r="EQ7" s="269"/>
      <c r="ER7" s="287"/>
      <c r="ES7" s="153"/>
      <c r="ET7" s="152"/>
      <c r="EU7" s="288"/>
      <c r="EV7" s="289"/>
      <c r="EW7" s="284"/>
      <c r="EX7" s="288"/>
      <c r="EY7" s="289"/>
      <c r="EZ7" s="262"/>
      <c r="FA7" s="288"/>
      <c r="FB7" s="289"/>
      <c r="FC7" s="9"/>
      <c r="FD7" s="152"/>
      <c r="FE7" s="256"/>
      <c r="FH7" s="290"/>
      <c r="FI7" s="232"/>
      <c r="FJ7" s="281"/>
      <c r="FK7" s="288"/>
      <c r="FL7" s="289"/>
      <c r="FM7" s="205"/>
      <c r="FN7" s="152"/>
      <c r="FO7" s="153"/>
      <c r="FP7" s="153"/>
      <c r="FQ7" s="147"/>
      <c r="FR7" s="286"/>
      <c r="FS7" s="286"/>
      <c r="FT7" s="153"/>
      <c r="FU7" s="269"/>
      <c r="FV7" s="287"/>
      <c r="FX7" s="153"/>
      <c r="FY7" s="147"/>
      <c r="FZ7" s="286"/>
      <c r="GA7" s="286"/>
      <c r="GB7" s="153"/>
      <c r="GC7" s="269"/>
      <c r="GD7" s="287"/>
      <c r="IL7" s="6"/>
    </row>
    <row r="8" spans="1:246" ht="12" customHeight="1">
      <c r="A8" s="57" t="s">
        <v>228</v>
      </c>
      <c r="B8" s="291">
        <v>599.783306</v>
      </c>
      <c r="C8" s="291">
        <v>622.9485209999999</v>
      </c>
      <c r="D8" s="60">
        <f>(C8/B8)-1</f>
        <v>0.038622640490763915</v>
      </c>
      <c r="E8" s="1058">
        <v>178.216694</v>
      </c>
      <c r="F8" s="763">
        <v>137.681479</v>
      </c>
      <c r="G8" s="1059">
        <f>(F8/E8)-1</f>
        <v>-0.22744903460054078</v>
      </c>
      <c r="H8" s="234"/>
      <c r="I8" s="293"/>
      <c r="J8" s="156"/>
      <c r="K8" s="271"/>
      <c r="L8" s="76"/>
      <c r="M8" s="77"/>
      <c r="N8" s="272"/>
      <c r="O8" s="271"/>
      <c r="P8" s="76"/>
      <c r="Q8" s="273"/>
      <c r="R8" s="68"/>
      <c r="S8" s="165"/>
      <c r="X8" s="9"/>
      <c r="Z8" s="165"/>
      <c r="AB8" s="156"/>
      <c r="AC8" s="112"/>
      <c r="AD8" s="74"/>
      <c r="AE8" s="112"/>
      <c r="AF8" s="74"/>
      <c r="AG8" s="112"/>
      <c r="AH8" s="74"/>
      <c r="AI8" s="294"/>
      <c r="AJ8" s="112"/>
      <c r="AK8" s="74"/>
      <c r="AL8" s="226"/>
      <c r="AM8" s="156"/>
      <c r="AN8" s="273"/>
      <c r="AO8" s="273"/>
      <c r="AP8" s="273"/>
      <c r="AQ8" s="273"/>
      <c r="AR8" s="273"/>
      <c r="AS8" s="295"/>
      <c r="AT8" s="295"/>
      <c r="AU8" s="9"/>
      <c r="AV8" s="156"/>
      <c r="AW8" s="296"/>
      <c r="AX8" s="74"/>
      <c r="AY8" s="294"/>
      <c r="AZ8" s="296"/>
      <c r="BA8" s="74"/>
      <c r="BC8" s="296"/>
      <c r="BD8" s="74"/>
      <c r="BF8" s="296"/>
      <c r="BG8" s="74"/>
      <c r="BH8" s="295"/>
      <c r="BI8" s="156"/>
      <c r="BJ8" s="272"/>
      <c r="BK8" s="272"/>
      <c r="BL8" s="272"/>
      <c r="BM8" s="297"/>
      <c r="BN8" s="295"/>
      <c r="BO8" s="295"/>
      <c r="BP8" s="295"/>
      <c r="BQ8" s="295"/>
      <c r="BR8" s="295"/>
      <c r="BS8" s="9"/>
      <c r="BT8" s="156"/>
      <c r="BU8" s="296"/>
      <c r="BV8" s="296"/>
      <c r="BW8" s="298"/>
      <c r="BX8" s="296"/>
      <c r="BY8" s="296"/>
      <c r="BZ8" s="296"/>
      <c r="CA8" s="296"/>
      <c r="CB8" s="296"/>
      <c r="CC8" s="9"/>
      <c r="CD8" s="156"/>
      <c r="CE8" s="157"/>
      <c r="CF8" s="157"/>
      <c r="CG8" s="157"/>
      <c r="CH8" s="157"/>
      <c r="CI8" s="157"/>
      <c r="CJ8" s="157"/>
      <c r="CK8" s="157"/>
      <c r="CL8" s="157"/>
      <c r="CM8" s="299"/>
      <c r="CN8" s="156"/>
      <c r="CO8" s="112"/>
      <c r="CP8" s="300"/>
      <c r="CQ8" s="112"/>
      <c r="CR8" s="112"/>
      <c r="CS8" s="112"/>
      <c r="CT8" s="112"/>
      <c r="CU8" s="112"/>
      <c r="CV8" s="301"/>
      <c r="CW8" s="9"/>
      <c r="CX8" s="156"/>
      <c r="CY8" s="302"/>
      <c r="CZ8" s="302"/>
      <c r="DA8" s="302"/>
      <c r="DB8" s="302"/>
      <c r="DC8" s="302"/>
      <c r="DD8" s="302"/>
      <c r="DE8" s="302"/>
      <c r="DF8" s="302"/>
      <c r="DG8" s="299"/>
      <c r="DH8" s="156"/>
      <c r="DI8" s="296"/>
      <c r="DJ8" s="74"/>
      <c r="DK8" s="294"/>
      <c r="DL8" s="303"/>
      <c r="DM8" s="74"/>
      <c r="DN8" s="296"/>
      <c r="DO8" s="304"/>
      <c r="DP8" s="296"/>
      <c r="DQ8" s="74"/>
      <c r="DR8" s="74"/>
      <c r="DS8" s="296"/>
      <c r="DT8" s="305"/>
      <c r="DU8" s="306"/>
      <c r="DV8" s="156"/>
      <c r="DW8" s="306"/>
      <c r="DX8" s="306"/>
      <c r="DY8" s="306"/>
      <c r="DZ8" s="306"/>
      <c r="EA8" s="306"/>
      <c r="EB8" s="304"/>
      <c r="EC8" s="156"/>
      <c r="ED8" s="112"/>
      <c r="EE8" s="307"/>
      <c r="EF8" s="307"/>
      <c r="EG8" s="308"/>
      <c r="EH8" s="308"/>
      <c r="EI8" s="308"/>
      <c r="EJ8" s="156"/>
      <c r="EK8" s="309"/>
      <c r="EL8" s="296"/>
      <c r="EM8" s="296"/>
      <c r="EN8" s="296"/>
      <c r="EO8" s="301"/>
      <c r="EP8" s="301"/>
      <c r="EQ8" s="296"/>
      <c r="ER8" s="296"/>
      <c r="ES8" s="310"/>
      <c r="ET8" s="156"/>
      <c r="EU8" s="296"/>
      <c r="EV8" s="74"/>
      <c r="EW8" s="304"/>
      <c r="EX8" s="296"/>
      <c r="EY8" s="74"/>
      <c r="EZ8" s="74"/>
      <c r="FA8" s="296"/>
      <c r="FB8" s="74"/>
      <c r="FC8" s="9"/>
      <c r="FD8" s="156"/>
      <c r="FE8" s="311"/>
      <c r="FF8" s="311"/>
      <c r="FG8" s="307"/>
      <c r="FH8" s="306"/>
      <c r="FI8" s="306"/>
      <c r="FJ8" s="226"/>
      <c r="FK8" s="296"/>
      <c r="FL8" s="312"/>
      <c r="FM8" s="205"/>
      <c r="FN8" s="156"/>
      <c r="FO8" s="309"/>
      <c r="FP8" s="296"/>
      <c r="FQ8" s="296"/>
      <c r="FR8" s="296"/>
      <c r="FS8" s="301"/>
      <c r="FT8" s="301"/>
      <c r="FU8" s="296"/>
      <c r="FV8" s="296"/>
      <c r="FW8" s="156"/>
      <c r="FX8" s="313"/>
      <c r="FY8" s="313"/>
      <c r="FZ8" s="313"/>
      <c r="GA8" s="313"/>
      <c r="GB8" s="313"/>
      <c r="GC8" s="313"/>
      <c r="GD8" s="313"/>
      <c r="IL8" s="6"/>
    </row>
    <row r="9" spans="1:246" ht="12" customHeight="1">
      <c r="A9" s="190" t="s">
        <v>229</v>
      </c>
      <c r="B9" s="112">
        <v>954.968702</v>
      </c>
      <c r="C9" s="112">
        <v>1007.039</v>
      </c>
      <c r="D9" s="72">
        <f aca="true" t="shared" si="0" ref="D9:D37">(C9/B9)-1</f>
        <v>0.05452565920846264</v>
      </c>
      <c r="E9" s="70">
        <v>316.241998</v>
      </c>
      <c r="F9" s="112">
        <v>311.69190000000003</v>
      </c>
      <c r="G9" s="314">
        <f aca="true" t="shared" si="1" ref="G9:G37">(F9/E9)-1</f>
        <v>-0.014388025716938424</v>
      </c>
      <c r="H9" s="234"/>
      <c r="I9" s="293"/>
      <c r="J9" s="156"/>
      <c r="K9" s="271"/>
      <c r="L9" s="76"/>
      <c r="M9" s="77"/>
      <c r="N9" s="272"/>
      <c r="O9" s="271"/>
      <c r="P9" s="76"/>
      <c r="Q9" s="273"/>
      <c r="R9" s="68"/>
      <c r="S9" s="165"/>
      <c r="X9" s="9"/>
      <c r="Z9" s="165"/>
      <c r="AB9" s="156"/>
      <c r="AC9" s="112"/>
      <c r="AD9" s="74"/>
      <c r="AE9" s="112"/>
      <c r="AF9" s="74"/>
      <c r="AG9" s="112"/>
      <c r="AH9" s="74"/>
      <c r="AI9" s="294"/>
      <c r="AJ9" s="112"/>
      <c r="AK9" s="74"/>
      <c r="AL9" s="315"/>
      <c r="AM9" s="156"/>
      <c r="AN9" s="273"/>
      <c r="AO9" s="273"/>
      <c r="AP9" s="273"/>
      <c r="AQ9" s="273"/>
      <c r="AR9" s="273"/>
      <c r="AS9" s="316"/>
      <c r="AT9" s="316"/>
      <c r="AV9" s="156"/>
      <c r="AW9" s="296"/>
      <c r="AX9" s="74"/>
      <c r="AY9" s="294"/>
      <c r="AZ9" s="296"/>
      <c r="BA9" s="74"/>
      <c r="BC9" s="296"/>
      <c r="BD9" s="74"/>
      <c r="BF9" s="296"/>
      <c r="BG9" s="74"/>
      <c r="BH9" s="295"/>
      <c r="BI9" s="156"/>
      <c r="BJ9" s="272"/>
      <c r="BK9" s="272"/>
      <c r="BL9" s="272"/>
      <c r="BM9" s="297"/>
      <c r="BN9" s="295"/>
      <c r="BO9" s="316"/>
      <c r="BP9" s="316"/>
      <c r="BQ9" s="259"/>
      <c r="BR9" s="295"/>
      <c r="BT9" s="156"/>
      <c r="BU9" s="296"/>
      <c r="BV9" s="296"/>
      <c r="BW9" s="298"/>
      <c r="BX9" s="296"/>
      <c r="BY9" s="296"/>
      <c r="BZ9" s="296"/>
      <c r="CA9" s="296"/>
      <c r="CB9" s="296"/>
      <c r="CD9" s="156"/>
      <c r="CE9" s="157"/>
      <c r="CF9" s="157"/>
      <c r="CG9" s="157"/>
      <c r="CH9" s="157"/>
      <c r="CI9" s="157"/>
      <c r="CJ9" s="157"/>
      <c r="CK9" s="157"/>
      <c r="CL9" s="157"/>
      <c r="CM9" s="299"/>
      <c r="CN9" s="156"/>
      <c r="CO9" s="112"/>
      <c r="CP9" s="300"/>
      <c r="CQ9" s="112"/>
      <c r="CR9" s="112"/>
      <c r="CS9" s="112"/>
      <c r="CT9" s="112"/>
      <c r="CU9" s="112"/>
      <c r="CV9" s="301"/>
      <c r="CX9" s="156"/>
      <c r="CY9" s="302"/>
      <c r="CZ9" s="302"/>
      <c r="DA9" s="302"/>
      <c r="DB9" s="302"/>
      <c r="DC9" s="302"/>
      <c r="DD9" s="302"/>
      <c r="DE9" s="302"/>
      <c r="DF9" s="302"/>
      <c r="DG9" s="299"/>
      <c r="DH9" s="156"/>
      <c r="DI9" s="296"/>
      <c r="DJ9" s="74"/>
      <c r="DK9" s="317"/>
      <c r="DL9" s="303"/>
      <c r="DM9" s="74"/>
      <c r="DN9" s="318"/>
      <c r="DO9" s="319"/>
      <c r="DP9" s="296"/>
      <c r="DQ9" s="74"/>
      <c r="DR9" s="74"/>
      <c r="DS9" s="296"/>
      <c r="DT9" s="305"/>
      <c r="DU9" s="306"/>
      <c r="DV9" s="156"/>
      <c r="DW9" s="306"/>
      <c r="DX9" s="306"/>
      <c r="DY9" s="306"/>
      <c r="DZ9" s="306"/>
      <c r="EA9" s="306"/>
      <c r="EB9" s="319"/>
      <c r="EC9" s="156"/>
      <c r="ED9" s="112"/>
      <c r="EE9" s="307"/>
      <c r="EF9" s="307"/>
      <c r="EG9" s="308"/>
      <c r="EH9" s="308"/>
      <c r="EI9" s="308"/>
      <c r="EJ9" s="156"/>
      <c r="EK9" s="309"/>
      <c r="EL9" s="296"/>
      <c r="EM9" s="296"/>
      <c r="EN9" s="296"/>
      <c r="EO9" s="301"/>
      <c r="EP9" s="301"/>
      <c r="EQ9" s="296"/>
      <c r="ER9" s="296"/>
      <c r="ES9" s="310"/>
      <c r="ET9" s="156"/>
      <c r="EU9" s="296"/>
      <c r="EV9" s="74"/>
      <c r="EW9" s="319"/>
      <c r="EX9" s="296"/>
      <c r="EY9" s="74"/>
      <c r="EZ9" s="320"/>
      <c r="FA9" s="296"/>
      <c r="FB9" s="74"/>
      <c r="FD9" s="156"/>
      <c r="FE9" s="311"/>
      <c r="FF9" s="311"/>
      <c r="FG9" s="307"/>
      <c r="FH9" s="306"/>
      <c r="FI9" s="306"/>
      <c r="FJ9" s="226"/>
      <c r="FK9" s="296"/>
      <c r="FL9" s="312"/>
      <c r="FM9" s="205"/>
      <c r="FN9" s="156"/>
      <c r="FO9" s="309"/>
      <c r="FP9" s="296"/>
      <c r="FQ9" s="296"/>
      <c r="FR9" s="296"/>
      <c r="FS9" s="301"/>
      <c r="FT9" s="301"/>
      <c r="FU9" s="296"/>
      <c r="FV9" s="296"/>
      <c r="FW9" s="156"/>
      <c r="FX9" s="313"/>
      <c r="FY9" s="313"/>
      <c r="FZ9" s="313"/>
      <c r="GA9" s="313"/>
      <c r="GB9" s="313"/>
      <c r="GC9" s="313"/>
      <c r="GD9" s="313"/>
      <c r="IL9" s="6"/>
    </row>
    <row r="10" spans="1:246" ht="12" customHeight="1">
      <c r="A10" s="57" t="s">
        <v>230</v>
      </c>
      <c r="B10" s="291">
        <v>500.739748</v>
      </c>
      <c r="C10" s="291">
        <v>500.591098</v>
      </c>
      <c r="D10" s="60">
        <f t="shared" si="0"/>
        <v>-0.0002968607956403968</v>
      </c>
      <c r="E10" s="58">
        <v>162.96525200000002</v>
      </c>
      <c r="F10" s="291">
        <v>144.876101</v>
      </c>
      <c r="G10" s="292">
        <f t="shared" si="1"/>
        <v>-0.11100004926203544</v>
      </c>
      <c r="H10" s="234"/>
      <c r="I10" s="293"/>
      <c r="J10" s="156"/>
      <c r="K10" s="271"/>
      <c r="L10" s="76"/>
      <c r="M10" s="77"/>
      <c r="N10" s="272"/>
      <c r="O10" s="271"/>
      <c r="P10" s="76"/>
      <c r="Q10" s="273"/>
      <c r="R10" s="68"/>
      <c r="S10" s="165"/>
      <c r="X10" s="9"/>
      <c r="Z10" s="165"/>
      <c r="AB10" s="156"/>
      <c r="AC10" s="112"/>
      <c r="AD10" s="74"/>
      <c r="AE10" s="112"/>
      <c r="AF10" s="74"/>
      <c r="AG10" s="112"/>
      <c r="AH10" s="74"/>
      <c r="AI10" s="294"/>
      <c r="AJ10" s="112"/>
      <c r="AK10" s="74"/>
      <c r="AL10" s="315"/>
      <c r="AM10" s="156"/>
      <c r="AN10" s="273"/>
      <c r="AO10" s="273"/>
      <c r="AP10" s="273"/>
      <c r="AQ10" s="273"/>
      <c r="AR10" s="273"/>
      <c r="AS10" s="295"/>
      <c r="AT10" s="295"/>
      <c r="AV10" s="156"/>
      <c r="AW10" s="296"/>
      <c r="AX10" s="74"/>
      <c r="AY10" s="294"/>
      <c r="AZ10" s="296"/>
      <c r="BA10" s="74"/>
      <c r="BC10" s="296"/>
      <c r="BD10" s="74"/>
      <c r="BF10" s="296"/>
      <c r="BG10" s="74"/>
      <c r="BH10" s="295"/>
      <c r="BI10" s="156"/>
      <c r="BJ10" s="272"/>
      <c r="BK10" s="272"/>
      <c r="BL10" s="272"/>
      <c r="BM10" s="297"/>
      <c r="BN10" s="295"/>
      <c r="BO10" s="295"/>
      <c r="BP10" s="295"/>
      <c r="BQ10" s="295"/>
      <c r="BR10" s="295"/>
      <c r="BT10" s="156"/>
      <c r="BU10" s="296"/>
      <c r="BV10" s="296"/>
      <c r="BW10" s="298"/>
      <c r="BX10" s="296"/>
      <c r="BY10" s="296"/>
      <c r="BZ10" s="296"/>
      <c r="CA10" s="296"/>
      <c r="CB10" s="296"/>
      <c r="CD10" s="156"/>
      <c r="CE10" s="157"/>
      <c r="CF10" s="157"/>
      <c r="CG10" s="157"/>
      <c r="CH10" s="157"/>
      <c r="CI10" s="157"/>
      <c r="CJ10" s="157"/>
      <c r="CK10" s="157"/>
      <c r="CL10" s="157"/>
      <c r="CM10" s="299"/>
      <c r="CN10" s="156"/>
      <c r="CO10" s="112"/>
      <c r="CP10" s="300"/>
      <c r="CQ10" s="112"/>
      <c r="CR10" s="112"/>
      <c r="CS10" s="112"/>
      <c r="CT10" s="112"/>
      <c r="CU10" s="112"/>
      <c r="CV10" s="301"/>
      <c r="CX10" s="156"/>
      <c r="CY10" s="302"/>
      <c r="CZ10" s="302"/>
      <c r="DA10" s="302"/>
      <c r="DB10" s="302"/>
      <c r="DC10" s="302"/>
      <c r="DD10" s="302"/>
      <c r="DE10" s="302"/>
      <c r="DF10" s="302"/>
      <c r="DG10" s="299"/>
      <c r="DH10" s="156"/>
      <c r="DI10" s="296"/>
      <c r="DJ10" s="74"/>
      <c r="DK10" s="317"/>
      <c r="DL10" s="303"/>
      <c r="DM10" s="74"/>
      <c r="DN10" s="318"/>
      <c r="DO10" s="319"/>
      <c r="DP10" s="296"/>
      <c r="DQ10" s="74"/>
      <c r="DR10" s="74"/>
      <c r="DS10" s="296"/>
      <c r="DT10" s="305"/>
      <c r="DU10" s="306"/>
      <c r="DV10" s="156"/>
      <c r="DW10" s="306"/>
      <c r="DX10" s="306"/>
      <c r="DY10" s="306"/>
      <c r="DZ10" s="306"/>
      <c r="EA10" s="306"/>
      <c r="EB10" s="319"/>
      <c r="EC10" s="156"/>
      <c r="ED10" s="112"/>
      <c r="EE10" s="307"/>
      <c r="EF10" s="307"/>
      <c r="EG10" s="308"/>
      <c r="EH10" s="308"/>
      <c r="EI10" s="308"/>
      <c r="EJ10" s="156"/>
      <c r="EK10" s="309"/>
      <c r="EL10" s="296"/>
      <c r="EM10" s="296"/>
      <c r="EN10" s="296"/>
      <c r="EO10" s="301"/>
      <c r="EP10" s="301"/>
      <c r="EQ10" s="296"/>
      <c r="ER10" s="296"/>
      <c r="ES10" s="310"/>
      <c r="ET10" s="156"/>
      <c r="EU10" s="296"/>
      <c r="EV10" s="74"/>
      <c r="EW10" s="319"/>
      <c r="EX10" s="296"/>
      <c r="EY10" s="74"/>
      <c r="EZ10" s="320"/>
      <c r="FA10" s="296"/>
      <c r="FB10" s="74"/>
      <c r="FD10" s="156"/>
      <c r="FE10" s="311"/>
      <c r="FF10" s="311"/>
      <c r="FG10" s="307"/>
      <c r="FH10" s="306"/>
      <c r="FI10" s="306"/>
      <c r="FJ10" s="226"/>
      <c r="FK10" s="296"/>
      <c r="FL10" s="312"/>
      <c r="FM10" s="205"/>
      <c r="FN10" s="156"/>
      <c r="FO10" s="309"/>
      <c r="FP10" s="296"/>
      <c r="FQ10" s="296"/>
      <c r="FR10" s="296"/>
      <c r="FS10" s="301"/>
      <c r="FT10" s="301"/>
      <c r="FU10" s="296"/>
      <c r="FV10" s="296"/>
      <c r="FW10" s="156"/>
      <c r="FX10" s="313"/>
      <c r="FY10" s="313"/>
      <c r="FZ10" s="313"/>
      <c r="GA10" s="313"/>
      <c r="GB10" s="313"/>
      <c r="GC10" s="313"/>
      <c r="GD10" s="313"/>
      <c r="IL10" s="6"/>
    </row>
    <row r="11" spans="1:245" s="13" customFormat="1" ht="12" customHeight="1">
      <c r="A11" s="69" t="s">
        <v>231</v>
      </c>
      <c r="B11" s="112">
        <v>566.7883780000001</v>
      </c>
      <c r="C11" s="112">
        <v>585.6934769999999</v>
      </c>
      <c r="D11" s="72">
        <f t="shared" si="0"/>
        <v>0.03335477531615827</v>
      </c>
      <c r="E11" s="70">
        <v>229.57367699999998</v>
      </c>
      <c r="F11" s="112">
        <v>233.569997</v>
      </c>
      <c r="G11" s="314">
        <f t="shared" si="1"/>
        <v>0.01740757064234333</v>
      </c>
      <c r="H11" s="234"/>
      <c r="I11" s="293"/>
      <c r="J11" s="156"/>
      <c r="K11" s="271"/>
      <c r="L11" s="76"/>
      <c r="M11" s="77"/>
      <c r="N11" s="272"/>
      <c r="O11" s="271"/>
      <c r="P11" s="76"/>
      <c r="Q11" s="273"/>
      <c r="R11" s="68"/>
      <c r="S11" s="165"/>
      <c r="T11" s="165"/>
      <c r="U11" s="165"/>
      <c r="V11" s="165"/>
      <c r="W11" s="165"/>
      <c r="X11" s="9"/>
      <c r="Y11" s="9"/>
      <c r="Z11" s="165"/>
      <c r="AA11" s="165"/>
      <c r="AB11" s="156"/>
      <c r="AC11" s="112"/>
      <c r="AD11" s="74"/>
      <c r="AE11" s="112"/>
      <c r="AF11" s="74"/>
      <c r="AG11" s="112"/>
      <c r="AH11" s="74"/>
      <c r="AI11" s="294"/>
      <c r="AJ11" s="112"/>
      <c r="AK11" s="74"/>
      <c r="AL11" s="315"/>
      <c r="AM11" s="156"/>
      <c r="AN11" s="273"/>
      <c r="AO11" s="273"/>
      <c r="AP11" s="273"/>
      <c r="AQ11" s="273"/>
      <c r="AR11" s="273"/>
      <c r="AS11" s="295"/>
      <c r="AT11" s="295"/>
      <c r="AU11" s="201"/>
      <c r="AV11" s="156"/>
      <c r="AW11" s="296"/>
      <c r="AX11" s="74"/>
      <c r="AY11" s="294"/>
      <c r="AZ11" s="296"/>
      <c r="BA11" s="74"/>
      <c r="BB11" s="201"/>
      <c r="BC11" s="296"/>
      <c r="BD11" s="74"/>
      <c r="BE11" s="201"/>
      <c r="BF11" s="296"/>
      <c r="BG11" s="74"/>
      <c r="BH11" s="295"/>
      <c r="BI11" s="156"/>
      <c r="BJ11" s="272"/>
      <c r="BK11" s="272"/>
      <c r="BL11" s="272"/>
      <c r="BM11" s="297"/>
      <c r="BN11" s="295"/>
      <c r="BO11" s="295"/>
      <c r="BP11" s="295"/>
      <c r="BQ11" s="295"/>
      <c r="BR11" s="295"/>
      <c r="BS11" s="201"/>
      <c r="BT11" s="156"/>
      <c r="BU11" s="296"/>
      <c r="BV11" s="296"/>
      <c r="BW11" s="298"/>
      <c r="BX11" s="296"/>
      <c r="BY11" s="296"/>
      <c r="BZ11" s="296"/>
      <c r="CA11" s="296"/>
      <c r="CB11" s="296"/>
      <c r="CC11" s="201"/>
      <c r="CD11" s="156"/>
      <c r="CE11" s="157"/>
      <c r="CF11" s="157"/>
      <c r="CG11" s="157"/>
      <c r="CH11" s="157"/>
      <c r="CI11" s="157"/>
      <c r="CJ11" s="157"/>
      <c r="CK11" s="157"/>
      <c r="CL11" s="157"/>
      <c r="CM11" s="299"/>
      <c r="CN11" s="156"/>
      <c r="CO11" s="112"/>
      <c r="CP11" s="300"/>
      <c r="CQ11" s="112"/>
      <c r="CR11" s="112"/>
      <c r="CS11" s="112"/>
      <c r="CT11" s="112"/>
      <c r="CU11" s="112"/>
      <c r="CV11" s="301"/>
      <c r="CW11" s="201"/>
      <c r="CX11" s="156"/>
      <c r="CY11" s="302"/>
      <c r="CZ11" s="302"/>
      <c r="DA11" s="302"/>
      <c r="DB11" s="302"/>
      <c r="DC11" s="302"/>
      <c r="DD11" s="302"/>
      <c r="DE11" s="302"/>
      <c r="DF11" s="302"/>
      <c r="DG11" s="299"/>
      <c r="DH11" s="156"/>
      <c r="DI11" s="296"/>
      <c r="DJ11" s="74"/>
      <c r="DK11" s="317"/>
      <c r="DL11" s="303"/>
      <c r="DM11" s="74"/>
      <c r="DN11" s="318"/>
      <c r="DO11" s="319"/>
      <c r="DP11" s="296"/>
      <c r="DQ11" s="74"/>
      <c r="DR11" s="74"/>
      <c r="DS11" s="296"/>
      <c r="DT11" s="305"/>
      <c r="DU11" s="306"/>
      <c r="DV11" s="156"/>
      <c r="DW11" s="306"/>
      <c r="DX11" s="306"/>
      <c r="DY11" s="306"/>
      <c r="DZ11" s="306"/>
      <c r="EA11" s="306"/>
      <c r="EB11" s="319"/>
      <c r="EC11" s="156"/>
      <c r="ED11" s="112"/>
      <c r="EE11" s="307"/>
      <c r="EF11" s="307"/>
      <c r="EG11" s="308"/>
      <c r="EH11" s="308"/>
      <c r="EI11" s="308"/>
      <c r="EJ11" s="156"/>
      <c r="EK11" s="309"/>
      <c r="EL11" s="296"/>
      <c r="EM11" s="296"/>
      <c r="EN11" s="296"/>
      <c r="EO11" s="301"/>
      <c r="EP11" s="301"/>
      <c r="EQ11" s="296"/>
      <c r="ER11" s="296"/>
      <c r="ES11" s="310"/>
      <c r="ET11" s="156"/>
      <c r="EU11" s="296"/>
      <c r="EV11" s="74"/>
      <c r="EW11" s="319"/>
      <c r="EX11" s="296"/>
      <c r="EY11" s="74"/>
      <c r="EZ11" s="320"/>
      <c r="FA11" s="296"/>
      <c r="FB11" s="74"/>
      <c r="FC11" s="201"/>
      <c r="FD11" s="156"/>
      <c r="FE11" s="311"/>
      <c r="FF11" s="311"/>
      <c r="FG11" s="307"/>
      <c r="FH11" s="306"/>
      <c r="FI11" s="306"/>
      <c r="FJ11" s="226"/>
      <c r="FK11" s="296"/>
      <c r="FL11" s="312"/>
      <c r="FM11" s="205"/>
      <c r="FN11" s="156"/>
      <c r="FO11" s="309"/>
      <c r="FP11" s="296"/>
      <c r="FQ11" s="296"/>
      <c r="FR11" s="296"/>
      <c r="FS11" s="301"/>
      <c r="FT11" s="301"/>
      <c r="FU11" s="296"/>
      <c r="FV11" s="296"/>
      <c r="FW11" s="156"/>
      <c r="FX11" s="313"/>
      <c r="FY11" s="313"/>
      <c r="FZ11" s="313"/>
      <c r="GA11" s="313"/>
      <c r="GB11" s="313"/>
      <c r="GC11" s="313"/>
      <c r="GD11" s="313"/>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row>
    <row r="12" spans="1:246" ht="12" customHeight="1">
      <c r="A12" s="57" t="s">
        <v>232</v>
      </c>
      <c r="B12" s="291">
        <v>914.349</v>
      </c>
      <c r="C12" s="291">
        <v>925.896</v>
      </c>
      <c r="D12" s="60">
        <f t="shared" si="0"/>
        <v>0.012628657110140606</v>
      </c>
      <c r="E12" s="58">
        <v>240.351</v>
      </c>
      <c r="F12" s="291">
        <v>250.104</v>
      </c>
      <c r="G12" s="292">
        <f t="shared" si="1"/>
        <v>0.040578154449118164</v>
      </c>
      <c r="H12" s="234"/>
      <c r="I12" s="293"/>
      <c r="J12" s="156"/>
      <c r="K12" s="271"/>
      <c r="L12" s="76"/>
      <c r="M12" s="77"/>
      <c r="N12" s="272"/>
      <c r="O12" s="271"/>
      <c r="P12" s="76"/>
      <c r="Q12" s="273"/>
      <c r="R12" s="68"/>
      <c r="S12" s="165"/>
      <c r="X12" s="9"/>
      <c r="Z12" s="165"/>
      <c r="AB12" s="156"/>
      <c r="AC12" s="112"/>
      <c r="AD12" s="74"/>
      <c r="AE12" s="112"/>
      <c r="AF12" s="74"/>
      <c r="AG12" s="112"/>
      <c r="AH12" s="74"/>
      <c r="AI12" s="294"/>
      <c r="AJ12" s="112"/>
      <c r="AK12" s="74"/>
      <c r="AL12" s="315"/>
      <c r="AM12" s="156"/>
      <c r="AN12" s="273"/>
      <c r="AO12" s="273"/>
      <c r="AP12" s="273"/>
      <c r="AQ12" s="273"/>
      <c r="AR12" s="273"/>
      <c r="AS12" s="295"/>
      <c r="AT12" s="295"/>
      <c r="AV12" s="156"/>
      <c r="AW12" s="296"/>
      <c r="AX12" s="74"/>
      <c r="AY12" s="294"/>
      <c r="AZ12" s="296"/>
      <c r="BA12" s="74"/>
      <c r="BC12" s="296"/>
      <c r="BD12" s="74"/>
      <c r="BF12" s="296"/>
      <c r="BG12" s="74"/>
      <c r="BH12" s="295"/>
      <c r="BI12" s="156"/>
      <c r="BJ12" s="272"/>
      <c r="BK12" s="272"/>
      <c r="BL12" s="272"/>
      <c r="BM12" s="297"/>
      <c r="BN12" s="295"/>
      <c r="BO12" s="295"/>
      <c r="BP12" s="295"/>
      <c r="BQ12" s="295"/>
      <c r="BR12" s="295"/>
      <c r="BT12" s="156"/>
      <c r="BU12" s="296"/>
      <c r="BV12" s="296"/>
      <c r="BW12" s="298"/>
      <c r="BX12" s="296"/>
      <c r="BY12" s="296"/>
      <c r="BZ12" s="296"/>
      <c r="CA12" s="296"/>
      <c r="CB12" s="296"/>
      <c r="CD12" s="156"/>
      <c r="CE12" s="157"/>
      <c r="CF12" s="157"/>
      <c r="CG12" s="157"/>
      <c r="CH12" s="157"/>
      <c r="CI12" s="157"/>
      <c r="CJ12" s="157"/>
      <c r="CK12" s="157"/>
      <c r="CL12" s="157"/>
      <c r="CM12" s="299"/>
      <c r="CN12" s="156"/>
      <c r="CO12" s="112"/>
      <c r="CP12" s="300"/>
      <c r="CQ12" s="112"/>
      <c r="CR12" s="112"/>
      <c r="CS12" s="112"/>
      <c r="CT12" s="112"/>
      <c r="CU12" s="112"/>
      <c r="CV12" s="301"/>
      <c r="CX12" s="156"/>
      <c r="CY12" s="302"/>
      <c r="CZ12" s="302"/>
      <c r="DA12" s="302"/>
      <c r="DB12" s="302"/>
      <c r="DC12" s="302"/>
      <c r="DD12" s="302"/>
      <c r="DE12" s="302"/>
      <c r="DF12" s="302"/>
      <c r="DG12" s="299"/>
      <c r="DH12" s="156"/>
      <c r="DI12" s="296"/>
      <c r="DJ12" s="74"/>
      <c r="DK12" s="317"/>
      <c r="DL12" s="303"/>
      <c r="DM12" s="74"/>
      <c r="DN12" s="318"/>
      <c r="DO12" s="319"/>
      <c r="DP12" s="296"/>
      <c r="DQ12" s="74"/>
      <c r="DR12" s="74"/>
      <c r="DS12" s="296"/>
      <c r="DT12" s="305"/>
      <c r="DU12" s="306"/>
      <c r="DV12" s="156"/>
      <c r="DW12" s="306"/>
      <c r="DX12" s="306"/>
      <c r="DY12" s="306"/>
      <c r="DZ12" s="306"/>
      <c r="EA12" s="306"/>
      <c r="EB12" s="319"/>
      <c r="EC12" s="156"/>
      <c r="ED12" s="112"/>
      <c r="EE12" s="307"/>
      <c r="EF12" s="307"/>
      <c r="EG12" s="308"/>
      <c r="EH12" s="308"/>
      <c r="EI12" s="308"/>
      <c r="EJ12" s="156"/>
      <c r="EK12" s="309"/>
      <c r="EL12" s="296"/>
      <c r="EM12" s="296"/>
      <c r="EN12" s="296"/>
      <c r="EO12" s="301"/>
      <c r="EP12" s="301"/>
      <c r="EQ12" s="296"/>
      <c r="ER12" s="296"/>
      <c r="ES12" s="310"/>
      <c r="ET12" s="156"/>
      <c r="EU12" s="296"/>
      <c r="EV12" s="74"/>
      <c r="EW12" s="319"/>
      <c r="EX12" s="296"/>
      <c r="EY12" s="74"/>
      <c r="EZ12" s="320"/>
      <c r="FA12" s="296"/>
      <c r="FB12" s="74"/>
      <c r="FD12" s="156"/>
      <c r="FE12" s="311"/>
      <c r="FF12" s="311"/>
      <c r="FG12" s="307"/>
      <c r="FH12" s="306"/>
      <c r="FI12" s="306"/>
      <c r="FJ12" s="226"/>
      <c r="FK12" s="296"/>
      <c r="FL12" s="312"/>
      <c r="FM12" s="205"/>
      <c r="FN12" s="156"/>
      <c r="FO12" s="309"/>
      <c r="FP12" s="296"/>
      <c r="FQ12" s="296"/>
      <c r="FR12" s="296"/>
      <c r="FS12" s="301"/>
      <c r="FT12" s="301"/>
      <c r="FU12" s="296"/>
      <c r="FV12" s="296"/>
      <c r="FW12" s="156"/>
      <c r="FX12" s="313"/>
      <c r="FY12" s="313"/>
      <c r="FZ12" s="313"/>
      <c r="GA12" s="313"/>
      <c r="GB12" s="313"/>
      <c r="GC12" s="313"/>
      <c r="GD12" s="313"/>
      <c r="IL12" s="6"/>
    </row>
    <row r="13" spans="1:245" s="13" customFormat="1" ht="12" customHeight="1">
      <c r="A13" s="69" t="s">
        <v>233</v>
      </c>
      <c r="B13" s="112">
        <v>832.9823739999999</v>
      </c>
      <c r="C13" s="112">
        <v>867.27</v>
      </c>
      <c r="D13" s="72">
        <f t="shared" si="0"/>
        <v>0.04116248683072388</v>
      </c>
      <c r="E13" s="70">
        <v>161.796161</v>
      </c>
      <c r="F13" s="112">
        <v>157.4019</v>
      </c>
      <c r="G13" s="314">
        <f t="shared" si="1"/>
        <v>-0.02715924143589543</v>
      </c>
      <c r="H13" s="234"/>
      <c r="I13" s="293"/>
      <c r="J13" s="156"/>
      <c r="K13" s="271"/>
      <c r="L13" s="76"/>
      <c r="M13" s="77"/>
      <c r="N13" s="272"/>
      <c r="O13" s="271"/>
      <c r="P13" s="76"/>
      <c r="Q13" s="273"/>
      <c r="R13" s="68"/>
      <c r="S13" s="165"/>
      <c r="T13" s="165"/>
      <c r="U13" s="165"/>
      <c r="V13" s="165"/>
      <c r="W13" s="165"/>
      <c r="X13" s="9"/>
      <c r="Y13" s="9"/>
      <c r="Z13" s="165"/>
      <c r="AA13" s="165"/>
      <c r="AB13" s="156"/>
      <c r="AC13" s="112"/>
      <c r="AD13" s="74"/>
      <c r="AE13" s="112"/>
      <c r="AF13" s="74"/>
      <c r="AG13" s="112"/>
      <c r="AH13" s="74"/>
      <c r="AI13" s="294"/>
      <c r="AJ13" s="112"/>
      <c r="AK13" s="74"/>
      <c r="AL13" s="315"/>
      <c r="AM13" s="156"/>
      <c r="AN13" s="273"/>
      <c r="AO13" s="273"/>
      <c r="AP13" s="273"/>
      <c r="AQ13" s="273"/>
      <c r="AR13" s="273"/>
      <c r="AS13" s="295"/>
      <c r="AT13" s="295"/>
      <c r="AU13" s="201"/>
      <c r="AV13" s="156"/>
      <c r="AW13" s="296"/>
      <c r="AX13" s="74"/>
      <c r="AY13" s="294"/>
      <c r="AZ13" s="296"/>
      <c r="BA13" s="74"/>
      <c r="BB13" s="201"/>
      <c r="BC13" s="296"/>
      <c r="BD13" s="74"/>
      <c r="BE13" s="201"/>
      <c r="BF13" s="296"/>
      <c r="BG13" s="74"/>
      <c r="BH13" s="295"/>
      <c r="BI13" s="156"/>
      <c r="BJ13" s="272"/>
      <c r="BK13" s="272"/>
      <c r="BL13" s="272"/>
      <c r="BM13" s="297"/>
      <c r="BN13" s="295"/>
      <c r="BO13" s="295"/>
      <c r="BP13" s="295"/>
      <c r="BQ13" s="295"/>
      <c r="BR13" s="295"/>
      <c r="BS13" s="201"/>
      <c r="BT13" s="156"/>
      <c r="BU13" s="296"/>
      <c r="BV13" s="296"/>
      <c r="BW13" s="298"/>
      <c r="BX13" s="296"/>
      <c r="BY13" s="296"/>
      <c r="BZ13" s="296"/>
      <c r="CA13" s="296"/>
      <c r="CB13" s="296"/>
      <c r="CC13" s="201"/>
      <c r="CD13" s="156"/>
      <c r="CE13" s="157"/>
      <c r="CF13" s="157"/>
      <c r="CG13" s="157"/>
      <c r="CH13" s="157"/>
      <c r="CI13" s="157"/>
      <c r="CJ13" s="157"/>
      <c r="CK13" s="157"/>
      <c r="CL13" s="157"/>
      <c r="CM13" s="299"/>
      <c r="CN13" s="156"/>
      <c r="CO13" s="112"/>
      <c r="CP13" s="300"/>
      <c r="CQ13" s="112"/>
      <c r="CR13" s="112"/>
      <c r="CS13" s="112"/>
      <c r="CT13" s="112"/>
      <c r="CU13" s="112"/>
      <c r="CV13" s="301"/>
      <c r="CW13" s="201"/>
      <c r="CX13" s="156"/>
      <c r="CY13" s="302"/>
      <c r="CZ13" s="302"/>
      <c r="DA13" s="302"/>
      <c r="DB13" s="302"/>
      <c r="DC13" s="302"/>
      <c r="DD13" s="302"/>
      <c r="DE13" s="302"/>
      <c r="DF13" s="302"/>
      <c r="DG13" s="299"/>
      <c r="DH13" s="156"/>
      <c r="DI13" s="296"/>
      <c r="DJ13" s="74"/>
      <c r="DK13" s="317"/>
      <c r="DL13" s="303"/>
      <c r="DM13" s="74"/>
      <c r="DN13" s="318"/>
      <c r="DO13" s="319"/>
      <c r="DP13" s="296"/>
      <c r="DQ13" s="74"/>
      <c r="DR13" s="74"/>
      <c r="DS13" s="296"/>
      <c r="DT13" s="305"/>
      <c r="DU13" s="306"/>
      <c r="DV13" s="156"/>
      <c r="DW13" s="306"/>
      <c r="DX13" s="306"/>
      <c r="DY13" s="306"/>
      <c r="DZ13" s="306"/>
      <c r="EA13" s="306"/>
      <c r="EB13" s="319"/>
      <c r="EC13" s="156"/>
      <c r="ED13" s="112"/>
      <c r="EE13" s="307"/>
      <c r="EF13" s="307"/>
      <c r="EG13" s="308"/>
      <c r="EH13" s="308"/>
      <c r="EI13" s="308"/>
      <c r="EJ13" s="156"/>
      <c r="EK13" s="309"/>
      <c r="EL13" s="296"/>
      <c r="EM13" s="296"/>
      <c r="EN13" s="296"/>
      <c r="EO13" s="301"/>
      <c r="EP13" s="301"/>
      <c r="EQ13" s="296"/>
      <c r="ER13" s="296"/>
      <c r="ES13" s="310"/>
      <c r="ET13" s="156"/>
      <c r="EU13" s="296"/>
      <c r="EV13" s="74"/>
      <c r="EW13" s="319"/>
      <c r="EX13" s="296"/>
      <c r="EY13" s="74"/>
      <c r="EZ13" s="320"/>
      <c r="FA13" s="296"/>
      <c r="FB13" s="74"/>
      <c r="FC13" s="201"/>
      <c r="FD13" s="156"/>
      <c r="FE13" s="311"/>
      <c r="FF13" s="311"/>
      <c r="FG13" s="307"/>
      <c r="FH13" s="306"/>
      <c r="FI13" s="306"/>
      <c r="FJ13" s="226"/>
      <c r="FK13" s="296"/>
      <c r="FL13" s="312"/>
      <c r="FM13" s="205"/>
      <c r="FN13" s="156"/>
      <c r="FO13" s="309"/>
      <c r="FP13" s="296"/>
      <c r="FQ13" s="296"/>
      <c r="FR13" s="296"/>
      <c r="FS13" s="301"/>
      <c r="FT13" s="301"/>
      <c r="FU13" s="296"/>
      <c r="FV13" s="296"/>
      <c r="FW13" s="156"/>
      <c r="FX13" s="313"/>
      <c r="FY13" s="313"/>
      <c r="FZ13" s="313"/>
      <c r="GA13" s="313"/>
      <c r="GB13" s="313"/>
      <c r="GC13" s="313"/>
      <c r="GD13" s="313"/>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row>
    <row r="14" spans="1:246" ht="12" customHeight="1">
      <c r="A14" s="57" t="s">
        <v>234</v>
      </c>
      <c r="B14" s="291">
        <v>484.407409</v>
      </c>
      <c r="C14" s="291">
        <v>482.554071</v>
      </c>
      <c r="D14" s="60">
        <f t="shared" si="0"/>
        <v>-0.003825990200740148</v>
      </c>
      <c r="E14" s="58">
        <v>123.142491</v>
      </c>
      <c r="F14" s="291">
        <v>132.820495</v>
      </c>
      <c r="G14" s="292">
        <f t="shared" si="1"/>
        <v>0.07859191349312544</v>
      </c>
      <c r="H14" s="234"/>
      <c r="I14" s="293"/>
      <c r="J14" s="156"/>
      <c r="K14" s="271"/>
      <c r="L14" s="76"/>
      <c r="M14" s="77"/>
      <c r="N14" s="272"/>
      <c r="O14" s="271"/>
      <c r="P14" s="76"/>
      <c r="Q14" s="273"/>
      <c r="R14" s="68"/>
      <c r="S14" s="165"/>
      <c r="X14" s="9"/>
      <c r="Z14" s="165"/>
      <c r="AB14" s="156"/>
      <c r="AC14" s="112"/>
      <c r="AD14" s="74"/>
      <c r="AE14" s="112"/>
      <c r="AF14" s="74"/>
      <c r="AG14" s="112"/>
      <c r="AH14" s="74"/>
      <c r="AI14" s="294"/>
      <c r="AJ14" s="112"/>
      <c r="AK14" s="74"/>
      <c r="AL14" s="315"/>
      <c r="AM14" s="156"/>
      <c r="AN14" s="273"/>
      <c r="AO14" s="273"/>
      <c r="AP14" s="273"/>
      <c r="AQ14" s="273"/>
      <c r="AR14" s="273"/>
      <c r="AS14" s="295"/>
      <c r="AT14" s="295"/>
      <c r="AV14" s="156"/>
      <c r="AW14" s="296"/>
      <c r="AX14" s="74"/>
      <c r="AY14" s="294"/>
      <c r="AZ14" s="296"/>
      <c r="BA14" s="74"/>
      <c r="BC14" s="296"/>
      <c r="BD14" s="74"/>
      <c r="BF14" s="296"/>
      <c r="BG14" s="74"/>
      <c r="BH14" s="295"/>
      <c r="BI14" s="156"/>
      <c r="BJ14" s="272"/>
      <c r="BK14" s="272"/>
      <c r="BL14" s="272"/>
      <c r="BM14" s="297"/>
      <c r="BN14" s="295"/>
      <c r="BO14" s="295"/>
      <c r="BP14" s="295"/>
      <c r="BQ14" s="295"/>
      <c r="BR14" s="295"/>
      <c r="BT14" s="156"/>
      <c r="BU14" s="296"/>
      <c r="BV14" s="296"/>
      <c r="BW14" s="298"/>
      <c r="BX14" s="296"/>
      <c r="BY14" s="296"/>
      <c r="BZ14" s="296"/>
      <c r="CA14" s="296"/>
      <c r="CB14" s="296"/>
      <c r="CD14" s="156"/>
      <c r="CE14" s="157"/>
      <c r="CF14" s="157"/>
      <c r="CG14" s="157"/>
      <c r="CH14" s="157"/>
      <c r="CI14" s="157"/>
      <c r="CJ14" s="157"/>
      <c r="CK14" s="157"/>
      <c r="CL14" s="157"/>
      <c r="CM14" s="299"/>
      <c r="CN14" s="156"/>
      <c r="CO14" s="112"/>
      <c r="CP14" s="300"/>
      <c r="CQ14" s="112"/>
      <c r="CR14" s="112"/>
      <c r="CS14" s="112"/>
      <c r="CT14" s="112"/>
      <c r="CU14" s="112"/>
      <c r="CV14" s="301"/>
      <c r="CX14" s="156"/>
      <c r="CY14" s="302"/>
      <c r="CZ14" s="302"/>
      <c r="DA14" s="302"/>
      <c r="DB14" s="302"/>
      <c r="DC14" s="302"/>
      <c r="DD14" s="302"/>
      <c r="DE14" s="302"/>
      <c r="DF14" s="302"/>
      <c r="DG14" s="299"/>
      <c r="DH14" s="156"/>
      <c r="DI14" s="296"/>
      <c r="DJ14" s="74"/>
      <c r="DK14" s="317"/>
      <c r="DL14" s="303"/>
      <c r="DM14" s="74"/>
      <c r="DN14" s="318"/>
      <c r="DO14" s="319"/>
      <c r="DP14" s="296"/>
      <c r="DQ14" s="74"/>
      <c r="DR14" s="74"/>
      <c r="DS14" s="296"/>
      <c r="DT14" s="321"/>
      <c r="DU14" s="306"/>
      <c r="DV14" s="156"/>
      <c r="DW14" s="306"/>
      <c r="DX14" s="306"/>
      <c r="DY14" s="306"/>
      <c r="DZ14" s="306"/>
      <c r="EA14" s="306"/>
      <c r="EB14" s="319"/>
      <c r="EC14" s="156"/>
      <c r="ED14" s="112"/>
      <c r="EE14" s="307"/>
      <c r="EF14" s="307"/>
      <c r="EG14" s="308"/>
      <c r="EH14" s="308"/>
      <c r="EI14" s="308"/>
      <c r="EJ14" s="156"/>
      <c r="EK14" s="309"/>
      <c r="EL14" s="296"/>
      <c r="EM14" s="296"/>
      <c r="EN14" s="296"/>
      <c r="EO14" s="301"/>
      <c r="EP14" s="301"/>
      <c r="EQ14" s="296"/>
      <c r="ER14" s="296"/>
      <c r="ES14" s="310"/>
      <c r="ET14" s="156"/>
      <c r="EU14" s="296"/>
      <c r="EV14" s="74"/>
      <c r="EW14" s="319"/>
      <c r="EX14" s="296"/>
      <c r="EY14" s="74"/>
      <c r="EZ14" s="320"/>
      <c r="FA14" s="296"/>
      <c r="FB14" s="74"/>
      <c r="FD14" s="156"/>
      <c r="FE14" s="311"/>
      <c r="FF14" s="311"/>
      <c r="FG14" s="307"/>
      <c r="FH14" s="306"/>
      <c r="FI14" s="306"/>
      <c r="FJ14" s="226"/>
      <c r="FK14" s="296"/>
      <c r="FL14" s="312"/>
      <c r="FM14" s="205"/>
      <c r="FN14" s="156"/>
      <c r="FO14" s="309"/>
      <c r="FP14" s="296"/>
      <c r="FQ14" s="296"/>
      <c r="FR14" s="296"/>
      <c r="FS14" s="301"/>
      <c r="FT14" s="301"/>
      <c r="FU14" s="296"/>
      <c r="FV14" s="296"/>
      <c r="FW14" s="156"/>
      <c r="FX14" s="313"/>
      <c r="FY14" s="313"/>
      <c r="FZ14" s="313"/>
      <c r="GA14" s="313"/>
      <c r="GB14" s="313"/>
      <c r="GC14" s="313"/>
      <c r="GD14" s="313"/>
      <c r="GE14" s="93"/>
      <c r="IL14" s="6"/>
    </row>
    <row r="15" spans="1:245" s="13" customFormat="1" ht="12" customHeight="1">
      <c r="A15" s="69" t="s">
        <v>235</v>
      </c>
      <c r="B15" s="112">
        <v>516.915882</v>
      </c>
      <c r="C15" s="112">
        <v>513.392054</v>
      </c>
      <c r="D15" s="72">
        <f t="shared" si="0"/>
        <v>-0.0068170240511201685</v>
      </c>
      <c r="E15" s="70">
        <v>126.787717</v>
      </c>
      <c r="F15" s="112">
        <v>119.757419</v>
      </c>
      <c r="G15" s="314">
        <f t="shared" si="1"/>
        <v>-0.05544936186523497</v>
      </c>
      <c r="H15" s="234"/>
      <c r="I15" s="293"/>
      <c r="J15" s="156"/>
      <c r="K15" s="271"/>
      <c r="L15" s="76"/>
      <c r="M15" s="77"/>
      <c r="N15" s="272"/>
      <c r="O15" s="271"/>
      <c r="P15" s="76"/>
      <c r="Q15" s="273"/>
      <c r="R15" s="68"/>
      <c r="S15" s="165"/>
      <c r="T15" s="165"/>
      <c r="U15" s="165"/>
      <c r="V15" s="165"/>
      <c r="W15" s="165"/>
      <c r="X15" s="9"/>
      <c r="Y15" s="9"/>
      <c r="Z15" s="165"/>
      <c r="AA15" s="165"/>
      <c r="AB15" s="156"/>
      <c r="AC15" s="112"/>
      <c r="AD15" s="74"/>
      <c r="AE15" s="112"/>
      <c r="AF15" s="74"/>
      <c r="AG15" s="112"/>
      <c r="AH15" s="74"/>
      <c r="AI15" s="294"/>
      <c r="AJ15" s="112"/>
      <c r="AK15" s="74"/>
      <c r="AL15" s="315"/>
      <c r="AM15" s="156"/>
      <c r="AN15" s="273"/>
      <c r="AO15" s="273"/>
      <c r="AP15" s="273"/>
      <c r="AQ15" s="273"/>
      <c r="AR15" s="273"/>
      <c r="AS15" s="295"/>
      <c r="AT15" s="295"/>
      <c r="AU15" s="201"/>
      <c r="AV15" s="156"/>
      <c r="AW15" s="296"/>
      <c r="AX15" s="74"/>
      <c r="AY15" s="294"/>
      <c r="AZ15" s="296"/>
      <c r="BA15" s="74"/>
      <c r="BB15" s="201"/>
      <c r="BC15" s="296"/>
      <c r="BD15" s="74"/>
      <c r="BE15" s="201"/>
      <c r="BF15" s="296"/>
      <c r="BG15" s="74"/>
      <c r="BH15" s="295"/>
      <c r="BI15" s="156"/>
      <c r="BJ15" s="272"/>
      <c r="BK15" s="272"/>
      <c r="BL15" s="272"/>
      <c r="BM15" s="297"/>
      <c r="BN15" s="295"/>
      <c r="BO15" s="295"/>
      <c r="BP15" s="295"/>
      <c r="BQ15" s="295"/>
      <c r="BR15" s="295"/>
      <c r="BS15" s="201"/>
      <c r="BT15" s="156"/>
      <c r="BU15" s="296"/>
      <c r="BV15" s="296"/>
      <c r="BW15" s="298"/>
      <c r="BX15" s="296"/>
      <c r="BY15" s="296"/>
      <c r="BZ15" s="296"/>
      <c r="CA15" s="296"/>
      <c r="CB15" s="296"/>
      <c r="CC15" s="201"/>
      <c r="CD15" s="156"/>
      <c r="CE15" s="157"/>
      <c r="CF15" s="157"/>
      <c r="CG15" s="157"/>
      <c r="CH15" s="157"/>
      <c r="CI15" s="157"/>
      <c r="CJ15" s="157"/>
      <c r="CK15" s="157"/>
      <c r="CL15" s="157"/>
      <c r="CM15" s="299"/>
      <c r="CN15" s="156"/>
      <c r="CO15" s="112"/>
      <c r="CP15" s="300"/>
      <c r="CQ15" s="112"/>
      <c r="CR15" s="112"/>
      <c r="CS15" s="112"/>
      <c r="CT15" s="112"/>
      <c r="CU15" s="112"/>
      <c r="CV15" s="301"/>
      <c r="CW15" s="201"/>
      <c r="CX15" s="156"/>
      <c r="CY15" s="302"/>
      <c r="CZ15" s="302"/>
      <c r="DA15" s="302"/>
      <c r="DB15" s="302"/>
      <c r="DC15" s="302"/>
      <c r="DD15" s="302"/>
      <c r="DE15" s="302"/>
      <c r="DF15" s="302"/>
      <c r="DG15" s="299"/>
      <c r="DH15" s="156"/>
      <c r="DI15" s="296"/>
      <c r="DJ15" s="74"/>
      <c r="DK15" s="317"/>
      <c r="DL15" s="303"/>
      <c r="DM15" s="74"/>
      <c r="DN15" s="318"/>
      <c r="DO15" s="319"/>
      <c r="DP15" s="296"/>
      <c r="DQ15" s="74"/>
      <c r="DR15" s="74"/>
      <c r="DS15" s="296"/>
      <c r="DT15" s="322"/>
      <c r="DU15" s="306"/>
      <c r="DV15" s="156"/>
      <c r="DW15" s="306"/>
      <c r="DX15" s="306"/>
      <c r="DY15" s="306"/>
      <c r="DZ15" s="306"/>
      <c r="EA15" s="306"/>
      <c r="EB15" s="319"/>
      <c r="EC15" s="156"/>
      <c r="ED15" s="112"/>
      <c r="EE15" s="307"/>
      <c r="EF15" s="307"/>
      <c r="EG15" s="308"/>
      <c r="EH15" s="308"/>
      <c r="EI15" s="308"/>
      <c r="EJ15" s="156"/>
      <c r="EK15" s="309"/>
      <c r="EL15" s="296"/>
      <c r="EM15" s="296"/>
      <c r="EN15" s="296"/>
      <c r="EO15" s="301"/>
      <c r="EP15" s="301"/>
      <c r="EQ15" s="296"/>
      <c r="ER15" s="296"/>
      <c r="ES15" s="310"/>
      <c r="ET15" s="156"/>
      <c r="EU15" s="296"/>
      <c r="EV15" s="74"/>
      <c r="EW15" s="319"/>
      <c r="EX15" s="296"/>
      <c r="EY15" s="74"/>
      <c r="EZ15" s="320"/>
      <c r="FA15" s="296"/>
      <c r="FB15" s="74"/>
      <c r="FC15" s="201"/>
      <c r="FD15" s="156"/>
      <c r="FE15" s="311"/>
      <c r="FF15" s="311"/>
      <c r="FG15" s="307"/>
      <c r="FH15" s="306"/>
      <c r="FI15" s="306"/>
      <c r="FJ15" s="226"/>
      <c r="FK15" s="199"/>
      <c r="FL15" s="312"/>
      <c r="FM15" s="205"/>
      <c r="FN15" s="156"/>
      <c r="FO15" s="309"/>
      <c r="FP15" s="296"/>
      <c r="FQ15" s="296"/>
      <c r="FR15" s="296"/>
      <c r="FS15" s="301"/>
      <c r="FT15" s="301"/>
      <c r="FU15" s="296"/>
      <c r="FV15" s="296"/>
      <c r="FW15" s="156"/>
      <c r="FX15" s="313"/>
      <c r="FY15" s="313"/>
      <c r="FZ15" s="313"/>
      <c r="GA15" s="313"/>
      <c r="GB15" s="313"/>
      <c r="GC15" s="313"/>
      <c r="GD15" s="313"/>
      <c r="GE15" s="93"/>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row>
    <row r="16" spans="1:246" ht="12" customHeight="1">
      <c r="A16" s="57" t="s">
        <v>236</v>
      </c>
      <c r="B16" s="291">
        <v>414.527518</v>
      </c>
      <c r="C16" s="291">
        <v>415.74536</v>
      </c>
      <c r="D16" s="60">
        <f t="shared" si="0"/>
        <v>0.002937903871559122</v>
      </c>
      <c r="E16" s="58">
        <v>98.63373999999999</v>
      </c>
      <c r="F16" s="291">
        <v>77.083294</v>
      </c>
      <c r="G16" s="292">
        <f t="shared" si="1"/>
        <v>-0.21848959595367667</v>
      </c>
      <c r="H16" s="234"/>
      <c r="I16" s="293"/>
      <c r="J16" s="156"/>
      <c r="K16" s="271"/>
      <c r="L16" s="76"/>
      <c r="M16" s="77"/>
      <c r="N16" s="272"/>
      <c r="O16" s="271"/>
      <c r="P16" s="76"/>
      <c r="Q16" s="273"/>
      <c r="R16" s="68"/>
      <c r="S16" s="165"/>
      <c r="X16" s="9"/>
      <c r="Z16" s="165"/>
      <c r="AB16" s="156"/>
      <c r="AC16" s="112"/>
      <c r="AD16" s="74"/>
      <c r="AE16" s="112"/>
      <c r="AF16" s="74"/>
      <c r="AG16" s="112"/>
      <c r="AH16" s="74"/>
      <c r="AI16" s="294"/>
      <c r="AJ16" s="112"/>
      <c r="AK16" s="74"/>
      <c r="AL16" s="315"/>
      <c r="AM16" s="156"/>
      <c r="AN16" s="273"/>
      <c r="AO16" s="273"/>
      <c r="AP16" s="273"/>
      <c r="AQ16" s="273"/>
      <c r="AR16" s="273"/>
      <c r="AS16" s="295"/>
      <c r="AT16" s="295"/>
      <c r="AV16" s="156"/>
      <c r="AW16" s="296"/>
      <c r="AX16" s="74"/>
      <c r="AY16" s="294"/>
      <c r="AZ16" s="296"/>
      <c r="BA16" s="74"/>
      <c r="BC16" s="296"/>
      <c r="BD16" s="74"/>
      <c r="BF16" s="296"/>
      <c r="BG16" s="74"/>
      <c r="BH16" s="295"/>
      <c r="BI16" s="156"/>
      <c r="BJ16" s="272"/>
      <c r="BK16" s="272"/>
      <c r="BL16" s="272"/>
      <c r="BM16" s="297"/>
      <c r="BN16" s="295"/>
      <c r="BO16" s="295"/>
      <c r="BP16" s="295"/>
      <c r="BQ16" s="295"/>
      <c r="BR16" s="295"/>
      <c r="BT16" s="156"/>
      <c r="BU16" s="296"/>
      <c r="BV16" s="296"/>
      <c r="BW16" s="298"/>
      <c r="BX16" s="296"/>
      <c r="BY16" s="296"/>
      <c r="BZ16" s="296"/>
      <c r="CA16" s="296"/>
      <c r="CB16" s="296"/>
      <c r="CD16" s="156"/>
      <c r="CE16" s="157"/>
      <c r="CF16" s="157"/>
      <c r="CG16" s="157"/>
      <c r="CH16" s="157"/>
      <c r="CI16" s="157"/>
      <c r="CJ16" s="157"/>
      <c r="CK16" s="157"/>
      <c r="CL16" s="157"/>
      <c r="CM16" s="299"/>
      <c r="CN16" s="156"/>
      <c r="CO16" s="112"/>
      <c r="CP16" s="300"/>
      <c r="CQ16" s="112"/>
      <c r="CR16" s="112"/>
      <c r="CS16" s="112"/>
      <c r="CT16" s="112"/>
      <c r="CU16" s="112"/>
      <c r="CV16" s="301"/>
      <c r="CX16" s="156"/>
      <c r="CY16" s="302"/>
      <c r="CZ16" s="302"/>
      <c r="DA16" s="302"/>
      <c r="DB16" s="302"/>
      <c r="DC16" s="302"/>
      <c r="DD16" s="302"/>
      <c r="DE16" s="302"/>
      <c r="DF16" s="302"/>
      <c r="DG16" s="299"/>
      <c r="DH16" s="156"/>
      <c r="DI16" s="296"/>
      <c r="DJ16" s="74"/>
      <c r="DK16" s="317"/>
      <c r="DL16" s="303"/>
      <c r="DM16" s="74"/>
      <c r="DN16" s="318"/>
      <c r="DO16" s="319"/>
      <c r="DP16" s="296"/>
      <c r="DQ16" s="74"/>
      <c r="DR16" s="74"/>
      <c r="DS16" s="296"/>
      <c r="DT16" s="305"/>
      <c r="DU16" s="306"/>
      <c r="DV16" s="156"/>
      <c r="DW16" s="306"/>
      <c r="DX16" s="306"/>
      <c r="DY16" s="306"/>
      <c r="DZ16" s="306"/>
      <c r="EA16" s="306"/>
      <c r="EB16" s="319"/>
      <c r="EC16" s="156"/>
      <c r="ED16" s="112"/>
      <c r="EE16" s="307"/>
      <c r="EF16" s="307"/>
      <c r="EG16" s="308"/>
      <c r="EH16" s="308"/>
      <c r="EI16" s="308"/>
      <c r="EJ16" s="156"/>
      <c r="EK16" s="309"/>
      <c r="EL16" s="296"/>
      <c r="EM16" s="296"/>
      <c r="EN16" s="296"/>
      <c r="EO16" s="301"/>
      <c r="EP16" s="301"/>
      <c r="EQ16" s="296"/>
      <c r="ER16" s="296"/>
      <c r="ES16" s="310"/>
      <c r="ET16" s="156"/>
      <c r="EU16" s="296"/>
      <c r="EV16" s="74"/>
      <c r="EW16" s="319"/>
      <c r="EX16" s="296"/>
      <c r="EY16" s="74"/>
      <c r="EZ16" s="320"/>
      <c r="FA16" s="296"/>
      <c r="FB16" s="74"/>
      <c r="FD16" s="156"/>
      <c r="FE16" s="311"/>
      <c r="FF16" s="311"/>
      <c r="FG16" s="307"/>
      <c r="FH16" s="306"/>
      <c r="FI16" s="306"/>
      <c r="FJ16" s="226"/>
      <c r="FK16" s="296"/>
      <c r="FL16" s="312"/>
      <c r="FM16" s="205"/>
      <c r="FN16" s="156"/>
      <c r="FO16" s="309"/>
      <c r="FP16" s="296"/>
      <c r="FQ16" s="296"/>
      <c r="FR16" s="296"/>
      <c r="FS16" s="301"/>
      <c r="FT16" s="301"/>
      <c r="FU16" s="296"/>
      <c r="FV16" s="296"/>
      <c r="FW16" s="156"/>
      <c r="FX16" s="313"/>
      <c r="FY16" s="313"/>
      <c r="FZ16" s="313"/>
      <c r="GA16" s="313"/>
      <c r="GB16" s="313"/>
      <c r="GC16" s="313"/>
      <c r="GD16" s="313"/>
      <c r="GE16" s="93"/>
      <c r="IL16" s="6"/>
    </row>
    <row r="17" spans="1:245" s="13" customFormat="1" ht="12" customHeight="1">
      <c r="A17" s="69" t="s">
        <v>237</v>
      </c>
      <c r="B17" s="112">
        <v>824.565</v>
      </c>
      <c r="C17" s="112">
        <v>856.095</v>
      </c>
      <c r="D17" s="72">
        <f t="shared" si="0"/>
        <v>0.03823834385403213</v>
      </c>
      <c r="E17" s="70">
        <v>290.02</v>
      </c>
      <c r="F17" s="112">
        <v>274.905</v>
      </c>
      <c r="G17" s="314">
        <f t="shared" si="1"/>
        <v>-0.0521170953727329</v>
      </c>
      <c r="H17" s="234"/>
      <c r="I17" s="293"/>
      <c r="J17" s="156"/>
      <c r="K17" s="271"/>
      <c r="L17" s="76"/>
      <c r="M17" s="77"/>
      <c r="N17" s="272"/>
      <c r="O17" s="271"/>
      <c r="P17" s="76"/>
      <c r="Q17" s="273"/>
      <c r="R17" s="68"/>
      <c r="S17" s="165"/>
      <c r="T17" s="165"/>
      <c r="U17" s="165"/>
      <c r="V17" s="165"/>
      <c r="W17" s="165"/>
      <c r="X17" s="9"/>
      <c r="Y17" s="9"/>
      <c r="Z17" s="165"/>
      <c r="AA17" s="165"/>
      <c r="AB17" s="156"/>
      <c r="AC17" s="112"/>
      <c r="AD17" s="74"/>
      <c r="AE17" s="112"/>
      <c r="AF17" s="74"/>
      <c r="AG17" s="112"/>
      <c r="AH17" s="74"/>
      <c r="AI17" s="294"/>
      <c r="AJ17" s="112"/>
      <c r="AK17" s="74"/>
      <c r="AL17" s="315"/>
      <c r="AM17" s="156"/>
      <c r="AN17" s="273"/>
      <c r="AO17" s="273"/>
      <c r="AP17" s="273"/>
      <c r="AQ17" s="273"/>
      <c r="AR17" s="273"/>
      <c r="AS17" s="295"/>
      <c r="AT17" s="295"/>
      <c r="AU17" s="201"/>
      <c r="AV17" s="156"/>
      <c r="AW17" s="296"/>
      <c r="AX17" s="74"/>
      <c r="AY17" s="294"/>
      <c r="AZ17" s="296"/>
      <c r="BA17" s="74"/>
      <c r="BB17" s="201"/>
      <c r="BC17" s="296"/>
      <c r="BD17" s="74"/>
      <c r="BE17" s="201"/>
      <c r="BF17" s="296"/>
      <c r="BG17" s="74"/>
      <c r="BH17" s="295"/>
      <c r="BI17" s="156"/>
      <c r="BJ17" s="272"/>
      <c r="BK17" s="272"/>
      <c r="BL17" s="272"/>
      <c r="BM17" s="297"/>
      <c r="BN17" s="295"/>
      <c r="BO17" s="295"/>
      <c r="BP17" s="295"/>
      <c r="BQ17" s="295"/>
      <c r="BR17" s="295"/>
      <c r="BS17" s="201"/>
      <c r="BT17" s="156"/>
      <c r="BU17" s="296"/>
      <c r="BV17" s="296"/>
      <c r="BW17" s="298"/>
      <c r="BX17" s="296"/>
      <c r="BY17" s="296"/>
      <c r="BZ17" s="296"/>
      <c r="CA17" s="296"/>
      <c r="CB17" s="296"/>
      <c r="CC17" s="201"/>
      <c r="CD17" s="156"/>
      <c r="CE17" s="157"/>
      <c r="CF17" s="157"/>
      <c r="CG17" s="157"/>
      <c r="CH17" s="157"/>
      <c r="CI17" s="157"/>
      <c r="CJ17" s="157"/>
      <c r="CK17" s="157"/>
      <c r="CL17" s="157"/>
      <c r="CM17" s="299"/>
      <c r="CN17" s="156"/>
      <c r="CO17" s="112"/>
      <c r="CP17" s="300"/>
      <c r="CQ17" s="112"/>
      <c r="CR17" s="112"/>
      <c r="CS17" s="112"/>
      <c r="CT17" s="112"/>
      <c r="CU17" s="112"/>
      <c r="CV17" s="301"/>
      <c r="CW17" s="201"/>
      <c r="CX17" s="156"/>
      <c r="CY17" s="302"/>
      <c r="CZ17" s="302"/>
      <c r="DA17" s="302"/>
      <c r="DB17" s="302"/>
      <c r="DC17" s="302"/>
      <c r="DD17" s="302"/>
      <c r="DE17" s="302"/>
      <c r="DF17" s="302"/>
      <c r="DG17" s="299"/>
      <c r="DH17" s="156"/>
      <c r="DI17" s="296"/>
      <c r="DJ17" s="74"/>
      <c r="DK17" s="317"/>
      <c r="DL17" s="303"/>
      <c r="DM17" s="74"/>
      <c r="DN17" s="318"/>
      <c r="DO17" s="319"/>
      <c r="DP17" s="296"/>
      <c r="DQ17" s="74"/>
      <c r="DR17" s="74"/>
      <c r="DS17" s="296"/>
      <c r="DT17" s="305"/>
      <c r="DU17" s="306"/>
      <c r="DV17" s="156"/>
      <c r="DW17" s="306"/>
      <c r="DX17" s="306"/>
      <c r="DY17" s="306"/>
      <c r="DZ17" s="306"/>
      <c r="EA17" s="306"/>
      <c r="EB17" s="319"/>
      <c r="EC17" s="156"/>
      <c r="ED17" s="112"/>
      <c r="EE17" s="307"/>
      <c r="EF17" s="307"/>
      <c r="EG17" s="308"/>
      <c r="EH17" s="308"/>
      <c r="EI17" s="308"/>
      <c r="EJ17" s="156"/>
      <c r="EK17" s="309"/>
      <c r="EL17" s="296"/>
      <c r="EM17" s="296"/>
      <c r="EN17" s="296"/>
      <c r="EO17" s="301"/>
      <c r="EP17" s="301"/>
      <c r="EQ17" s="296"/>
      <c r="ER17" s="296"/>
      <c r="ES17" s="310"/>
      <c r="ET17" s="156"/>
      <c r="EU17" s="296"/>
      <c r="EV17" s="74"/>
      <c r="EW17" s="319"/>
      <c r="EX17" s="296"/>
      <c r="EY17" s="74"/>
      <c r="EZ17" s="320"/>
      <c r="FA17" s="296"/>
      <c r="FB17" s="74"/>
      <c r="FC17" s="201"/>
      <c r="FD17" s="156"/>
      <c r="FE17" s="311"/>
      <c r="FF17" s="311"/>
      <c r="FG17" s="307"/>
      <c r="FH17" s="306"/>
      <c r="FI17" s="306"/>
      <c r="FJ17" s="226"/>
      <c r="FK17" s="296"/>
      <c r="FL17" s="312"/>
      <c r="FM17" s="205"/>
      <c r="FN17" s="156"/>
      <c r="FO17" s="309"/>
      <c r="FP17" s="296"/>
      <c r="FQ17" s="296"/>
      <c r="FR17" s="296"/>
      <c r="FS17" s="301"/>
      <c r="FT17" s="301"/>
      <c r="FU17" s="296"/>
      <c r="FV17" s="296"/>
      <c r="FW17" s="156"/>
      <c r="FX17" s="313"/>
      <c r="FY17" s="313"/>
      <c r="FZ17" s="313"/>
      <c r="GA17" s="313"/>
      <c r="GB17" s="313"/>
      <c r="GC17" s="313"/>
      <c r="GD17" s="313"/>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row>
    <row r="18" spans="1:246" ht="12" customHeight="1">
      <c r="A18" s="57" t="s">
        <v>238</v>
      </c>
      <c r="B18" s="291">
        <v>340.4005</v>
      </c>
      <c r="C18" s="291">
        <v>342.4018</v>
      </c>
      <c r="D18" s="60">
        <f t="shared" si="0"/>
        <v>0.005879251058679369</v>
      </c>
      <c r="E18" s="58">
        <v>101.7375</v>
      </c>
      <c r="F18" s="291">
        <v>97.1336</v>
      </c>
      <c r="G18" s="292">
        <f t="shared" si="1"/>
        <v>-0.04525273375107508</v>
      </c>
      <c r="H18" s="234"/>
      <c r="I18" s="293"/>
      <c r="J18" s="156"/>
      <c r="K18" s="271"/>
      <c r="L18" s="76"/>
      <c r="M18" s="77"/>
      <c r="N18" s="272"/>
      <c r="O18" s="271"/>
      <c r="P18" s="76"/>
      <c r="Q18" s="273"/>
      <c r="R18" s="68"/>
      <c r="S18" s="165"/>
      <c r="X18" s="9"/>
      <c r="Z18" s="165"/>
      <c r="AB18" s="156"/>
      <c r="AC18" s="112"/>
      <c r="AD18" s="74"/>
      <c r="AE18" s="112"/>
      <c r="AF18" s="74"/>
      <c r="AG18" s="112"/>
      <c r="AH18" s="74"/>
      <c r="AI18" s="294"/>
      <c r="AJ18" s="112"/>
      <c r="AK18" s="74"/>
      <c r="AL18" s="315"/>
      <c r="AM18" s="156"/>
      <c r="AN18" s="273"/>
      <c r="AO18" s="273"/>
      <c r="AP18" s="273"/>
      <c r="AQ18" s="273"/>
      <c r="AR18" s="273"/>
      <c r="AS18" s="295"/>
      <c r="AT18" s="295"/>
      <c r="AV18" s="156"/>
      <c r="AW18" s="296"/>
      <c r="AX18" s="74"/>
      <c r="AY18" s="294"/>
      <c r="AZ18" s="296"/>
      <c r="BA18" s="74"/>
      <c r="BC18" s="296"/>
      <c r="BD18" s="74"/>
      <c r="BF18" s="296"/>
      <c r="BG18" s="74"/>
      <c r="BH18" s="295"/>
      <c r="BI18" s="156"/>
      <c r="BJ18" s="272"/>
      <c r="BK18" s="272"/>
      <c r="BL18" s="272"/>
      <c r="BM18" s="297"/>
      <c r="BN18" s="295"/>
      <c r="BO18" s="295"/>
      <c r="BP18" s="295"/>
      <c r="BQ18" s="295"/>
      <c r="BR18" s="295"/>
      <c r="BT18" s="156"/>
      <c r="BU18" s="296"/>
      <c r="BV18" s="296"/>
      <c r="BW18" s="298"/>
      <c r="BX18" s="296"/>
      <c r="BY18" s="296"/>
      <c r="BZ18" s="296"/>
      <c r="CA18" s="296"/>
      <c r="CB18" s="296"/>
      <c r="CD18" s="156"/>
      <c r="CE18" s="157"/>
      <c r="CF18" s="157"/>
      <c r="CG18" s="157"/>
      <c r="CH18" s="157"/>
      <c r="CI18" s="157"/>
      <c r="CJ18" s="157"/>
      <c r="CK18" s="157"/>
      <c r="CL18" s="157"/>
      <c r="CM18" s="299"/>
      <c r="CN18" s="156"/>
      <c r="CO18" s="112"/>
      <c r="CP18" s="300"/>
      <c r="CQ18" s="112"/>
      <c r="CR18" s="112"/>
      <c r="CS18" s="112"/>
      <c r="CT18" s="112"/>
      <c r="CU18" s="112"/>
      <c r="CV18" s="301"/>
      <c r="CX18" s="156"/>
      <c r="CY18" s="302"/>
      <c r="CZ18" s="302"/>
      <c r="DA18" s="302"/>
      <c r="DB18" s="302"/>
      <c r="DC18" s="302"/>
      <c r="DD18" s="302"/>
      <c r="DE18" s="302"/>
      <c r="DF18" s="302"/>
      <c r="DG18" s="299"/>
      <c r="DH18" s="156"/>
      <c r="DI18" s="296"/>
      <c r="DJ18" s="74"/>
      <c r="DK18" s="317"/>
      <c r="DL18" s="303"/>
      <c r="DM18" s="74"/>
      <c r="DN18" s="318"/>
      <c r="DO18" s="319"/>
      <c r="DP18" s="296"/>
      <c r="DQ18" s="74"/>
      <c r="DR18" s="74"/>
      <c r="DS18" s="296"/>
      <c r="DT18" s="305"/>
      <c r="DU18" s="306"/>
      <c r="DV18" s="156"/>
      <c r="DW18" s="306"/>
      <c r="DX18" s="306"/>
      <c r="DY18" s="306"/>
      <c r="DZ18" s="306"/>
      <c r="EA18" s="306"/>
      <c r="EB18" s="319"/>
      <c r="EC18" s="156"/>
      <c r="ED18" s="112"/>
      <c r="EE18" s="307"/>
      <c r="EF18" s="307"/>
      <c r="EG18" s="308"/>
      <c r="EH18" s="308"/>
      <c r="EI18" s="308"/>
      <c r="EJ18" s="156"/>
      <c r="EK18" s="309"/>
      <c r="EL18" s="296"/>
      <c r="EM18" s="296"/>
      <c r="EN18" s="296"/>
      <c r="EO18" s="301"/>
      <c r="EP18" s="301"/>
      <c r="EQ18" s="296"/>
      <c r="ER18" s="296"/>
      <c r="ES18" s="310"/>
      <c r="ET18" s="156"/>
      <c r="EU18" s="296"/>
      <c r="EV18" s="74"/>
      <c r="EW18" s="319"/>
      <c r="EX18" s="296"/>
      <c r="EY18" s="74"/>
      <c r="EZ18" s="320"/>
      <c r="FA18" s="296"/>
      <c r="FB18" s="74"/>
      <c r="FD18" s="156"/>
      <c r="FE18" s="311"/>
      <c r="FF18" s="311"/>
      <c r="FG18" s="307"/>
      <c r="FH18" s="306"/>
      <c r="FI18" s="306"/>
      <c r="FJ18" s="226"/>
      <c r="FK18" s="296"/>
      <c r="FL18" s="312"/>
      <c r="FM18" s="205"/>
      <c r="FN18" s="156"/>
      <c r="FO18" s="309"/>
      <c r="FP18" s="296"/>
      <c r="FQ18" s="296"/>
      <c r="FR18" s="296"/>
      <c r="FS18" s="301"/>
      <c r="FT18" s="301"/>
      <c r="FU18" s="296"/>
      <c r="FV18" s="296"/>
      <c r="FW18" s="156"/>
      <c r="FX18" s="313"/>
      <c r="FY18" s="313"/>
      <c r="FZ18" s="313"/>
      <c r="GA18" s="313"/>
      <c r="GB18" s="313"/>
      <c r="GC18" s="313"/>
      <c r="GD18" s="313"/>
      <c r="GE18" s="323"/>
      <c r="IL18" s="6"/>
    </row>
    <row r="19" spans="1:245" s="13" customFormat="1" ht="12" customHeight="1">
      <c r="A19" s="69" t="s">
        <v>239</v>
      </c>
      <c r="B19" s="112">
        <v>780.7539449999999</v>
      </c>
      <c r="C19" s="112">
        <v>816.8190010000001</v>
      </c>
      <c r="D19" s="72">
        <f t="shared" si="0"/>
        <v>0.046192601690920876</v>
      </c>
      <c r="E19" s="70">
        <v>192.737</v>
      </c>
      <c r="F19" s="112">
        <v>192.974</v>
      </c>
      <c r="G19" s="314">
        <f t="shared" si="1"/>
        <v>0.0012296549183601346</v>
      </c>
      <c r="H19" s="234"/>
      <c r="I19" s="293"/>
      <c r="J19" s="156"/>
      <c r="K19" s="271"/>
      <c r="L19" s="76"/>
      <c r="M19" s="77"/>
      <c r="N19" s="272"/>
      <c r="O19" s="271"/>
      <c r="P19" s="76"/>
      <c r="Q19" s="273"/>
      <c r="R19" s="68"/>
      <c r="S19" s="165"/>
      <c r="T19" s="165"/>
      <c r="U19" s="165"/>
      <c r="V19" s="165"/>
      <c r="W19" s="165"/>
      <c r="X19" s="9"/>
      <c r="Y19" s="9"/>
      <c r="Z19" s="165"/>
      <c r="AA19" s="165"/>
      <c r="AB19" s="156"/>
      <c r="AC19" s="112"/>
      <c r="AD19" s="74"/>
      <c r="AE19" s="112"/>
      <c r="AF19" s="74"/>
      <c r="AG19" s="112"/>
      <c r="AH19" s="74"/>
      <c r="AI19" s="294"/>
      <c r="AJ19" s="112"/>
      <c r="AK19" s="74"/>
      <c r="AL19" s="315"/>
      <c r="AM19" s="156"/>
      <c r="AN19" s="273"/>
      <c r="AO19" s="273"/>
      <c r="AP19" s="273"/>
      <c r="AQ19" s="273"/>
      <c r="AR19" s="273"/>
      <c r="AS19" s="295"/>
      <c r="AT19" s="295"/>
      <c r="AU19" s="201"/>
      <c r="AV19" s="156"/>
      <c r="AW19" s="296"/>
      <c r="AX19" s="74"/>
      <c r="AY19" s="294"/>
      <c r="AZ19" s="296"/>
      <c r="BA19" s="74"/>
      <c r="BB19" s="201"/>
      <c r="BC19" s="296"/>
      <c r="BD19" s="74"/>
      <c r="BE19" s="201"/>
      <c r="BF19" s="296"/>
      <c r="BG19" s="74"/>
      <c r="BH19" s="295"/>
      <c r="BI19" s="156"/>
      <c r="BJ19" s="272"/>
      <c r="BK19" s="272"/>
      <c r="BL19" s="272"/>
      <c r="BM19" s="297"/>
      <c r="BN19" s="295"/>
      <c r="BO19" s="295"/>
      <c r="BP19" s="295"/>
      <c r="BQ19" s="295"/>
      <c r="BR19" s="295"/>
      <c r="BS19" s="201"/>
      <c r="BT19" s="156"/>
      <c r="BU19" s="296"/>
      <c r="BV19" s="296"/>
      <c r="BW19" s="298"/>
      <c r="BX19" s="296"/>
      <c r="BY19" s="296"/>
      <c r="BZ19" s="296"/>
      <c r="CA19" s="296"/>
      <c r="CB19" s="296"/>
      <c r="CC19" s="201"/>
      <c r="CD19" s="156"/>
      <c r="CE19" s="157"/>
      <c r="CF19" s="157"/>
      <c r="CG19" s="157"/>
      <c r="CH19" s="157"/>
      <c r="CI19" s="157"/>
      <c r="CJ19" s="157"/>
      <c r="CK19" s="157"/>
      <c r="CL19" s="157"/>
      <c r="CM19" s="299"/>
      <c r="CN19" s="156"/>
      <c r="CO19" s="112"/>
      <c r="CP19" s="300"/>
      <c r="CQ19" s="112"/>
      <c r="CR19" s="112"/>
      <c r="CS19" s="112"/>
      <c r="CT19" s="112"/>
      <c r="CU19" s="112"/>
      <c r="CV19" s="301"/>
      <c r="CW19" s="201"/>
      <c r="CX19" s="156"/>
      <c r="CY19" s="302"/>
      <c r="CZ19" s="302"/>
      <c r="DA19" s="302"/>
      <c r="DB19" s="302"/>
      <c r="DC19" s="302"/>
      <c r="DD19" s="302"/>
      <c r="DE19" s="302"/>
      <c r="DF19" s="302"/>
      <c r="DG19" s="299"/>
      <c r="DH19" s="156"/>
      <c r="DI19" s="296"/>
      <c r="DJ19" s="74"/>
      <c r="DK19" s="317"/>
      <c r="DL19" s="303"/>
      <c r="DM19" s="74"/>
      <c r="DN19" s="318"/>
      <c r="DO19" s="319"/>
      <c r="DP19" s="296"/>
      <c r="DQ19" s="74"/>
      <c r="DR19" s="74"/>
      <c r="DS19" s="296"/>
      <c r="DT19" s="305"/>
      <c r="DU19" s="306"/>
      <c r="DV19" s="156"/>
      <c r="DW19" s="306"/>
      <c r="DX19" s="306"/>
      <c r="DY19" s="306"/>
      <c r="DZ19" s="306"/>
      <c r="EA19" s="306"/>
      <c r="EB19" s="319"/>
      <c r="EC19" s="156"/>
      <c r="ED19" s="112"/>
      <c r="EE19" s="307"/>
      <c r="EF19" s="307"/>
      <c r="EG19" s="308"/>
      <c r="EH19" s="308"/>
      <c r="EI19" s="308"/>
      <c r="EJ19" s="156"/>
      <c r="EK19" s="309"/>
      <c r="EL19" s="296"/>
      <c r="EM19" s="296"/>
      <c r="EN19" s="296"/>
      <c r="EO19" s="301"/>
      <c r="EP19" s="301"/>
      <c r="EQ19" s="296"/>
      <c r="ER19" s="296"/>
      <c r="ES19" s="310"/>
      <c r="ET19" s="156"/>
      <c r="EU19" s="296"/>
      <c r="EV19" s="74"/>
      <c r="EW19" s="319"/>
      <c r="EX19" s="296"/>
      <c r="EY19" s="74"/>
      <c r="EZ19" s="320"/>
      <c r="FA19" s="296"/>
      <c r="FB19" s="74"/>
      <c r="FC19" s="201"/>
      <c r="FD19" s="156"/>
      <c r="FE19" s="311"/>
      <c r="FF19" s="311"/>
      <c r="FG19" s="307"/>
      <c r="FH19" s="306"/>
      <c r="FI19" s="306"/>
      <c r="FJ19" s="226"/>
      <c r="FK19" s="296"/>
      <c r="FL19" s="312"/>
      <c r="FM19" s="205"/>
      <c r="FN19" s="156"/>
      <c r="FO19" s="309"/>
      <c r="FP19" s="296"/>
      <c r="FQ19" s="296"/>
      <c r="FR19" s="296"/>
      <c r="FS19" s="301"/>
      <c r="FT19" s="301"/>
      <c r="FU19" s="296"/>
      <c r="FV19" s="296"/>
      <c r="FW19" s="156"/>
      <c r="FX19" s="313"/>
      <c r="FY19" s="313"/>
      <c r="FZ19" s="313"/>
      <c r="GA19" s="313"/>
      <c r="GB19" s="313"/>
      <c r="GC19" s="313"/>
      <c r="GD19" s="313"/>
      <c r="GE19" s="323"/>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row>
    <row r="20" spans="1:246" ht="12" customHeight="1">
      <c r="A20" s="57" t="s">
        <v>240</v>
      </c>
      <c r="B20" s="291">
        <v>942.3675999999999</v>
      </c>
      <c r="C20" s="291">
        <v>938.5435</v>
      </c>
      <c r="D20" s="60">
        <f t="shared" si="0"/>
        <v>-0.004057970583878245</v>
      </c>
      <c r="E20" s="58">
        <v>307.6324</v>
      </c>
      <c r="F20" s="291">
        <v>212.4565</v>
      </c>
      <c r="G20" s="292">
        <f t="shared" si="1"/>
        <v>-0.30938191165819984</v>
      </c>
      <c r="H20" s="234"/>
      <c r="I20" s="293"/>
      <c r="J20" s="156"/>
      <c r="K20" s="271"/>
      <c r="L20" s="76"/>
      <c r="M20" s="77"/>
      <c r="N20" s="272"/>
      <c r="O20" s="271"/>
      <c r="P20" s="76"/>
      <c r="Q20" s="273"/>
      <c r="R20" s="68"/>
      <c r="S20" s="165"/>
      <c r="X20" s="9"/>
      <c r="Z20" s="165"/>
      <c r="AB20" s="156"/>
      <c r="AC20" s="112"/>
      <c r="AD20" s="74"/>
      <c r="AE20" s="112"/>
      <c r="AF20" s="74"/>
      <c r="AG20" s="112"/>
      <c r="AH20" s="74"/>
      <c r="AI20" s="294"/>
      <c r="AJ20" s="112"/>
      <c r="AK20" s="74"/>
      <c r="AL20" s="315"/>
      <c r="AM20" s="156"/>
      <c r="AN20" s="273"/>
      <c r="AO20" s="273"/>
      <c r="AP20" s="273"/>
      <c r="AQ20" s="273"/>
      <c r="AR20" s="273"/>
      <c r="AS20" s="295"/>
      <c r="AT20" s="295"/>
      <c r="AV20" s="156"/>
      <c r="AW20" s="296"/>
      <c r="AX20" s="74"/>
      <c r="AY20" s="294"/>
      <c r="AZ20" s="296"/>
      <c r="BA20" s="74"/>
      <c r="BC20" s="296"/>
      <c r="BD20" s="74"/>
      <c r="BF20" s="296"/>
      <c r="BG20" s="74"/>
      <c r="BH20" s="295"/>
      <c r="BI20" s="156"/>
      <c r="BJ20" s="272"/>
      <c r="BK20" s="272"/>
      <c r="BL20" s="272"/>
      <c r="BM20" s="297"/>
      <c r="BN20" s="295"/>
      <c r="BO20" s="295"/>
      <c r="BP20" s="295"/>
      <c r="BQ20" s="295"/>
      <c r="BR20" s="295"/>
      <c r="BT20" s="156"/>
      <c r="BU20" s="296"/>
      <c r="BV20" s="296"/>
      <c r="BW20" s="298"/>
      <c r="BX20" s="296"/>
      <c r="BY20" s="296"/>
      <c r="BZ20" s="296"/>
      <c r="CA20" s="296"/>
      <c r="CB20" s="296"/>
      <c r="CD20" s="156"/>
      <c r="CE20" s="157"/>
      <c r="CF20" s="157"/>
      <c r="CG20" s="157"/>
      <c r="CH20" s="157"/>
      <c r="CI20" s="157"/>
      <c r="CJ20" s="157"/>
      <c r="CK20" s="157"/>
      <c r="CL20" s="157"/>
      <c r="CM20" s="299"/>
      <c r="CN20" s="156"/>
      <c r="CO20" s="112"/>
      <c r="CP20" s="300"/>
      <c r="CQ20" s="112"/>
      <c r="CR20" s="112"/>
      <c r="CS20" s="112"/>
      <c r="CT20" s="112"/>
      <c r="CU20" s="112"/>
      <c r="CV20" s="301"/>
      <c r="CX20" s="156"/>
      <c r="CY20" s="302"/>
      <c r="CZ20" s="302"/>
      <c r="DA20" s="302"/>
      <c r="DB20" s="302"/>
      <c r="DC20" s="302"/>
      <c r="DD20" s="302"/>
      <c r="DE20" s="302"/>
      <c r="DF20" s="302"/>
      <c r="DG20" s="299"/>
      <c r="DH20" s="156"/>
      <c r="DI20" s="296"/>
      <c r="DJ20" s="74"/>
      <c r="DK20" s="317"/>
      <c r="DL20" s="303"/>
      <c r="DM20" s="74"/>
      <c r="DN20" s="318"/>
      <c r="DO20" s="319"/>
      <c r="DP20" s="296"/>
      <c r="DQ20" s="74"/>
      <c r="DR20" s="74"/>
      <c r="DS20" s="296"/>
      <c r="DT20" s="321"/>
      <c r="DU20" s="306"/>
      <c r="DV20" s="156"/>
      <c r="DW20" s="306"/>
      <c r="DX20" s="306"/>
      <c r="DY20" s="306"/>
      <c r="DZ20" s="306"/>
      <c r="EA20" s="306"/>
      <c r="EB20" s="319"/>
      <c r="EC20" s="156"/>
      <c r="ED20" s="112"/>
      <c r="EE20" s="307"/>
      <c r="EF20" s="307"/>
      <c r="EG20" s="308"/>
      <c r="EH20" s="308"/>
      <c r="EI20" s="308"/>
      <c r="EJ20" s="156"/>
      <c r="EK20" s="309"/>
      <c r="EL20" s="296"/>
      <c r="EM20" s="296"/>
      <c r="EN20" s="296"/>
      <c r="EO20" s="301"/>
      <c r="EP20" s="301"/>
      <c r="EQ20" s="296"/>
      <c r="ER20" s="296"/>
      <c r="ES20" s="310"/>
      <c r="ET20" s="156"/>
      <c r="EU20" s="296"/>
      <c r="EV20" s="74"/>
      <c r="EW20" s="319"/>
      <c r="EX20" s="296"/>
      <c r="EY20" s="74"/>
      <c r="EZ20" s="320"/>
      <c r="FA20" s="296"/>
      <c r="FB20" s="74"/>
      <c r="FD20" s="156"/>
      <c r="FE20" s="311"/>
      <c r="FF20" s="311"/>
      <c r="FG20" s="307"/>
      <c r="FH20" s="306"/>
      <c r="FI20" s="306"/>
      <c r="FJ20" s="226"/>
      <c r="FK20" s="296"/>
      <c r="FL20" s="312"/>
      <c r="FM20" s="205"/>
      <c r="FN20" s="156"/>
      <c r="FO20" s="309"/>
      <c r="FP20" s="296"/>
      <c r="FQ20" s="296"/>
      <c r="FR20" s="296"/>
      <c r="FS20" s="301"/>
      <c r="FT20" s="301"/>
      <c r="FU20" s="296"/>
      <c r="FV20" s="296"/>
      <c r="FW20" s="156"/>
      <c r="FX20" s="313"/>
      <c r="FY20" s="313"/>
      <c r="FZ20" s="313"/>
      <c r="GA20" s="313"/>
      <c r="GB20" s="313"/>
      <c r="GC20" s="313"/>
      <c r="GD20" s="313"/>
      <c r="IL20" s="6"/>
    </row>
    <row r="21" spans="1:245" s="13" customFormat="1" ht="12" customHeight="1">
      <c r="A21" s="69" t="s">
        <v>241</v>
      </c>
      <c r="B21" s="112">
        <v>1455.506829</v>
      </c>
      <c r="C21" s="112">
        <v>1485.3605109999999</v>
      </c>
      <c r="D21" s="72">
        <f t="shared" si="0"/>
        <v>0.020510849832639177</v>
      </c>
      <c r="E21" s="70">
        <v>592.508493</v>
      </c>
      <c r="F21" s="112">
        <v>564.01408</v>
      </c>
      <c r="G21" s="314">
        <f t="shared" si="1"/>
        <v>-0.048091146939897134</v>
      </c>
      <c r="H21" s="234"/>
      <c r="I21" s="293"/>
      <c r="J21" s="156"/>
      <c r="K21" s="271"/>
      <c r="L21" s="76"/>
      <c r="M21" s="77"/>
      <c r="N21" s="272"/>
      <c r="O21" s="271"/>
      <c r="P21" s="76"/>
      <c r="Q21" s="273"/>
      <c r="R21" s="68"/>
      <c r="S21" s="165"/>
      <c r="T21" s="165"/>
      <c r="U21" s="165"/>
      <c r="V21" s="165"/>
      <c r="W21" s="165"/>
      <c r="X21" s="9"/>
      <c r="Y21" s="9"/>
      <c r="Z21" s="165"/>
      <c r="AA21" s="165"/>
      <c r="AB21" s="156"/>
      <c r="AC21" s="112"/>
      <c r="AD21" s="74"/>
      <c r="AE21" s="112"/>
      <c r="AF21" s="74"/>
      <c r="AG21" s="112"/>
      <c r="AH21" s="74"/>
      <c r="AI21" s="294"/>
      <c r="AJ21" s="112"/>
      <c r="AK21" s="74"/>
      <c r="AL21" s="315"/>
      <c r="AM21" s="156"/>
      <c r="AN21" s="273"/>
      <c r="AO21" s="273"/>
      <c r="AP21" s="273"/>
      <c r="AQ21" s="273"/>
      <c r="AR21" s="273"/>
      <c r="AS21" s="295"/>
      <c r="AT21" s="295"/>
      <c r="AU21" s="201"/>
      <c r="AV21" s="156"/>
      <c r="AW21" s="296"/>
      <c r="AX21" s="74"/>
      <c r="AY21" s="294"/>
      <c r="AZ21" s="296"/>
      <c r="BA21" s="74"/>
      <c r="BB21" s="201"/>
      <c r="BC21" s="296"/>
      <c r="BD21" s="74"/>
      <c r="BE21" s="201"/>
      <c r="BF21" s="296"/>
      <c r="BG21" s="74"/>
      <c r="BH21" s="295"/>
      <c r="BI21" s="156"/>
      <c r="BJ21" s="272"/>
      <c r="BK21" s="272"/>
      <c r="BL21" s="272"/>
      <c r="BM21" s="297"/>
      <c r="BN21" s="295"/>
      <c r="BO21" s="295"/>
      <c r="BP21" s="295"/>
      <c r="BQ21" s="295"/>
      <c r="BR21" s="295"/>
      <c r="BS21" s="201"/>
      <c r="BT21" s="156"/>
      <c r="BU21" s="296"/>
      <c r="BV21" s="296"/>
      <c r="BW21" s="298"/>
      <c r="BX21" s="296"/>
      <c r="BY21" s="296"/>
      <c r="BZ21" s="296"/>
      <c r="CA21" s="296"/>
      <c r="CB21" s="296"/>
      <c r="CC21" s="201"/>
      <c r="CD21" s="156"/>
      <c r="CE21" s="157"/>
      <c r="CF21" s="157"/>
      <c r="CG21" s="157"/>
      <c r="CH21" s="157"/>
      <c r="CI21" s="157"/>
      <c r="CJ21" s="157"/>
      <c r="CK21" s="157"/>
      <c r="CL21" s="157"/>
      <c r="CM21" s="299"/>
      <c r="CN21" s="156"/>
      <c r="CO21" s="112"/>
      <c r="CP21" s="300"/>
      <c r="CQ21" s="112"/>
      <c r="CR21" s="112"/>
      <c r="CS21" s="112"/>
      <c r="CT21" s="112"/>
      <c r="CU21" s="112"/>
      <c r="CV21" s="301"/>
      <c r="CW21" s="201"/>
      <c r="CX21" s="156"/>
      <c r="CY21" s="302"/>
      <c r="CZ21" s="302"/>
      <c r="DA21" s="302"/>
      <c r="DB21" s="302"/>
      <c r="DC21" s="302"/>
      <c r="DD21" s="302"/>
      <c r="DE21" s="302"/>
      <c r="DF21" s="302"/>
      <c r="DG21" s="299"/>
      <c r="DH21" s="156"/>
      <c r="DI21" s="296"/>
      <c r="DJ21" s="74"/>
      <c r="DK21" s="317"/>
      <c r="DL21" s="303"/>
      <c r="DM21" s="74"/>
      <c r="DN21" s="318"/>
      <c r="DO21" s="319"/>
      <c r="DP21" s="296"/>
      <c r="DQ21" s="74"/>
      <c r="DR21" s="74"/>
      <c r="DS21" s="296"/>
      <c r="DT21" s="305"/>
      <c r="DU21" s="306"/>
      <c r="DV21" s="156"/>
      <c r="DW21" s="306"/>
      <c r="DX21" s="306"/>
      <c r="DY21" s="306"/>
      <c r="DZ21" s="306"/>
      <c r="EA21" s="306"/>
      <c r="EB21" s="319"/>
      <c r="EC21" s="156"/>
      <c r="ED21" s="112"/>
      <c r="EE21" s="307"/>
      <c r="EF21" s="307"/>
      <c r="EG21" s="308"/>
      <c r="EH21" s="308"/>
      <c r="EI21" s="308"/>
      <c r="EJ21" s="156"/>
      <c r="EK21" s="309"/>
      <c r="EL21" s="296"/>
      <c r="EM21" s="296"/>
      <c r="EN21" s="296"/>
      <c r="EO21" s="301"/>
      <c r="EP21" s="301"/>
      <c r="EQ21" s="296"/>
      <c r="ER21" s="296"/>
      <c r="ES21" s="310"/>
      <c r="ET21" s="156"/>
      <c r="EU21" s="296"/>
      <c r="EV21" s="74"/>
      <c r="EW21" s="319"/>
      <c r="EX21" s="296"/>
      <c r="EY21" s="74"/>
      <c r="EZ21" s="320"/>
      <c r="FA21" s="296"/>
      <c r="FB21" s="74"/>
      <c r="FC21" s="201"/>
      <c r="FD21" s="156"/>
      <c r="FE21" s="311"/>
      <c r="FF21" s="311"/>
      <c r="FG21" s="307"/>
      <c r="FH21" s="306"/>
      <c r="FI21" s="306"/>
      <c r="FJ21" s="226"/>
      <c r="FK21" s="296"/>
      <c r="FL21" s="312"/>
      <c r="FM21" s="205"/>
      <c r="FN21" s="156"/>
      <c r="FO21" s="309"/>
      <c r="FP21" s="296"/>
      <c r="FQ21" s="296"/>
      <c r="FR21" s="296"/>
      <c r="FS21" s="301"/>
      <c r="FT21" s="301"/>
      <c r="FU21" s="296"/>
      <c r="FV21" s="296"/>
      <c r="FW21" s="156"/>
      <c r="FX21" s="313"/>
      <c r="FY21" s="313"/>
      <c r="FZ21" s="313"/>
      <c r="GA21" s="313"/>
      <c r="GB21" s="313"/>
      <c r="GC21" s="313"/>
      <c r="GD21" s="313"/>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row>
    <row r="22" spans="1:246" ht="12" customHeight="1">
      <c r="A22" s="57" t="s">
        <v>242</v>
      </c>
      <c r="B22" s="291">
        <v>504.974417</v>
      </c>
      <c r="C22" s="291">
        <v>510.08293699999996</v>
      </c>
      <c r="D22" s="60">
        <f t="shared" si="0"/>
        <v>0.010116393678612612</v>
      </c>
      <c r="E22" s="58">
        <v>135.783906</v>
      </c>
      <c r="F22" s="291">
        <v>136.654035</v>
      </c>
      <c r="G22" s="292">
        <f t="shared" si="1"/>
        <v>0.0064081894948579965</v>
      </c>
      <c r="H22" s="234"/>
      <c r="I22" s="293"/>
      <c r="J22" s="156"/>
      <c r="K22" s="271"/>
      <c r="L22" s="76"/>
      <c r="M22" s="77"/>
      <c r="N22" s="272"/>
      <c r="O22" s="271"/>
      <c r="P22" s="76"/>
      <c r="Q22" s="273"/>
      <c r="R22" s="68"/>
      <c r="S22" s="165"/>
      <c r="X22" s="9"/>
      <c r="Z22" s="165"/>
      <c r="AB22" s="156"/>
      <c r="AC22" s="112"/>
      <c r="AD22" s="74"/>
      <c r="AE22" s="112"/>
      <c r="AF22" s="74"/>
      <c r="AG22" s="112"/>
      <c r="AH22" s="74"/>
      <c r="AI22" s="294"/>
      <c r="AJ22" s="112"/>
      <c r="AK22" s="74"/>
      <c r="AL22" s="315"/>
      <c r="AM22" s="156"/>
      <c r="AN22" s="273"/>
      <c r="AO22" s="273"/>
      <c r="AP22" s="273"/>
      <c r="AQ22" s="273"/>
      <c r="AR22" s="273"/>
      <c r="AS22" s="295"/>
      <c r="AT22" s="295"/>
      <c r="AV22" s="156"/>
      <c r="AW22" s="296"/>
      <c r="AX22" s="74"/>
      <c r="AY22" s="294"/>
      <c r="AZ22" s="296"/>
      <c r="BA22" s="74"/>
      <c r="BC22" s="296"/>
      <c r="BD22" s="74"/>
      <c r="BF22" s="296"/>
      <c r="BG22" s="74"/>
      <c r="BH22" s="295"/>
      <c r="BI22" s="156"/>
      <c r="BJ22" s="272"/>
      <c r="BK22" s="272"/>
      <c r="BL22" s="272"/>
      <c r="BM22" s="297"/>
      <c r="BN22" s="295"/>
      <c r="BO22" s="295"/>
      <c r="BP22" s="295"/>
      <c r="BQ22" s="295"/>
      <c r="BR22" s="295"/>
      <c r="BT22" s="156"/>
      <c r="BU22" s="296"/>
      <c r="BV22" s="296"/>
      <c r="BW22" s="298"/>
      <c r="BX22" s="296"/>
      <c r="BY22" s="296"/>
      <c r="BZ22" s="296"/>
      <c r="CA22" s="296"/>
      <c r="CB22" s="296"/>
      <c r="CD22" s="156"/>
      <c r="CE22" s="157"/>
      <c r="CF22" s="157"/>
      <c r="CG22" s="157"/>
      <c r="CH22" s="157"/>
      <c r="CI22" s="157"/>
      <c r="CJ22" s="157"/>
      <c r="CK22" s="157"/>
      <c r="CL22" s="157"/>
      <c r="CM22" s="299"/>
      <c r="CN22" s="156"/>
      <c r="CO22" s="112"/>
      <c r="CP22" s="300"/>
      <c r="CQ22" s="112"/>
      <c r="CR22" s="112"/>
      <c r="CS22" s="112"/>
      <c r="CT22" s="112"/>
      <c r="CU22" s="112"/>
      <c r="CV22" s="301"/>
      <c r="CX22" s="156"/>
      <c r="CY22" s="302"/>
      <c r="CZ22" s="302"/>
      <c r="DA22" s="302"/>
      <c r="DB22" s="302"/>
      <c r="DC22" s="302"/>
      <c r="DD22" s="302"/>
      <c r="DE22" s="302"/>
      <c r="DF22" s="302"/>
      <c r="DG22" s="299"/>
      <c r="DH22" s="156"/>
      <c r="DI22" s="296"/>
      <c r="DJ22" s="74"/>
      <c r="DK22" s="317"/>
      <c r="DL22" s="303"/>
      <c r="DM22" s="74"/>
      <c r="DN22" s="318"/>
      <c r="DO22" s="319"/>
      <c r="DP22" s="296"/>
      <c r="DQ22" s="74"/>
      <c r="DR22" s="74"/>
      <c r="DS22" s="296"/>
      <c r="DT22" s="321"/>
      <c r="DU22" s="306"/>
      <c r="DV22" s="156"/>
      <c r="DW22" s="306"/>
      <c r="DX22" s="306"/>
      <c r="DY22" s="306"/>
      <c r="DZ22" s="306"/>
      <c r="EA22" s="306"/>
      <c r="EB22" s="319"/>
      <c r="EC22" s="156"/>
      <c r="ED22" s="112"/>
      <c r="EE22" s="307"/>
      <c r="EF22" s="307"/>
      <c r="EG22" s="308"/>
      <c r="EH22" s="308"/>
      <c r="EI22" s="308"/>
      <c r="EJ22" s="156"/>
      <c r="EK22" s="309"/>
      <c r="EL22" s="296"/>
      <c r="EM22" s="296"/>
      <c r="EN22" s="296"/>
      <c r="EO22" s="301"/>
      <c r="EP22" s="301"/>
      <c r="EQ22" s="296"/>
      <c r="ER22" s="296"/>
      <c r="ES22" s="310"/>
      <c r="ET22" s="156"/>
      <c r="EU22" s="296"/>
      <c r="EV22" s="74"/>
      <c r="EW22" s="319"/>
      <c r="EX22" s="296"/>
      <c r="EY22" s="74"/>
      <c r="EZ22" s="320"/>
      <c r="FA22" s="296"/>
      <c r="FB22" s="74"/>
      <c r="FD22" s="156"/>
      <c r="FE22" s="311"/>
      <c r="FF22" s="311"/>
      <c r="FG22" s="307"/>
      <c r="FH22" s="306"/>
      <c r="FI22" s="306"/>
      <c r="FJ22" s="226"/>
      <c r="FK22" s="296"/>
      <c r="FL22" s="312"/>
      <c r="FM22" s="205"/>
      <c r="FN22" s="156"/>
      <c r="FO22" s="309"/>
      <c r="FP22" s="296"/>
      <c r="FQ22" s="296"/>
      <c r="FR22" s="296"/>
      <c r="FS22" s="301"/>
      <c r="FT22" s="301"/>
      <c r="FU22" s="296"/>
      <c r="FV22" s="296"/>
      <c r="FW22" s="156"/>
      <c r="FX22" s="313"/>
      <c r="FY22" s="313"/>
      <c r="FZ22" s="313"/>
      <c r="GA22" s="313"/>
      <c r="GB22" s="313"/>
      <c r="GC22" s="313"/>
      <c r="GD22" s="313"/>
      <c r="IL22" s="6"/>
    </row>
    <row r="23" spans="1:245" s="13" customFormat="1" ht="12" customHeight="1">
      <c r="A23" s="69" t="s">
        <v>243</v>
      </c>
      <c r="B23" s="112">
        <v>627.768947</v>
      </c>
      <c r="C23" s="112">
        <v>647.1350259999999</v>
      </c>
      <c r="D23" s="72">
        <f t="shared" si="0"/>
        <v>0.03084905536112781</v>
      </c>
      <c r="E23" s="70">
        <v>289.31091100000003</v>
      </c>
      <c r="F23" s="112">
        <v>216.693907</v>
      </c>
      <c r="G23" s="314">
        <f t="shared" si="1"/>
        <v>-0.2509998801946326</v>
      </c>
      <c r="H23" s="234"/>
      <c r="I23" s="293"/>
      <c r="J23" s="156"/>
      <c r="K23" s="271"/>
      <c r="L23" s="76"/>
      <c r="M23" s="77"/>
      <c r="N23" s="272"/>
      <c r="O23" s="271"/>
      <c r="P23" s="76"/>
      <c r="Q23" s="273"/>
      <c r="R23" s="68"/>
      <c r="S23" s="165"/>
      <c r="T23" s="165"/>
      <c r="U23" s="165"/>
      <c r="V23" s="165"/>
      <c r="W23" s="165"/>
      <c r="X23" s="9"/>
      <c r="Y23" s="9"/>
      <c r="Z23" s="165"/>
      <c r="AA23" s="165"/>
      <c r="AB23" s="156"/>
      <c r="AC23" s="112"/>
      <c r="AD23" s="74"/>
      <c r="AE23" s="112"/>
      <c r="AF23" s="74"/>
      <c r="AG23" s="112"/>
      <c r="AH23" s="74"/>
      <c r="AI23" s="294"/>
      <c r="AJ23" s="112"/>
      <c r="AK23" s="74"/>
      <c r="AL23" s="315"/>
      <c r="AM23" s="156"/>
      <c r="AN23" s="273"/>
      <c r="AO23" s="273"/>
      <c r="AP23" s="273"/>
      <c r="AQ23" s="273"/>
      <c r="AR23" s="273"/>
      <c r="AS23" s="295"/>
      <c r="AT23" s="295"/>
      <c r="AU23" s="201"/>
      <c r="AV23" s="156"/>
      <c r="AW23" s="296"/>
      <c r="AX23" s="74"/>
      <c r="AY23" s="294"/>
      <c r="AZ23" s="296"/>
      <c r="BA23" s="74"/>
      <c r="BB23" s="201"/>
      <c r="BC23" s="296"/>
      <c r="BD23" s="74"/>
      <c r="BE23" s="201"/>
      <c r="BF23" s="296"/>
      <c r="BG23" s="74"/>
      <c r="BH23" s="295"/>
      <c r="BI23" s="156"/>
      <c r="BJ23" s="272"/>
      <c r="BK23" s="272"/>
      <c r="BL23" s="272"/>
      <c r="BM23" s="297"/>
      <c r="BN23" s="295"/>
      <c r="BO23" s="295"/>
      <c r="BP23" s="295"/>
      <c r="BQ23" s="295"/>
      <c r="BR23" s="295"/>
      <c r="BS23" s="201"/>
      <c r="BT23" s="156"/>
      <c r="BU23" s="296"/>
      <c r="BV23" s="296"/>
      <c r="BW23" s="298"/>
      <c r="BX23" s="296"/>
      <c r="BY23" s="296"/>
      <c r="BZ23" s="296"/>
      <c r="CA23" s="296"/>
      <c r="CB23" s="296"/>
      <c r="CC23" s="201"/>
      <c r="CD23" s="156"/>
      <c r="CE23" s="157"/>
      <c r="CF23" s="157"/>
      <c r="CG23" s="157"/>
      <c r="CH23" s="157"/>
      <c r="CI23" s="157"/>
      <c r="CJ23" s="157"/>
      <c r="CK23" s="157"/>
      <c r="CL23" s="157"/>
      <c r="CM23" s="299"/>
      <c r="CN23" s="156"/>
      <c r="CO23" s="112"/>
      <c r="CP23" s="300"/>
      <c r="CQ23" s="112"/>
      <c r="CR23" s="112"/>
      <c r="CS23" s="112"/>
      <c r="CT23" s="112"/>
      <c r="CU23" s="112"/>
      <c r="CV23" s="301"/>
      <c r="CW23" s="201"/>
      <c r="CX23" s="156"/>
      <c r="CY23" s="302"/>
      <c r="CZ23" s="302"/>
      <c r="DA23" s="302"/>
      <c r="DB23" s="302"/>
      <c r="DC23" s="302"/>
      <c r="DD23" s="302"/>
      <c r="DE23" s="302"/>
      <c r="DF23" s="302"/>
      <c r="DG23" s="299"/>
      <c r="DH23" s="156"/>
      <c r="DI23" s="296"/>
      <c r="DJ23" s="74"/>
      <c r="DK23" s="317"/>
      <c r="DL23" s="303"/>
      <c r="DM23" s="74"/>
      <c r="DN23" s="318"/>
      <c r="DO23" s="319"/>
      <c r="DP23" s="296"/>
      <c r="DQ23" s="74"/>
      <c r="DR23" s="74"/>
      <c r="DS23" s="296"/>
      <c r="DT23" s="305"/>
      <c r="DU23" s="306"/>
      <c r="DV23" s="156"/>
      <c r="DW23" s="306"/>
      <c r="DX23" s="306"/>
      <c r="DY23" s="306"/>
      <c r="DZ23" s="306"/>
      <c r="EA23" s="306"/>
      <c r="EB23" s="319"/>
      <c r="EC23" s="156"/>
      <c r="ED23" s="112"/>
      <c r="EE23" s="307"/>
      <c r="EF23" s="307"/>
      <c r="EG23" s="308"/>
      <c r="EH23" s="308"/>
      <c r="EI23" s="308"/>
      <c r="EJ23" s="156"/>
      <c r="EK23" s="309"/>
      <c r="EL23" s="296"/>
      <c r="EM23" s="296"/>
      <c r="EN23" s="296"/>
      <c r="EO23" s="301"/>
      <c r="EP23" s="301"/>
      <c r="EQ23" s="296"/>
      <c r="ER23" s="296"/>
      <c r="ES23" s="310"/>
      <c r="ET23" s="156"/>
      <c r="EU23" s="296"/>
      <c r="EV23" s="74"/>
      <c r="EW23" s="319"/>
      <c r="EX23" s="296"/>
      <c r="EY23" s="74"/>
      <c r="EZ23" s="320"/>
      <c r="FA23" s="296"/>
      <c r="FB23" s="74"/>
      <c r="FC23" s="201"/>
      <c r="FD23" s="156"/>
      <c r="FE23" s="311"/>
      <c r="FF23" s="311"/>
      <c r="FG23" s="307"/>
      <c r="FH23" s="306"/>
      <c r="FI23" s="306"/>
      <c r="FJ23" s="226"/>
      <c r="FK23" s="296"/>
      <c r="FL23" s="312"/>
      <c r="FM23" s="205"/>
      <c r="FN23" s="156"/>
      <c r="FO23" s="309"/>
      <c r="FP23" s="296"/>
      <c r="FQ23" s="296"/>
      <c r="FR23" s="296"/>
      <c r="FS23" s="301"/>
      <c r="FT23" s="301"/>
      <c r="FU23" s="296"/>
      <c r="FV23" s="296"/>
      <c r="FW23" s="156"/>
      <c r="FX23" s="313"/>
      <c r="FY23" s="313"/>
      <c r="FZ23" s="313"/>
      <c r="GA23" s="313"/>
      <c r="GB23" s="313"/>
      <c r="GC23" s="313"/>
      <c r="GD23" s="313"/>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row>
    <row r="24" spans="1:246" ht="12" customHeight="1">
      <c r="A24" s="57" t="s">
        <v>244</v>
      </c>
      <c r="B24" s="291">
        <v>1017.955</v>
      </c>
      <c r="C24" s="291">
        <v>1037.53</v>
      </c>
      <c r="D24" s="60">
        <f t="shared" si="0"/>
        <v>0.01922973019436025</v>
      </c>
      <c r="E24" s="58">
        <v>377.5637929999999</v>
      </c>
      <c r="F24" s="291">
        <v>369.405</v>
      </c>
      <c r="G24" s="292">
        <f t="shared" si="1"/>
        <v>-0.02160904501772487</v>
      </c>
      <c r="H24" s="234"/>
      <c r="I24" s="293"/>
      <c r="J24" s="156"/>
      <c r="K24" s="271"/>
      <c r="L24" s="76"/>
      <c r="M24" s="77"/>
      <c r="N24" s="272"/>
      <c r="O24" s="271"/>
      <c r="P24" s="76"/>
      <c r="Q24" s="273"/>
      <c r="R24" s="68"/>
      <c r="S24" s="165"/>
      <c r="X24" s="9"/>
      <c r="Z24" s="165"/>
      <c r="AB24" s="156"/>
      <c r="AC24" s="112"/>
      <c r="AD24" s="74"/>
      <c r="AE24" s="112"/>
      <c r="AF24" s="74"/>
      <c r="AG24" s="112"/>
      <c r="AH24" s="74"/>
      <c r="AI24" s="294"/>
      <c r="AJ24" s="112"/>
      <c r="AK24" s="74"/>
      <c r="AL24" s="315"/>
      <c r="AM24" s="156"/>
      <c r="AN24" s="273"/>
      <c r="AO24" s="273"/>
      <c r="AP24" s="273"/>
      <c r="AQ24" s="273"/>
      <c r="AR24" s="273"/>
      <c r="AS24" s="295"/>
      <c r="AT24" s="295"/>
      <c r="AV24" s="156"/>
      <c r="AW24" s="296"/>
      <c r="AX24" s="74"/>
      <c r="AY24" s="294"/>
      <c r="AZ24" s="296"/>
      <c r="BA24" s="74"/>
      <c r="BC24" s="296"/>
      <c r="BD24" s="74"/>
      <c r="BF24" s="296"/>
      <c r="BG24" s="74"/>
      <c r="BH24" s="295"/>
      <c r="BI24" s="156"/>
      <c r="BJ24" s="272"/>
      <c r="BK24" s="272"/>
      <c r="BL24" s="272"/>
      <c r="BM24" s="297"/>
      <c r="BN24" s="295"/>
      <c r="BO24" s="295"/>
      <c r="BP24" s="295"/>
      <c r="BQ24" s="295"/>
      <c r="BR24" s="295"/>
      <c r="BT24" s="156"/>
      <c r="BU24" s="296"/>
      <c r="BV24" s="296"/>
      <c r="BW24" s="298"/>
      <c r="BX24" s="296"/>
      <c r="BY24" s="296"/>
      <c r="BZ24" s="296"/>
      <c r="CA24" s="296"/>
      <c r="CB24" s="296"/>
      <c r="CD24" s="156"/>
      <c r="CE24" s="157"/>
      <c r="CF24" s="157"/>
      <c r="CG24" s="157"/>
      <c r="CH24" s="157"/>
      <c r="CI24" s="157"/>
      <c r="CJ24" s="157"/>
      <c r="CK24" s="157"/>
      <c r="CL24" s="157"/>
      <c r="CM24" s="299"/>
      <c r="CN24" s="156"/>
      <c r="CO24" s="112"/>
      <c r="CP24" s="300"/>
      <c r="CQ24" s="112"/>
      <c r="CR24" s="112"/>
      <c r="CS24" s="112"/>
      <c r="CT24" s="112"/>
      <c r="CU24" s="112"/>
      <c r="CV24" s="301"/>
      <c r="CX24" s="156"/>
      <c r="CY24" s="302"/>
      <c r="CZ24" s="302"/>
      <c r="DA24" s="302"/>
      <c r="DB24" s="302"/>
      <c r="DC24" s="302"/>
      <c r="DD24" s="302"/>
      <c r="DE24" s="302"/>
      <c r="DF24" s="302"/>
      <c r="DG24" s="299"/>
      <c r="DH24" s="156"/>
      <c r="DI24" s="296"/>
      <c r="DJ24" s="74"/>
      <c r="DK24" s="317"/>
      <c r="DL24" s="303"/>
      <c r="DM24" s="74"/>
      <c r="DN24" s="318"/>
      <c r="DO24" s="319"/>
      <c r="DP24" s="296"/>
      <c r="DQ24" s="74"/>
      <c r="DR24" s="74"/>
      <c r="DS24" s="296"/>
      <c r="DT24" s="305"/>
      <c r="DU24" s="306"/>
      <c r="DV24" s="156"/>
      <c r="DW24" s="306"/>
      <c r="DX24" s="306"/>
      <c r="DY24" s="306"/>
      <c r="DZ24" s="306"/>
      <c r="EA24" s="306"/>
      <c r="EB24" s="319"/>
      <c r="EC24" s="156"/>
      <c r="ED24" s="112"/>
      <c r="EE24" s="307"/>
      <c r="EF24" s="307"/>
      <c r="EG24" s="308"/>
      <c r="EH24" s="308"/>
      <c r="EI24" s="308"/>
      <c r="EJ24" s="156"/>
      <c r="EK24" s="309"/>
      <c r="EL24" s="296"/>
      <c r="EM24" s="296"/>
      <c r="EN24" s="296"/>
      <c r="EO24" s="301"/>
      <c r="EP24" s="301"/>
      <c r="EQ24" s="296"/>
      <c r="ER24" s="296"/>
      <c r="ES24" s="310"/>
      <c r="ET24" s="156"/>
      <c r="EU24" s="296"/>
      <c r="EV24" s="74"/>
      <c r="EW24" s="319"/>
      <c r="EX24" s="296"/>
      <c r="EY24" s="74"/>
      <c r="EZ24" s="320"/>
      <c r="FA24" s="296"/>
      <c r="FB24" s="74"/>
      <c r="FD24" s="156"/>
      <c r="FE24" s="311"/>
      <c r="FF24" s="311"/>
      <c r="FG24" s="307"/>
      <c r="FH24" s="306"/>
      <c r="FI24" s="306"/>
      <c r="FJ24" s="226"/>
      <c r="FK24" s="296"/>
      <c r="FL24" s="312"/>
      <c r="FM24" s="205"/>
      <c r="FN24" s="156"/>
      <c r="FO24" s="309"/>
      <c r="FP24" s="296"/>
      <c r="FQ24" s="296"/>
      <c r="FR24" s="296"/>
      <c r="FS24" s="301"/>
      <c r="FT24" s="301"/>
      <c r="FU24" s="296"/>
      <c r="FV24" s="296"/>
      <c r="FW24" s="156"/>
      <c r="FX24" s="313"/>
      <c r="FY24" s="313"/>
      <c r="FZ24" s="313"/>
      <c r="GA24" s="313"/>
      <c r="GB24" s="313"/>
      <c r="GC24" s="313"/>
      <c r="GD24" s="313"/>
      <c r="IL24" s="6"/>
    </row>
    <row r="25" spans="1:245" s="13" customFormat="1" ht="12" customHeight="1">
      <c r="A25" s="69" t="s">
        <v>245</v>
      </c>
      <c r="B25" s="112">
        <v>713.284421</v>
      </c>
      <c r="C25" s="112">
        <v>719.8107650000001</v>
      </c>
      <c r="D25" s="72">
        <f t="shared" si="0"/>
        <v>0.009149707757321268</v>
      </c>
      <c r="E25" s="70">
        <v>279.900826</v>
      </c>
      <c r="F25" s="112">
        <v>256.920798</v>
      </c>
      <c r="G25" s="314">
        <f t="shared" si="1"/>
        <v>-0.08210060802035646</v>
      </c>
      <c r="H25" s="234"/>
      <c r="I25" s="293"/>
      <c r="J25" s="156"/>
      <c r="K25" s="271"/>
      <c r="L25" s="76"/>
      <c r="M25" s="77"/>
      <c r="N25" s="272"/>
      <c r="O25" s="271"/>
      <c r="P25" s="76"/>
      <c r="Q25" s="273"/>
      <c r="R25" s="68"/>
      <c r="S25" s="165"/>
      <c r="T25" s="165"/>
      <c r="U25" s="165"/>
      <c r="V25" s="165"/>
      <c r="W25" s="165"/>
      <c r="X25" s="9"/>
      <c r="Y25" s="9"/>
      <c r="Z25" s="165"/>
      <c r="AA25" s="165"/>
      <c r="AB25" s="156"/>
      <c r="AC25" s="112"/>
      <c r="AD25" s="74"/>
      <c r="AE25" s="112"/>
      <c r="AF25" s="74"/>
      <c r="AG25" s="112"/>
      <c r="AH25" s="74"/>
      <c r="AI25" s="294"/>
      <c r="AJ25" s="112"/>
      <c r="AK25" s="74"/>
      <c r="AL25" s="315"/>
      <c r="AM25" s="156"/>
      <c r="AN25" s="273"/>
      <c r="AO25" s="273"/>
      <c r="AP25" s="273"/>
      <c r="AQ25" s="273"/>
      <c r="AR25" s="273"/>
      <c r="AS25" s="316"/>
      <c r="AT25" s="324"/>
      <c r="AU25" s="325"/>
      <c r="AV25" s="156"/>
      <c r="AW25" s="296"/>
      <c r="AX25" s="74"/>
      <c r="AY25" s="294"/>
      <c r="AZ25" s="296"/>
      <c r="BA25" s="74"/>
      <c r="BB25" s="201"/>
      <c r="BC25" s="296"/>
      <c r="BD25" s="74"/>
      <c r="BE25" s="201"/>
      <c r="BF25" s="296"/>
      <c r="BG25" s="74"/>
      <c r="BH25" s="295"/>
      <c r="BI25" s="156"/>
      <c r="BJ25" s="272"/>
      <c r="BK25" s="272"/>
      <c r="BL25" s="272"/>
      <c r="BM25" s="297"/>
      <c r="BN25" s="295"/>
      <c r="BO25" s="316"/>
      <c r="BP25" s="316"/>
      <c r="BQ25" s="259"/>
      <c r="BR25" s="295"/>
      <c r="BS25" s="201"/>
      <c r="BT25" s="156"/>
      <c r="BU25" s="296"/>
      <c r="BV25" s="296"/>
      <c r="BW25" s="298"/>
      <c r="BX25" s="296"/>
      <c r="BY25" s="296"/>
      <c r="BZ25" s="296"/>
      <c r="CA25" s="296"/>
      <c r="CB25" s="296"/>
      <c r="CC25" s="201"/>
      <c r="CD25" s="156"/>
      <c r="CE25" s="157"/>
      <c r="CF25" s="157"/>
      <c r="CG25" s="157"/>
      <c r="CH25" s="157"/>
      <c r="CI25" s="157"/>
      <c r="CJ25" s="157"/>
      <c r="CK25" s="157"/>
      <c r="CL25" s="157"/>
      <c r="CM25" s="299"/>
      <c r="CN25" s="156"/>
      <c r="CO25" s="112"/>
      <c r="CP25" s="300"/>
      <c r="CQ25" s="112"/>
      <c r="CR25" s="112"/>
      <c r="CS25" s="112"/>
      <c r="CT25" s="112"/>
      <c r="CU25" s="112"/>
      <c r="CV25" s="301"/>
      <c r="CW25" s="201"/>
      <c r="CX25" s="156"/>
      <c r="CY25" s="302"/>
      <c r="CZ25" s="302"/>
      <c r="DA25" s="302"/>
      <c r="DB25" s="302"/>
      <c r="DC25" s="302"/>
      <c r="DD25" s="302"/>
      <c r="DE25" s="302"/>
      <c r="DF25" s="302"/>
      <c r="DG25" s="299"/>
      <c r="DH25" s="156"/>
      <c r="DI25" s="296"/>
      <c r="DJ25" s="74"/>
      <c r="DK25" s="317"/>
      <c r="DL25" s="303"/>
      <c r="DM25" s="74"/>
      <c r="DN25" s="318"/>
      <c r="DO25" s="319"/>
      <c r="DP25" s="296"/>
      <c r="DQ25" s="74"/>
      <c r="DR25" s="74"/>
      <c r="DS25" s="296"/>
      <c r="DT25" s="305"/>
      <c r="DU25" s="306"/>
      <c r="DV25" s="156"/>
      <c r="DW25" s="306"/>
      <c r="DX25" s="306"/>
      <c r="DY25" s="306"/>
      <c r="DZ25" s="306"/>
      <c r="EA25" s="306"/>
      <c r="EB25" s="319"/>
      <c r="EC25" s="156"/>
      <c r="ED25" s="112"/>
      <c r="EE25" s="307"/>
      <c r="EF25" s="307"/>
      <c r="EG25" s="308"/>
      <c r="EH25" s="308"/>
      <c r="EI25" s="308"/>
      <c r="EJ25" s="156"/>
      <c r="EK25" s="309"/>
      <c r="EL25" s="296"/>
      <c r="EM25" s="296"/>
      <c r="EN25" s="296"/>
      <c r="EO25" s="301"/>
      <c r="EP25" s="301"/>
      <c r="EQ25" s="296"/>
      <c r="ER25" s="296"/>
      <c r="ES25" s="310"/>
      <c r="ET25" s="156"/>
      <c r="EU25" s="296"/>
      <c r="EV25" s="74"/>
      <c r="EW25" s="319"/>
      <c r="EX25" s="296"/>
      <c r="EY25" s="74"/>
      <c r="EZ25" s="320"/>
      <c r="FA25" s="296"/>
      <c r="FB25" s="74"/>
      <c r="FC25" s="201"/>
      <c r="FD25" s="156"/>
      <c r="FE25" s="311"/>
      <c r="FF25" s="311"/>
      <c r="FG25" s="307"/>
      <c r="FH25" s="306"/>
      <c r="FI25" s="306"/>
      <c r="FJ25" s="226"/>
      <c r="FK25" s="296"/>
      <c r="FL25" s="312"/>
      <c r="FM25" s="205"/>
      <c r="FN25" s="156"/>
      <c r="FO25" s="309"/>
      <c r="FP25" s="296"/>
      <c r="FQ25" s="296"/>
      <c r="FR25" s="296"/>
      <c r="FS25" s="301"/>
      <c r="FT25" s="301"/>
      <c r="FU25" s="296"/>
      <c r="FV25" s="296"/>
      <c r="FW25" s="156"/>
      <c r="FX25" s="313"/>
      <c r="FY25" s="313"/>
      <c r="FZ25" s="313"/>
      <c r="GA25" s="313"/>
      <c r="GB25" s="313"/>
      <c r="GC25" s="313"/>
      <c r="GD25" s="313"/>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row>
    <row r="26" spans="1:246" ht="12" customHeight="1">
      <c r="A26" s="57" t="s">
        <v>246</v>
      </c>
      <c r="B26" s="291">
        <v>538.51</v>
      </c>
      <c r="C26" s="291">
        <v>537.377583</v>
      </c>
      <c r="D26" s="60">
        <f t="shared" si="0"/>
        <v>-0.002102870884477581</v>
      </c>
      <c r="E26" s="58">
        <v>146.49</v>
      </c>
      <c r="F26" s="291">
        <v>147.622417</v>
      </c>
      <c r="G26" s="292">
        <f t="shared" si="1"/>
        <v>0.007730336541743599</v>
      </c>
      <c r="H26" s="234"/>
      <c r="I26" s="293"/>
      <c r="J26" s="156"/>
      <c r="K26" s="271"/>
      <c r="L26" s="76"/>
      <c r="M26" s="77"/>
      <c r="N26" s="272"/>
      <c r="O26" s="271"/>
      <c r="P26" s="76"/>
      <c r="Q26" s="273"/>
      <c r="R26" s="68"/>
      <c r="S26" s="165"/>
      <c r="X26" s="9"/>
      <c r="Z26" s="165"/>
      <c r="AB26" s="156"/>
      <c r="AC26" s="112"/>
      <c r="AD26" s="74"/>
      <c r="AE26" s="112"/>
      <c r="AF26" s="74"/>
      <c r="AG26" s="112"/>
      <c r="AH26" s="74"/>
      <c r="AI26" s="294"/>
      <c r="AJ26" s="112"/>
      <c r="AK26" s="74"/>
      <c r="AL26" s="315"/>
      <c r="AM26" s="156"/>
      <c r="AN26" s="273"/>
      <c r="AO26" s="273"/>
      <c r="AP26" s="273"/>
      <c r="AQ26" s="273"/>
      <c r="AR26" s="273"/>
      <c r="AS26" s="295"/>
      <c r="AT26" s="295"/>
      <c r="AV26" s="156"/>
      <c r="AW26" s="296"/>
      <c r="AX26" s="74"/>
      <c r="AY26" s="294"/>
      <c r="AZ26" s="296"/>
      <c r="BA26" s="74"/>
      <c r="BC26" s="296"/>
      <c r="BD26" s="74"/>
      <c r="BF26" s="296"/>
      <c r="BG26" s="74"/>
      <c r="BH26" s="295"/>
      <c r="BI26" s="156"/>
      <c r="BJ26" s="272"/>
      <c r="BK26" s="272"/>
      <c r="BL26" s="272"/>
      <c r="BM26" s="297"/>
      <c r="BN26" s="295"/>
      <c r="BO26" s="295"/>
      <c r="BP26" s="295"/>
      <c r="BQ26" s="295"/>
      <c r="BR26" s="295"/>
      <c r="BT26" s="156"/>
      <c r="BU26" s="296"/>
      <c r="BV26" s="296"/>
      <c r="BW26" s="298"/>
      <c r="BX26" s="296"/>
      <c r="BY26" s="296"/>
      <c r="BZ26" s="296"/>
      <c r="CA26" s="296"/>
      <c r="CB26" s="296"/>
      <c r="CD26" s="156"/>
      <c r="CE26" s="157"/>
      <c r="CF26" s="157"/>
      <c r="CG26" s="157"/>
      <c r="CH26" s="157"/>
      <c r="CI26" s="157"/>
      <c r="CJ26" s="157"/>
      <c r="CK26" s="157"/>
      <c r="CL26" s="157"/>
      <c r="CM26" s="299"/>
      <c r="CN26" s="156"/>
      <c r="CO26" s="112"/>
      <c r="CP26" s="300"/>
      <c r="CQ26" s="112"/>
      <c r="CR26" s="112"/>
      <c r="CS26" s="112"/>
      <c r="CT26" s="112"/>
      <c r="CU26" s="112"/>
      <c r="CV26" s="301"/>
      <c r="CX26" s="156"/>
      <c r="CY26" s="302"/>
      <c r="CZ26" s="302"/>
      <c r="DA26" s="302"/>
      <c r="DB26" s="302"/>
      <c r="DC26" s="302"/>
      <c r="DD26" s="302"/>
      <c r="DE26" s="302"/>
      <c r="DF26" s="302"/>
      <c r="DG26" s="299"/>
      <c r="DH26" s="156"/>
      <c r="DI26" s="296"/>
      <c r="DJ26" s="74"/>
      <c r="DK26" s="317"/>
      <c r="DL26" s="303"/>
      <c r="DM26" s="74"/>
      <c r="DN26" s="318"/>
      <c r="DO26" s="319"/>
      <c r="DP26" s="296"/>
      <c r="DQ26" s="74"/>
      <c r="DR26" s="74"/>
      <c r="DS26" s="296"/>
      <c r="DT26" s="305"/>
      <c r="DU26" s="306"/>
      <c r="DV26" s="156"/>
      <c r="DW26" s="306"/>
      <c r="DX26" s="306"/>
      <c r="DY26" s="306"/>
      <c r="DZ26" s="306"/>
      <c r="EA26" s="306"/>
      <c r="EB26" s="319"/>
      <c r="EC26" s="156"/>
      <c r="ED26" s="112"/>
      <c r="EE26" s="307"/>
      <c r="EF26" s="307"/>
      <c r="EG26" s="308"/>
      <c r="EH26" s="308"/>
      <c r="EI26" s="308"/>
      <c r="EJ26" s="156"/>
      <c r="EK26" s="309"/>
      <c r="EL26" s="296"/>
      <c r="EM26" s="296"/>
      <c r="EN26" s="296"/>
      <c r="EO26" s="301"/>
      <c r="EP26" s="301"/>
      <c r="EQ26" s="296"/>
      <c r="ER26" s="296"/>
      <c r="ES26" s="310"/>
      <c r="ET26" s="156"/>
      <c r="EU26" s="296"/>
      <c r="EV26" s="74"/>
      <c r="EW26" s="319"/>
      <c r="EX26" s="296"/>
      <c r="EY26" s="74"/>
      <c r="EZ26" s="320"/>
      <c r="FA26" s="296"/>
      <c r="FB26" s="74"/>
      <c r="FD26" s="156"/>
      <c r="FE26" s="311"/>
      <c r="FF26" s="311"/>
      <c r="FG26" s="307"/>
      <c r="FH26" s="306"/>
      <c r="FI26" s="306"/>
      <c r="FJ26" s="226"/>
      <c r="FK26" s="296"/>
      <c r="FL26" s="312"/>
      <c r="FM26" s="205"/>
      <c r="FN26" s="156"/>
      <c r="FO26" s="309"/>
      <c r="FP26" s="296"/>
      <c r="FQ26" s="296"/>
      <c r="FR26" s="296"/>
      <c r="FS26" s="301"/>
      <c r="FT26" s="301"/>
      <c r="FU26" s="296"/>
      <c r="FV26" s="296"/>
      <c r="FW26" s="156"/>
      <c r="FX26" s="313"/>
      <c r="FY26" s="313"/>
      <c r="FZ26" s="313"/>
      <c r="GA26" s="313"/>
      <c r="GB26" s="313"/>
      <c r="GC26" s="313"/>
      <c r="GD26" s="313"/>
      <c r="IL26" s="6"/>
    </row>
    <row r="27" spans="1:245" s="13" customFormat="1" ht="12" customHeight="1">
      <c r="A27" s="69" t="s">
        <v>247</v>
      </c>
      <c r="B27" s="112">
        <v>1587.362156</v>
      </c>
      <c r="C27" s="112">
        <v>1575.536956</v>
      </c>
      <c r="D27" s="72">
        <f t="shared" si="0"/>
        <v>-0.007449591736392591</v>
      </c>
      <c r="E27" s="70">
        <v>365.16978499999993</v>
      </c>
      <c r="F27" s="112">
        <v>376.44733700000006</v>
      </c>
      <c r="G27" s="314">
        <f t="shared" si="1"/>
        <v>0.030883037050834172</v>
      </c>
      <c r="H27" s="234"/>
      <c r="I27" s="293"/>
      <c r="J27" s="293"/>
      <c r="K27" s="905"/>
      <c r="L27" s="76"/>
      <c r="M27" s="77"/>
      <c r="N27" s="272"/>
      <c r="O27" s="271"/>
      <c r="P27" s="76"/>
      <c r="Q27" s="273"/>
      <c r="R27" s="68"/>
      <c r="S27" s="165"/>
      <c r="T27" s="165"/>
      <c r="U27" s="165"/>
      <c r="V27" s="165"/>
      <c r="W27" s="165"/>
      <c r="X27" s="9"/>
      <c r="Y27" s="9"/>
      <c r="Z27" s="165"/>
      <c r="AA27" s="165"/>
      <c r="AB27" s="156"/>
      <c r="AC27" s="112"/>
      <c r="AD27" s="74"/>
      <c r="AE27" s="112"/>
      <c r="AF27" s="74"/>
      <c r="AG27" s="112"/>
      <c r="AH27" s="74"/>
      <c r="AI27" s="294"/>
      <c r="AJ27" s="112"/>
      <c r="AK27" s="74"/>
      <c r="AL27" s="315"/>
      <c r="AM27" s="156"/>
      <c r="AN27" s="273"/>
      <c r="AO27" s="273"/>
      <c r="AP27" s="273"/>
      <c r="AQ27" s="273"/>
      <c r="AR27" s="273"/>
      <c r="AS27" s="295"/>
      <c r="AT27" s="295"/>
      <c r="AU27" s="201"/>
      <c r="AV27" s="156"/>
      <c r="AW27" s="296"/>
      <c r="AX27" s="74"/>
      <c r="AY27" s="294"/>
      <c r="AZ27" s="296"/>
      <c r="BA27" s="74"/>
      <c r="BB27" s="201"/>
      <c r="BC27" s="296"/>
      <c r="BD27" s="74"/>
      <c r="BE27" s="201"/>
      <c r="BF27" s="296"/>
      <c r="BG27" s="74"/>
      <c r="BH27" s="295"/>
      <c r="BI27" s="156"/>
      <c r="BJ27" s="272"/>
      <c r="BK27" s="272"/>
      <c r="BL27" s="272"/>
      <c r="BM27" s="297"/>
      <c r="BN27" s="295"/>
      <c r="BO27" s="295"/>
      <c r="BP27" s="295"/>
      <c r="BQ27" s="295"/>
      <c r="BR27" s="295"/>
      <c r="BS27" s="201"/>
      <c r="BT27" s="156"/>
      <c r="BU27" s="296"/>
      <c r="BV27" s="296"/>
      <c r="BW27" s="298"/>
      <c r="BX27" s="296"/>
      <c r="BY27" s="296"/>
      <c r="BZ27" s="296"/>
      <c r="CA27" s="296"/>
      <c r="CB27" s="296"/>
      <c r="CC27" s="201"/>
      <c r="CD27" s="156"/>
      <c r="CE27" s="157"/>
      <c r="CF27" s="157"/>
      <c r="CG27" s="157"/>
      <c r="CH27" s="157"/>
      <c r="CI27" s="157"/>
      <c r="CJ27" s="157"/>
      <c r="CK27" s="157"/>
      <c r="CL27" s="157"/>
      <c r="CM27" s="299"/>
      <c r="CN27" s="156"/>
      <c r="CO27" s="112"/>
      <c r="CP27" s="300"/>
      <c r="CQ27" s="112"/>
      <c r="CR27" s="112"/>
      <c r="CS27" s="112"/>
      <c r="CT27" s="112"/>
      <c r="CU27" s="112"/>
      <c r="CV27" s="301"/>
      <c r="CW27" s="201"/>
      <c r="CX27" s="156"/>
      <c r="CY27" s="302"/>
      <c r="CZ27" s="302"/>
      <c r="DA27" s="302"/>
      <c r="DB27" s="302"/>
      <c r="DC27" s="302"/>
      <c r="DD27" s="302"/>
      <c r="DE27" s="302"/>
      <c r="DF27" s="302"/>
      <c r="DG27" s="299"/>
      <c r="DH27" s="156"/>
      <c r="DI27" s="296"/>
      <c r="DJ27" s="74"/>
      <c r="DK27" s="317"/>
      <c r="DL27" s="303"/>
      <c r="DM27" s="74"/>
      <c r="DN27" s="318"/>
      <c r="DO27" s="319"/>
      <c r="DP27" s="296"/>
      <c r="DQ27" s="74"/>
      <c r="DR27" s="74"/>
      <c r="DS27" s="296"/>
      <c r="DT27" s="305"/>
      <c r="DU27" s="306"/>
      <c r="DV27" s="156"/>
      <c r="DW27" s="306"/>
      <c r="DX27" s="306"/>
      <c r="DY27" s="306"/>
      <c r="DZ27" s="306"/>
      <c r="EA27" s="306"/>
      <c r="EB27" s="319"/>
      <c r="EC27" s="156"/>
      <c r="ED27" s="112"/>
      <c r="EE27" s="307"/>
      <c r="EF27" s="307"/>
      <c r="EG27" s="308"/>
      <c r="EH27" s="308"/>
      <c r="EI27" s="308"/>
      <c r="EJ27" s="156"/>
      <c r="EK27" s="309"/>
      <c r="EL27" s="296"/>
      <c r="EM27" s="296"/>
      <c r="EN27" s="296"/>
      <c r="EO27" s="301"/>
      <c r="EP27" s="301"/>
      <c r="EQ27" s="296"/>
      <c r="ER27" s="296"/>
      <c r="ES27" s="310"/>
      <c r="ET27" s="156"/>
      <c r="EU27" s="296"/>
      <c r="EV27" s="74"/>
      <c r="EW27" s="319"/>
      <c r="EX27" s="296"/>
      <c r="EY27" s="74"/>
      <c r="EZ27" s="320"/>
      <c r="FA27" s="296"/>
      <c r="FB27" s="74"/>
      <c r="FC27" s="201"/>
      <c r="FD27" s="156"/>
      <c r="FE27" s="311"/>
      <c r="FF27" s="311"/>
      <c r="FG27" s="307"/>
      <c r="FH27" s="306"/>
      <c r="FI27" s="306"/>
      <c r="FJ27" s="226"/>
      <c r="FK27" s="296"/>
      <c r="FL27" s="312"/>
      <c r="FM27" s="205"/>
      <c r="FN27" s="156"/>
      <c r="FO27" s="309"/>
      <c r="FP27" s="296"/>
      <c r="FQ27" s="296"/>
      <c r="FR27" s="296"/>
      <c r="FS27" s="301"/>
      <c r="FT27" s="301"/>
      <c r="FU27" s="296"/>
      <c r="FV27" s="296"/>
      <c r="FW27" s="156"/>
      <c r="FX27" s="313"/>
      <c r="FY27" s="313"/>
      <c r="FZ27" s="313"/>
      <c r="GA27" s="313"/>
      <c r="GB27" s="313"/>
      <c r="GC27" s="313"/>
      <c r="GD27" s="313"/>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row>
    <row r="28" spans="1:246" ht="12" customHeight="1">
      <c r="A28" s="57" t="s">
        <v>248</v>
      </c>
      <c r="B28" s="291">
        <v>1896.03</v>
      </c>
      <c r="C28" s="291">
        <v>1901</v>
      </c>
      <c r="D28" s="60">
        <f t="shared" si="0"/>
        <v>0.002621266541141143</v>
      </c>
      <c r="E28" s="58">
        <v>571.238</v>
      </c>
      <c r="F28" s="291">
        <v>518.51</v>
      </c>
      <c r="G28" s="292">
        <f t="shared" si="1"/>
        <v>-0.09230478364534578</v>
      </c>
      <c r="H28" s="234"/>
      <c r="I28" s="293"/>
      <c r="J28" s="174"/>
      <c r="K28" s="326"/>
      <c r="L28" s="88"/>
      <c r="M28" s="89"/>
      <c r="N28" s="327"/>
      <c r="O28" s="326"/>
      <c r="P28" s="88"/>
      <c r="Q28" s="328"/>
      <c r="R28" s="68"/>
      <c r="S28" s="165"/>
      <c r="X28" s="9"/>
      <c r="Z28" s="165"/>
      <c r="AB28" s="156"/>
      <c r="AC28" s="112"/>
      <c r="AD28" s="74"/>
      <c r="AE28" s="112"/>
      <c r="AF28" s="74"/>
      <c r="AG28" s="112"/>
      <c r="AH28" s="74"/>
      <c r="AI28" s="294"/>
      <c r="AJ28" s="112"/>
      <c r="AK28" s="74"/>
      <c r="AL28" s="315"/>
      <c r="AM28" s="156"/>
      <c r="AN28" s="273"/>
      <c r="AO28" s="273"/>
      <c r="AP28" s="273"/>
      <c r="AQ28" s="273"/>
      <c r="AR28" s="273"/>
      <c r="AS28" s="295"/>
      <c r="AT28" s="295"/>
      <c r="AV28" s="156"/>
      <c r="AW28" s="296"/>
      <c r="AX28" s="74"/>
      <c r="AY28" s="294"/>
      <c r="AZ28" s="296"/>
      <c r="BA28" s="74"/>
      <c r="BC28" s="296"/>
      <c r="BD28" s="74"/>
      <c r="BF28" s="296"/>
      <c r="BG28" s="74"/>
      <c r="BH28" s="295"/>
      <c r="BI28" s="156"/>
      <c r="BJ28" s="272"/>
      <c r="BK28" s="272"/>
      <c r="BL28" s="272"/>
      <c r="BM28" s="297"/>
      <c r="BN28" s="295"/>
      <c r="BO28" s="295"/>
      <c r="BP28" s="295"/>
      <c r="BQ28" s="295"/>
      <c r="BR28" s="295"/>
      <c r="BT28" s="156"/>
      <c r="BU28" s="296"/>
      <c r="BV28" s="296"/>
      <c r="BW28" s="298"/>
      <c r="BX28" s="296"/>
      <c r="BY28" s="296"/>
      <c r="BZ28" s="296"/>
      <c r="CA28" s="296"/>
      <c r="CB28" s="296"/>
      <c r="CD28" s="156"/>
      <c r="CE28" s="157"/>
      <c r="CF28" s="157"/>
      <c r="CG28" s="157"/>
      <c r="CH28" s="157"/>
      <c r="CI28" s="157"/>
      <c r="CJ28" s="157"/>
      <c r="CK28" s="157"/>
      <c r="CL28" s="157"/>
      <c r="CM28" s="299"/>
      <c r="CN28" s="156"/>
      <c r="CO28" s="112"/>
      <c r="CP28" s="300"/>
      <c r="CQ28" s="112"/>
      <c r="CR28" s="112"/>
      <c r="CS28" s="112"/>
      <c r="CT28" s="112"/>
      <c r="CU28" s="112"/>
      <c r="CV28" s="301"/>
      <c r="CX28" s="156"/>
      <c r="CY28" s="302"/>
      <c r="CZ28" s="302"/>
      <c r="DA28" s="302"/>
      <c r="DB28" s="302"/>
      <c r="DC28" s="302"/>
      <c r="DD28" s="302"/>
      <c r="DE28" s="302"/>
      <c r="DF28" s="302"/>
      <c r="DG28" s="299"/>
      <c r="DH28" s="156"/>
      <c r="DI28" s="296"/>
      <c r="DJ28" s="74"/>
      <c r="DK28" s="317"/>
      <c r="DL28" s="303"/>
      <c r="DM28" s="74"/>
      <c r="DN28" s="318"/>
      <c r="DO28" s="319"/>
      <c r="DP28" s="296"/>
      <c r="DQ28" s="74"/>
      <c r="DR28" s="74"/>
      <c r="DS28" s="296"/>
      <c r="DT28" s="305"/>
      <c r="DU28" s="306"/>
      <c r="DV28" s="156"/>
      <c r="DW28" s="306"/>
      <c r="DX28" s="306"/>
      <c r="DY28" s="306"/>
      <c r="DZ28" s="306"/>
      <c r="EA28" s="306"/>
      <c r="EB28" s="319"/>
      <c r="EC28" s="156"/>
      <c r="ED28" s="112"/>
      <c r="EE28" s="307"/>
      <c r="EF28" s="307"/>
      <c r="EG28" s="308"/>
      <c r="EH28" s="308"/>
      <c r="EI28" s="308"/>
      <c r="EJ28" s="156"/>
      <c r="EK28" s="309"/>
      <c r="EL28" s="296"/>
      <c r="EM28" s="296"/>
      <c r="EN28" s="296"/>
      <c r="EO28" s="301"/>
      <c r="EP28" s="301"/>
      <c r="EQ28" s="296"/>
      <c r="ER28" s="296"/>
      <c r="ES28" s="310"/>
      <c r="ET28" s="156"/>
      <c r="EU28" s="296"/>
      <c r="EV28" s="74"/>
      <c r="EW28" s="319"/>
      <c r="EX28" s="296"/>
      <c r="EY28" s="74"/>
      <c r="EZ28" s="320"/>
      <c r="FA28" s="296"/>
      <c r="FB28" s="74"/>
      <c r="FD28" s="156"/>
      <c r="FE28" s="311"/>
      <c r="FF28" s="311"/>
      <c r="FG28" s="307"/>
      <c r="FH28" s="306"/>
      <c r="FI28" s="306"/>
      <c r="FJ28" s="226"/>
      <c r="FK28" s="296"/>
      <c r="FL28" s="312"/>
      <c r="FM28" s="205"/>
      <c r="FN28" s="156"/>
      <c r="FO28" s="309"/>
      <c r="FP28" s="296"/>
      <c r="FQ28" s="296"/>
      <c r="FR28" s="296"/>
      <c r="FS28" s="301"/>
      <c r="FT28" s="301"/>
      <c r="FU28" s="296"/>
      <c r="FV28" s="296"/>
      <c r="FW28" s="156"/>
      <c r="FX28" s="313"/>
      <c r="FY28" s="313"/>
      <c r="FZ28" s="313"/>
      <c r="GA28" s="313"/>
      <c r="GB28" s="313"/>
      <c r="GC28" s="313"/>
      <c r="GD28" s="313"/>
      <c r="IL28" s="6"/>
    </row>
    <row r="29" spans="1:245" s="349" customFormat="1" ht="12" customHeight="1">
      <c r="A29" s="81" t="s">
        <v>249</v>
      </c>
      <c r="B29" s="175">
        <v>17014.941132</v>
      </c>
      <c r="C29" s="175">
        <v>17288.822660000005</v>
      </c>
      <c r="D29" s="84">
        <f t="shared" si="0"/>
        <v>0.016096531035591832</v>
      </c>
      <c r="E29" s="82">
        <v>5287.8013439999995</v>
      </c>
      <c r="F29" s="175">
        <v>4928.723259</v>
      </c>
      <c r="G29" s="329">
        <f t="shared" si="1"/>
        <v>-0.06790687880274482</v>
      </c>
      <c r="H29" s="330"/>
      <c r="I29" s="293"/>
      <c r="J29" s="156"/>
      <c r="K29" s="271"/>
      <c r="L29" s="76"/>
      <c r="M29" s="77"/>
      <c r="N29" s="272"/>
      <c r="O29" s="271"/>
      <c r="P29" s="76"/>
      <c r="Q29" s="273"/>
      <c r="R29" s="92"/>
      <c r="S29" s="93"/>
      <c r="T29" s="93"/>
      <c r="U29" s="93"/>
      <c r="V29" s="93"/>
      <c r="W29" s="93"/>
      <c r="X29" s="93"/>
      <c r="Y29" s="93"/>
      <c r="Z29" s="93"/>
      <c r="AA29" s="93"/>
      <c r="AB29" s="174"/>
      <c r="AC29" s="175"/>
      <c r="AD29" s="86"/>
      <c r="AE29" s="175"/>
      <c r="AF29" s="86"/>
      <c r="AG29" s="175"/>
      <c r="AH29" s="86"/>
      <c r="AI29" s="331"/>
      <c r="AJ29" s="175"/>
      <c r="AK29" s="86"/>
      <c r="AL29" s="225"/>
      <c r="AM29" s="174"/>
      <c r="AN29" s="328"/>
      <c r="AO29" s="328"/>
      <c r="AP29" s="328"/>
      <c r="AQ29" s="328"/>
      <c r="AR29" s="328"/>
      <c r="AS29" s="332"/>
      <c r="AT29" s="332"/>
      <c r="AU29" s="93"/>
      <c r="AV29" s="174"/>
      <c r="AW29" s="333"/>
      <c r="AX29" s="86"/>
      <c r="AY29" s="331"/>
      <c r="AZ29" s="333"/>
      <c r="BA29" s="86"/>
      <c r="BB29" s="93"/>
      <c r="BC29" s="333"/>
      <c r="BD29" s="86"/>
      <c r="BE29" s="173"/>
      <c r="BF29" s="333"/>
      <c r="BG29" s="86"/>
      <c r="BH29" s="332"/>
      <c r="BI29" s="174"/>
      <c r="BJ29" s="327"/>
      <c r="BK29" s="327"/>
      <c r="BL29" s="327"/>
      <c r="BM29" s="325"/>
      <c r="BN29" s="332"/>
      <c r="BO29" s="332"/>
      <c r="BP29" s="332"/>
      <c r="BQ29" s="332"/>
      <c r="BR29" s="332"/>
      <c r="BS29" s="93"/>
      <c r="BT29" s="174"/>
      <c r="BU29" s="333"/>
      <c r="BV29" s="333"/>
      <c r="BW29" s="334"/>
      <c r="BX29" s="333"/>
      <c r="BY29" s="333"/>
      <c r="BZ29" s="333"/>
      <c r="CA29" s="333"/>
      <c r="CB29" s="333"/>
      <c r="CC29" s="93"/>
      <c r="CD29" s="174"/>
      <c r="CE29" s="176"/>
      <c r="CF29" s="176"/>
      <c r="CG29" s="176"/>
      <c r="CH29" s="176"/>
      <c r="CI29" s="176"/>
      <c r="CJ29" s="176"/>
      <c r="CK29" s="176"/>
      <c r="CL29" s="176"/>
      <c r="CM29" s="335"/>
      <c r="CN29" s="174"/>
      <c r="CO29" s="175"/>
      <c r="CP29" s="336"/>
      <c r="CQ29" s="175"/>
      <c r="CR29" s="175"/>
      <c r="CS29" s="175"/>
      <c r="CT29" s="175"/>
      <c r="CU29" s="175"/>
      <c r="CV29" s="337"/>
      <c r="CW29" s="93"/>
      <c r="CX29" s="174"/>
      <c r="CY29" s="338"/>
      <c r="CZ29" s="338"/>
      <c r="DA29" s="338"/>
      <c r="DB29" s="338"/>
      <c r="DC29" s="338"/>
      <c r="DD29" s="338"/>
      <c r="DE29" s="338"/>
      <c r="DF29" s="338"/>
      <c r="DG29" s="335"/>
      <c r="DH29" s="174"/>
      <c r="DI29" s="333"/>
      <c r="DJ29" s="86"/>
      <c r="DK29" s="331"/>
      <c r="DL29" s="339"/>
      <c r="DM29" s="86"/>
      <c r="DN29" s="333"/>
      <c r="DO29" s="340"/>
      <c r="DP29" s="333"/>
      <c r="DQ29" s="86"/>
      <c r="DR29" s="86"/>
      <c r="DS29" s="333"/>
      <c r="DT29" s="341"/>
      <c r="DU29" s="342"/>
      <c r="DV29" s="174"/>
      <c r="DW29" s="342"/>
      <c r="DX29" s="342"/>
      <c r="DY29" s="342"/>
      <c r="DZ29" s="342"/>
      <c r="EA29" s="342"/>
      <c r="EB29" s="340"/>
      <c r="EC29" s="174"/>
      <c r="ED29" s="175"/>
      <c r="EE29" s="343"/>
      <c r="EF29" s="343"/>
      <c r="EG29" s="344"/>
      <c r="EH29" s="344"/>
      <c r="EI29" s="344"/>
      <c r="EJ29" s="174"/>
      <c r="EK29" s="345"/>
      <c r="EL29" s="333"/>
      <c r="EM29" s="333"/>
      <c r="EN29" s="333"/>
      <c r="EO29" s="337"/>
      <c r="EP29" s="337"/>
      <c r="EQ29" s="333"/>
      <c r="ER29" s="333"/>
      <c r="ES29" s="310"/>
      <c r="ET29" s="174"/>
      <c r="EU29" s="333"/>
      <c r="EV29" s="86"/>
      <c r="EW29" s="340"/>
      <c r="EX29" s="333"/>
      <c r="EY29" s="86"/>
      <c r="EZ29" s="86"/>
      <c r="FA29" s="333"/>
      <c r="FB29" s="86"/>
      <c r="FC29" s="93"/>
      <c r="FD29" s="174"/>
      <c r="FE29" s="346"/>
      <c r="FF29" s="346"/>
      <c r="FG29" s="343"/>
      <c r="FH29" s="342"/>
      <c r="FI29" s="342"/>
      <c r="FJ29" s="225"/>
      <c r="FK29" s="333"/>
      <c r="FL29" s="347"/>
      <c r="FM29" s="205"/>
      <c r="FN29" s="174"/>
      <c r="FO29" s="345"/>
      <c r="FP29" s="333"/>
      <c r="FQ29" s="333"/>
      <c r="FR29" s="333"/>
      <c r="FS29" s="337"/>
      <c r="FT29" s="337"/>
      <c r="FU29" s="333"/>
      <c r="FV29" s="333"/>
      <c r="FW29" s="174"/>
      <c r="FX29" s="348"/>
      <c r="FY29" s="348"/>
      <c r="FZ29" s="348"/>
      <c r="GA29" s="348"/>
      <c r="GB29" s="348"/>
      <c r="GC29" s="348"/>
      <c r="GD29" s="348"/>
      <c r="GE29" s="9"/>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row>
    <row r="30" spans="1:246" ht="12" customHeight="1">
      <c r="A30" s="57" t="s">
        <v>250</v>
      </c>
      <c r="B30" s="291">
        <v>3354.181</v>
      </c>
      <c r="C30" s="291">
        <v>4061.081</v>
      </c>
      <c r="D30" s="60">
        <f t="shared" si="0"/>
        <v>0.2107518944266873</v>
      </c>
      <c r="E30" s="58">
        <v>1355.938</v>
      </c>
      <c r="F30" s="291">
        <v>1318.869</v>
      </c>
      <c r="G30" s="292">
        <f t="shared" si="1"/>
        <v>-0.027338270628893158</v>
      </c>
      <c r="H30" s="234"/>
      <c r="I30" s="293"/>
      <c r="J30" s="174"/>
      <c r="K30" s="326"/>
      <c r="L30" s="88"/>
      <c r="M30" s="89"/>
      <c r="N30" s="327"/>
      <c r="O30" s="326"/>
      <c r="P30" s="88"/>
      <c r="Q30" s="328"/>
      <c r="R30" s="68"/>
      <c r="S30" s="165"/>
      <c r="X30" s="9"/>
      <c r="Z30" s="165"/>
      <c r="AB30" s="156"/>
      <c r="AC30" s="112"/>
      <c r="AD30" s="74"/>
      <c r="AE30" s="112"/>
      <c r="AF30" s="74"/>
      <c r="AG30" s="112"/>
      <c r="AH30" s="74"/>
      <c r="AI30" s="294"/>
      <c r="AJ30" s="112"/>
      <c r="AK30" s="74"/>
      <c r="AL30" s="315"/>
      <c r="AM30" s="156"/>
      <c r="AN30" s="273"/>
      <c r="AO30" s="273"/>
      <c r="AP30" s="273"/>
      <c r="AQ30" s="273"/>
      <c r="AR30" s="273"/>
      <c r="AS30" s="295"/>
      <c r="AT30" s="295"/>
      <c r="AV30" s="156"/>
      <c r="AW30" s="296"/>
      <c r="AX30" s="74"/>
      <c r="AY30" s="294"/>
      <c r="AZ30" s="296"/>
      <c r="BA30" s="74"/>
      <c r="BC30" s="296"/>
      <c r="BD30" s="74"/>
      <c r="BF30" s="296"/>
      <c r="BG30" s="74"/>
      <c r="BH30" s="295"/>
      <c r="BI30" s="156"/>
      <c r="BJ30" s="272"/>
      <c r="BK30" s="272"/>
      <c r="BL30" s="272"/>
      <c r="BM30" s="297"/>
      <c r="BN30" s="295"/>
      <c r="BO30" s="295"/>
      <c r="BP30" s="295"/>
      <c r="BQ30" s="295"/>
      <c r="BR30" s="295"/>
      <c r="BT30" s="156"/>
      <c r="BU30" s="296"/>
      <c r="BV30" s="296"/>
      <c r="BW30" s="298"/>
      <c r="BX30" s="296"/>
      <c r="BY30" s="296"/>
      <c r="BZ30" s="296"/>
      <c r="CA30" s="296"/>
      <c r="CB30" s="296"/>
      <c r="CD30" s="156"/>
      <c r="CE30" s="157"/>
      <c r="CF30" s="157"/>
      <c r="CG30" s="157"/>
      <c r="CH30" s="157"/>
      <c r="CI30" s="157"/>
      <c r="CJ30" s="157"/>
      <c r="CK30" s="157"/>
      <c r="CL30" s="157"/>
      <c r="CM30" s="299"/>
      <c r="CN30" s="156"/>
      <c r="CO30" s="112"/>
      <c r="CP30" s="300"/>
      <c r="CQ30" s="112"/>
      <c r="CR30" s="112"/>
      <c r="CS30" s="112"/>
      <c r="CT30" s="112"/>
      <c r="CU30" s="112"/>
      <c r="CV30" s="301"/>
      <c r="CX30" s="156"/>
      <c r="CY30" s="302"/>
      <c r="CZ30" s="302"/>
      <c r="DA30" s="302"/>
      <c r="DB30" s="302"/>
      <c r="DC30" s="302"/>
      <c r="DD30" s="302"/>
      <c r="DE30" s="302"/>
      <c r="DF30" s="302"/>
      <c r="DG30" s="299"/>
      <c r="DH30" s="156"/>
      <c r="DI30" s="296"/>
      <c r="DJ30" s="74"/>
      <c r="DK30" s="317"/>
      <c r="DL30" s="303"/>
      <c r="DM30" s="74"/>
      <c r="DN30" s="318"/>
      <c r="DO30" s="319"/>
      <c r="DP30" s="296"/>
      <c r="DQ30" s="74"/>
      <c r="DR30" s="74"/>
      <c r="DS30" s="296"/>
      <c r="DT30" s="305"/>
      <c r="DU30" s="306"/>
      <c r="DV30" s="156"/>
      <c r="DW30" s="306"/>
      <c r="DX30" s="306"/>
      <c r="DY30" s="350"/>
      <c r="DZ30" s="306"/>
      <c r="EA30" s="306"/>
      <c r="EB30" s="319"/>
      <c r="EC30" s="156"/>
      <c r="ED30" s="112"/>
      <c r="EE30" s="307"/>
      <c r="EF30" s="307"/>
      <c r="EG30" s="308"/>
      <c r="EH30" s="308"/>
      <c r="EI30" s="308"/>
      <c r="EJ30" s="156"/>
      <c r="EK30" s="309"/>
      <c r="EL30" s="296"/>
      <c r="EM30" s="296"/>
      <c r="EN30" s="296"/>
      <c r="EO30" s="301"/>
      <c r="EP30" s="301"/>
      <c r="EQ30" s="296"/>
      <c r="ER30" s="296"/>
      <c r="ES30" s="310"/>
      <c r="ET30" s="156"/>
      <c r="EU30" s="296"/>
      <c r="EV30" s="74"/>
      <c r="EW30" s="319"/>
      <c r="EX30" s="296"/>
      <c r="EY30" s="74"/>
      <c r="EZ30" s="320"/>
      <c r="FA30" s="296"/>
      <c r="FB30" s="74"/>
      <c r="FD30" s="156"/>
      <c r="FE30" s="311"/>
      <c r="FF30" s="311"/>
      <c r="FG30" s="307"/>
      <c r="FH30" s="306"/>
      <c r="FI30" s="306"/>
      <c r="FJ30" s="226"/>
      <c r="FK30" s="296"/>
      <c r="FL30" s="312"/>
      <c r="FM30" s="205"/>
      <c r="FN30" s="156"/>
      <c r="FO30" s="309"/>
      <c r="FP30" s="296"/>
      <c r="FQ30" s="296"/>
      <c r="FR30" s="296"/>
      <c r="FS30" s="301"/>
      <c r="FT30" s="301"/>
      <c r="FU30" s="296"/>
      <c r="FV30" s="296"/>
      <c r="FW30" s="156"/>
      <c r="FX30" s="313"/>
      <c r="FY30" s="313"/>
      <c r="FZ30" s="313"/>
      <c r="GA30" s="313"/>
      <c r="GB30" s="313"/>
      <c r="GC30" s="313"/>
      <c r="GD30" s="313"/>
      <c r="IL30" s="6"/>
    </row>
    <row r="31" spans="1:245" s="363" customFormat="1" ht="12" customHeight="1">
      <c r="A31" s="94" t="s">
        <v>251</v>
      </c>
      <c r="B31" s="96">
        <v>20369.122132</v>
      </c>
      <c r="C31" s="96">
        <v>20863.264609000005</v>
      </c>
      <c r="D31" s="109">
        <f t="shared" si="0"/>
        <v>0.024259389962795863</v>
      </c>
      <c r="E31" s="95">
        <v>6643.739344</v>
      </c>
      <c r="F31" s="96">
        <v>6247.592259000001</v>
      </c>
      <c r="G31" s="365">
        <f t="shared" si="1"/>
        <v>-0.05962712630467082</v>
      </c>
      <c r="H31" s="234"/>
      <c r="I31" s="293"/>
      <c r="J31" s="156"/>
      <c r="K31" s="271"/>
      <c r="L31" s="76"/>
      <c r="M31" s="77"/>
      <c r="N31" s="272"/>
      <c r="O31" s="271"/>
      <c r="P31" s="76"/>
      <c r="Q31" s="273"/>
      <c r="R31" s="92"/>
      <c r="S31" s="103"/>
      <c r="T31" s="103"/>
      <c r="U31" s="103"/>
      <c r="V31" s="103"/>
      <c r="W31" s="103"/>
      <c r="X31" s="103"/>
      <c r="Y31" s="103"/>
      <c r="Z31" s="103"/>
      <c r="AA31" s="103"/>
      <c r="AB31" s="174"/>
      <c r="AC31" s="175"/>
      <c r="AD31" s="86"/>
      <c r="AE31" s="175"/>
      <c r="AF31" s="86"/>
      <c r="AG31" s="175"/>
      <c r="AH31" s="86"/>
      <c r="AI31" s="331"/>
      <c r="AJ31" s="175"/>
      <c r="AK31" s="352"/>
      <c r="AL31" s="257"/>
      <c r="AM31" s="174"/>
      <c r="AN31" s="328"/>
      <c r="AO31" s="328"/>
      <c r="AP31" s="328"/>
      <c r="AQ31" s="328"/>
      <c r="AR31" s="328"/>
      <c r="AS31" s="332"/>
      <c r="AT31" s="332"/>
      <c r="AU31" s="103"/>
      <c r="AV31" s="174"/>
      <c r="AW31" s="333"/>
      <c r="AX31" s="86"/>
      <c r="AY31" s="331"/>
      <c r="AZ31" s="333"/>
      <c r="BA31" s="86"/>
      <c r="BB31" s="103"/>
      <c r="BC31" s="333"/>
      <c r="BD31" s="86"/>
      <c r="BE31" s="201"/>
      <c r="BF31" s="333"/>
      <c r="BG31" s="352"/>
      <c r="BH31" s="353"/>
      <c r="BI31" s="174"/>
      <c r="BJ31" s="327"/>
      <c r="BK31" s="327"/>
      <c r="BL31" s="327"/>
      <c r="BM31" s="325"/>
      <c r="BN31" s="332"/>
      <c r="BO31" s="332"/>
      <c r="BP31" s="332"/>
      <c r="BQ31" s="332"/>
      <c r="BR31" s="332"/>
      <c r="BS31" s="103"/>
      <c r="BT31" s="174"/>
      <c r="BU31" s="333"/>
      <c r="BV31" s="333"/>
      <c r="BW31" s="334"/>
      <c r="BX31" s="333"/>
      <c r="BY31" s="333"/>
      <c r="BZ31" s="333"/>
      <c r="CA31" s="333"/>
      <c r="CB31" s="333"/>
      <c r="CC31" s="103"/>
      <c r="CD31" s="174"/>
      <c r="CE31" s="176"/>
      <c r="CF31" s="354"/>
      <c r="CG31" s="354"/>
      <c r="CH31" s="354"/>
      <c r="CI31" s="176"/>
      <c r="CJ31" s="176"/>
      <c r="CK31" s="354"/>
      <c r="CL31" s="176"/>
      <c r="CM31" s="355"/>
      <c r="CN31" s="174"/>
      <c r="CO31" s="175"/>
      <c r="CP31" s="336"/>
      <c r="CQ31" s="175"/>
      <c r="CR31" s="175"/>
      <c r="CS31" s="175"/>
      <c r="CT31" s="175"/>
      <c r="CU31" s="175"/>
      <c r="CV31" s="337"/>
      <c r="CW31" s="103"/>
      <c r="CX31" s="174"/>
      <c r="CY31" s="338"/>
      <c r="CZ31" s="356"/>
      <c r="DA31" s="356"/>
      <c r="DB31" s="356"/>
      <c r="DC31" s="338"/>
      <c r="DD31" s="338"/>
      <c r="DE31" s="338"/>
      <c r="DF31" s="356"/>
      <c r="DG31" s="355"/>
      <c r="DH31" s="174"/>
      <c r="DI31" s="357"/>
      <c r="DJ31" s="352"/>
      <c r="DK31" s="358"/>
      <c r="DL31" s="339"/>
      <c r="DM31" s="352"/>
      <c r="DN31" s="357"/>
      <c r="DO31" s="359"/>
      <c r="DP31" s="333"/>
      <c r="DQ31" s="352"/>
      <c r="DR31" s="352"/>
      <c r="DS31" s="333"/>
      <c r="DT31" s="341"/>
      <c r="DU31" s="360"/>
      <c r="DV31" s="174"/>
      <c r="DW31" s="342"/>
      <c r="DX31" s="342"/>
      <c r="DY31" s="342"/>
      <c r="DZ31" s="342"/>
      <c r="EA31" s="342"/>
      <c r="EB31" s="359"/>
      <c r="EC31" s="174"/>
      <c r="ED31" s="175"/>
      <c r="EE31" s="343"/>
      <c r="EF31" s="343"/>
      <c r="EG31" s="344"/>
      <c r="EH31" s="344"/>
      <c r="EI31" s="361"/>
      <c r="EJ31" s="174"/>
      <c r="EK31" s="345"/>
      <c r="EL31" s="333"/>
      <c r="EM31" s="333"/>
      <c r="EN31" s="333"/>
      <c r="EO31" s="337"/>
      <c r="EP31" s="337"/>
      <c r="EQ31" s="333"/>
      <c r="ER31" s="333"/>
      <c r="ES31" s="310"/>
      <c r="ET31" s="174"/>
      <c r="EU31" s="357"/>
      <c r="EV31" s="352"/>
      <c r="EW31" s="359"/>
      <c r="EX31" s="333"/>
      <c r="EY31" s="352"/>
      <c r="EZ31" s="352"/>
      <c r="FA31" s="333"/>
      <c r="FB31" s="352"/>
      <c r="FC31" s="103"/>
      <c r="FD31" s="174"/>
      <c r="FE31" s="346"/>
      <c r="FF31" s="346"/>
      <c r="FG31" s="343"/>
      <c r="FH31" s="342"/>
      <c r="FI31" s="342"/>
      <c r="FJ31" s="225"/>
      <c r="FK31" s="333"/>
      <c r="FL31" s="347"/>
      <c r="FM31" s="362"/>
      <c r="FN31" s="174"/>
      <c r="FO31" s="345"/>
      <c r="FP31" s="333"/>
      <c r="FQ31" s="333"/>
      <c r="FR31" s="333"/>
      <c r="FS31" s="337"/>
      <c r="FT31" s="337"/>
      <c r="FU31" s="333"/>
      <c r="FV31" s="333"/>
      <c r="FW31" s="174"/>
      <c r="FX31" s="348"/>
      <c r="FY31" s="348"/>
      <c r="FZ31" s="348"/>
      <c r="GA31" s="348"/>
      <c r="GB31" s="348"/>
      <c r="GC31" s="348"/>
      <c r="GD31" s="348"/>
      <c r="GE31" s="9"/>
      <c r="GF31" s="103"/>
      <c r="GG31" s="103"/>
      <c r="GH31" s="103"/>
      <c r="GI31" s="103"/>
      <c r="GJ31" s="103"/>
      <c r="GK31" s="103"/>
      <c r="GL31" s="103"/>
      <c r="GM31" s="103"/>
      <c r="GN31" s="103"/>
      <c r="GO31" s="103"/>
      <c r="GP31" s="103"/>
      <c r="GQ31" s="103"/>
      <c r="GR31" s="103"/>
      <c r="GS31" s="103"/>
      <c r="GT31" s="103"/>
      <c r="GU31" s="103"/>
      <c r="GV31" s="103"/>
      <c r="GW31" s="103"/>
      <c r="GX31" s="103"/>
      <c r="GY31" s="103"/>
      <c r="GZ31" s="103"/>
      <c r="HA31" s="103"/>
      <c r="HB31" s="103"/>
      <c r="HC31" s="103"/>
      <c r="HD31" s="103"/>
      <c r="HE31" s="103"/>
      <c r="HF31" s="103"/>
      <c r="HG31" s="103"/>
      <c r="HH31" s="103"/>
      <c r="HI31" s="103"/>
      <c r="HJ31" s="103"/>
      <c r="HK31" s="103"/>
      <c r="HL31" s="103"/>
      <c r="HM31" s="103"/>
      <c r="HN31" s="103"/>
      <c r="HO31" s="103"/>
      <c r="HP31" s="103"/>
      <c r="HQ31" s="103"/>
      <c r="HR31" s="103"/>
      <c r="HS31" s="103"/>
      <c r="HT31" s="103"/>
      <c r="HU31" s="103"/>
      <c r="HV31" s="103"/>
      <c r="HW31" s="103"/>
      <c r="HX31" s="103"/>
      <c r="HY31" s="103"/>
      <c r="HZ31" s="103"/>
      <c r="IA31" s="103"/>
      <c r="IB31" s="103"/>
      <c r="IC31" s="103"/>
      <c r="ID31" s="103"/>
      <c r="IE31" s="103"/>
      <c r="IF31" s="103"/>
      <c r="IG31" s="103"/>
      <c r="IH31" s="103"/>
      <c r="II31" s="103"/>
      <c r="IJ31" s="103"/>
      <c r="IK31" s="103"/>
    </row>
    <row r="32" spans="1:246" ht="12" customHeight="1">
      <c r="A32" s="57" t="s">
        <v>252</v>
      </c>
      <c r="B32" s="291">
        <v>276.434976</v>
      </c>
      <c r="C32" s="291">
        <v>300.500538</v>
      </c>
      <c r="D32" s="60">
        <f t="shared" si="0"/>
        <v>0.08705686360035725</v>
      </c>
      <c r="E32" s="58">
        <v>73.419307</v>
      </c>
      <c r="F32" s="291">
        <v>122.644778</v>
      </c>
      <c r="G32" s="292">
        <f t="shared" si="1"/>
        <v>0.6704703845815378</v>
      </c>
      <c r="H32" s="234"/>
      <c r="I32" s="293"/>
      <c r="J32" s="156"/>
      <c r="K32" s="271"/>
      <c r="L32" s="76"/>
      <c r="M32" s="77"/>
      <c r="N32" s="272"/>
      <c r="O32" s="271"/>
      <c r="P32" s="76"/>
      <c r="Q32" s="273"/>
      <c r="R32" s="68"/>
      <c r="S32" s="165"/>
      <c r="X32" s="9"/>
      <c r="Z32" s="165"/>
      <c r="AB32" s="156"/>
      <c r="AC32" s="112"/>
      <c r="AD32" s="74"/>
      <c r="AE32" s="112"/>
      <c r="AF32" s="74"/>
      <c r="AG32" s="112"/>
      <c r="AH32" s="74"/>
      <c r="AI32" s="294"/>
      <c r="AJ32" s="112"/>
      <c r="AK32" s="74"/>
      <c r="AL32" s="315"/>
      <c r="AM32" s="156"/>
      <c r="AN32" s="273"/>
      <c r="AO32" s="273"/>
      <c r="AP32" s="273"/>
      <c r="AQ32" s="273"/>
      <c r="AR32" s="273"/>
      <c r="AS32" s="295"/>
      <c r="AT32" s="295"/>
      <c r="AV32" s="156"/>
      <c r="AW32" s="296"/>
      <c r="AX32" s="74"/>
      <c r="AY32" s="294"/>
      <c r="AZ32" s="296"/>
      <c r="BA32" s="74"/>
      <c r="BC32" s="296"/>
      <c r="BD32" s="74"/>
      <c r="BF32" s="296"/>
      <c r="BG32" s="74"/>
      <c r="BH32" s="295"/>
      <c r="BI32" s="156"/>
      <c r="BJ32" s="272"/>
      <c r="BK32" s="272"/>
      <c r="BL32" s="272"/>
      <c r="BM32" s="297"/>
      <c r="BN32" s="295"/>
      <c r="BO32" s="295"/>
      <c r="BP32" s="295"/>
      <c r="BQ32" s="295"/>
      <c r="BR32" s="295"/>
      <c r="BT32" s="156"/>
      <c r="BU32" s="296"/>
      <c r="BV32" s="296"/>
      <c r="BW32" s="298"/>
      <c r="BX32" s="296"/>
      <c r="BY32" s="296"/>
      <c r="BZ32" s="296"/>
      <c r="CA32" s="296"/>
      <c r="CB32" s="296"/>
      <c r="CD32" s="156"/>
      <c r="CE32" s="157"/>
      <c r="CF32" s="157"/>
      <c r="CG32" s="157"/>
      <c r="CH32" s="157"/>
      <c r="CI32" s="157"/>
      <c r="CJ32" s="157"/>
      <c r="CK32" s="157"/>
      <c r="CL32" s="157"/>
      <c r="CM32" s="299"/>
      <c r="CN32" s="156"/>
      <c r="CO32" s="112"/>
      <c r="CP32" s="300"/>
      <c r="CQ32" s="112"/>
      <c r="CR32" s="112"/>
      <c r="CS32" s="112"/>
      <c r="CT32" s="112"/>
      <c r="CU32" s="112"/>
      <c r="CV32" s="301"/>
      <c r="CX32" s="156"/>
      <c r="CY32" s="302"/>
      <c r="CZ32" s="302"/>
      <c r="DA32" s="302"/>
      <c r="DB32" s="302"/>
      <c r="DC32" s="302"/>
      <c r="DD32" s="302"/>
      <c r="DE32" s="302"/>
      <c r="DF32" s="302"/>
      <c r="DG32" s="299"/>
      <c r="DH32" s="156"/>
      <c r="DI32" s="296"/>
      <c r="DJ32" s="74"/>
      <c r="DK32" s="317"/>
      <c r="DL32" s="303"/>
      <c r="DM32" s="74"/>
      <c r="DN32" s="318"/>
      <c r="DO32" s="319"/>
      <c r="DP32" s="296"/>
      <c r="DQ32" s="74"/>
      <c r="DR32" s="74"/>
      <c r="DS32" s="296"/>
      <c r="DT32" s="305"/>
      <c r="DU32" s="306"/>
      <c r="DV32" s="156"/>
      <c r="DW32" s="306"/>
      <c r="DX32" s="306"/>
      <c r="DY32" s="306"/>
      <c r="DZ32" s="306"/>
      <c r="EA32" s="306"/>
      <c r="EB32" s="319"/>
      <c r="EC32" s="156"/>
      <c r="ED32" s="112"/>
      <c r="EE32" s="307"/>
      <c r="EF32" s="307"/>
      <c r="EG32" s="308"/>
      <c r="EH32" s="308"/>
      <c r="EI32" s="308"/>
      <c r="EJ32" s="156"/>
      <c r="EK32" s="309"/>
      <c r="EL32" s="296"/>
      <c r="EM32" s="296"/>
      <c r="EN32" s="296"/>
      <c r="EO32" s="301"/>
      <c r="EP32" s="301"/>
      <c r="EQ32" s="296"/>
      <c r="ER32" s="296"/>
      <c r="ES32" s="310"/>
      <c r="ET32" s="156"/>
      <c r="EU32" s="296"/>
      <c r="EV32" s="74"/>
      <c r="EW32" s="319"/>
      <c r="EX32" s="296"/>
      <c r="EY32" s="74"/>
      <c r="EZ32" s="320"/>
      <c r="FA32" s="296"/>
      <c r="FB32" s="74"/>
      <c r="FD32" s="156"/>
      <c r="FE32" s="311"/>
      <c r="FF32" s="311"/>
      <c r="FG32" s="307"/>
      <c r="FH32" s="306"/>
      <c r="FI32" s="306"/>
      <c r="FJ32" s="226"/>
      <c r="FK32" s="296"/>
      <c r="FL32" s="312"/>
      <c r="FM32" s="205"/>
      <c r="FN32" s="156"/>
      <c r="FO32" s="309"/>
      <c r="FP32" s="296"/>
      <c r="FQ32" s="296"/>
      <c r="FR32" s="296"/>
      <c r="FS32" s="301"/>
      <c r="FT32" s="301"/>
      <c r="FU32" s="296"/>
      <c r="FV32" s="296"/>
      <c r="FW32" s="156"/>
      <c r="FX32" s="313"/>
      <c r="FY32" s="313"/>
      <c r="FZ32" s="313"/>
      <c r="GA32" s="313"/>
      <c r="GB32" s="313"/>
      <c r="GC32" s="313"/>
      <c r="GD32" s="313"/>
      <c r="IL32" s="6"/>
    </row>
    <row r="33" spans="1:245" s="13" customFormat="1" ht="12" customHeight="1">
      <c r="A33" s="69" t="s">
        <v>253</v>
      </c>
      <c r="B33" s="112">
        <v>91.758652</v>
      </c>
      <c r="C33" s="112">
        <v>100.529982</v>
      </c>
      <c r="D33" s="72">
        <f t="shared" si="0"/>
        <v>0.09559131274073218</v>
      </c>
      <c r="E33" s="70">
        <v>47.1475</v>
      </c>
      <c r="F33" s="112">
        <v>54.313709</v>
      </c>
      <c r="G33" s="314">
        <f t="shared" si="1"/>
        <v>0.15199552468317523</v>
      </c>
      <c r="H33" s="234"/>
      <c r="I33" s="293"/>
      <c r="J33" s="156"/>
      <c r="K33" s="271"/>
      <c r="L33" s="76"/>
      <c r="M33" s="77"/>
      <c r="N33" s="272"/>
      <c r="O33" s="271"/>
      <c r="P33" s="76"/>
      <c r="Q33" s="273"/>
      <c r="R33" s="68"/>
      <c r="S33" s="165"/>
      <c r="T33" s="165"/>
      <c r="U33" s="165"/>
      <c r="V33" s="165"/>
      <c r="W33" s="165"/>
      <c r="X33" s="9"/>
      <c r="Y33" s="9"/>
      <c r="Z33" s="165"/>
      <c r="AA33" s="165"/>
      <c r="AB33" s="156"/>
      <c r="AC33" s="112"/>
      <c r="AD33" s="74"/>
      <c r="AE33" s="112"/>
      <c r="AF33" s="74"/>
      <c r="AG33" s="112"/>
      <c r="AH33" s="74"/>
      <c r="AI33" s="294"/>
      <c r="AJ33" s="112"/>
      <c r="AK33" s="74"/>
      <c r="AL33" s="315"/>
      <c r="AM33" s="156"/>
      <c r="AN33" s="273"/>
      <c r="AO33" s="273"/>
      <c r="AP33" s="273"/>
      <c r="AQ33" s="273"/>
      <c r="AR33" s="273"/>
      <c r="AS33" s="295"/>
      <c r="AT33" s="295"/>
      <c r="AU33" s="201"/>
      <c r="AV33" s="156"/>
      <c r="AW33" s="296"/>
      <c r="AX33" s="74"/>
      <c r="AY33" s="294"/>
      <c r="AZ33" s="296"/>
      <c r="BA33" s="74"/>
      <c r="BB33" s="201"/>
      <c r="BC33" s="296"/>
      <c r="BD33" s="74"/>
      <c r="BE33" s="201"/>
      <c r="BF33" s="296"/>
      <c r="BG33" s="74"/>
      <c r="BH33" s="295"/>
      <c r="BI33" s="156"/>
      <c r="BJ33" s="272"/>
      <c r="BK33" s="272"/>
      <c r="BL33" s="272"/>
      <c r="BM33" s="297"/>
      <c r="BN33" s="295"/>
      <c r="BO33" s="295"/>
      <c r="BP33" s="295"/>
      <c r="BQ33" s="295"/>
      <c r="BR33" s="295"/>
      <c r="BS33" s="201"/>
      <c r="BT33" s="156"/>
      <c r="BU33" s="296"/>
      <c r="BV33" s="296"/>
      <c r="BW33" s="298"/>
      <c r="BX33" s="296"/>
      <c r="BY33" s="296"/>
      <c r="BZ33" s="296"/>
      <c r="CA33" s="296"/>
      <c r="CB33" s="296"/>
      <c r="CC33" s="201"/>
      <c r="CD33" s="156"/>
      <c r="CE33" s="157"/>
      <c r="CF33" s="157"/>
      <c r="CG33" s="157"/>
      <c r="CH33" s="157"/>
      <c r="CI33" s="157"/>
      <c r="CJ33" s="157"/>
      <c r="CK33" s="157"/>
      <c r="CL33" s="157"/>
      <c r="CM33" s="299"/>
      <c r="CN33" s="156"/>
      <c r="CO33" s="112"/>
      <c r="CP33" s="300"/>
      <c r="CQ33" s="112"/>
      <c r="CR33" s="112"/>
      <c r="CS33" s="112"/>
      <c r="CT33" s="112"/>
      <c r="CU33" s="112"/>
      <c r="CV33" s="301"/>
      <c r="CW33" s="201"/>
      <c r="CX33" s="156"/>
      <c r="CY33" s="302"/>
      <c r="CZ33" s="302"/>
      <c r="DA33" s="302"/>
      <c r="DB33" s="302"/>
      <c r="DC33" s="302"/>
      <c r="DD33" s="302"/>
      <c r="DE33" s="302"/>
      <c r="DF33" s="302"/>
      <c r="DG33" s="299"/>
      <c r="DH33" s="156"/>
      <c r="DI33" s="296"/>
      <c r="DJ33" s="74"/>
      <c r="DK33" s="317"/>
      <c r="DL33" s="303"/>
      <c r="DM33" s="74"/>
      <c r="DN33" s="318"/>
      <c r="DO33" s="319"/>
      <c r="DP33" s="296"/>
      <c r="DQ33" s="74"/>
      <c r="DR33" s="74"/>
      <c r="DS33" s="296"/>
      <c r="DT33" s="305"/>
      <c r="DU33" s="306"/>
      <c r="DV33" s="156"/>
      <c r="DW33" s="306"/>
      <c r="DX33" s="306"/>
      <c r="DY33" s="306"/>
      <c r="DZ33" s="306"/>
      <c r="EA33" s="306"/>
      <c r="EB33" s="319"/>
      <c r="EC33" s="156"/>
      <c r="ED33" s="112"/>
      <c r="EE33" s="307"/>
      <c r="EF33" s="307"/>
      <c r="EG33" s="308"/>
      <c r="EH33" s="308"/>
      <c r="EI33" s="308"/>
      <c r="EJ33" s="156"/>
      <c r="EK33" s="309"/>
      <c r="EL33" s="296"/>
      <c r="EM33" s="296"/>
      <c r="EN33" s="296"/>
      <c r="EO33" s="301"/>
      <c r="EP33" s="301"/>
      <c r="EQ33" s="296"/>
      <c r="ER33" s="296"/>
      <c r="ES33" s="310"/>
      <c r="ET33" s="156"/>
      <c r="EU33" s="296"/>
      <c r="EV33" s="74"/>
      <c r="EW33" s="319"/>
      <c r="EX33" s="296"/>
      <c r="EY33" s="74"/>
      <c r="EZ33" s="320"/>
      <c r="FA33" s="296"/>
      <c r="FB33" s="74"/>
      <c r="FC33" s="201"/>
      <c r="FD33" s="156"/>
      <c r="FE33" s="311"/>
      <c r="FF33" s="311"/>
      <c r="FG33" s="307"/>
      <c r="FH33" s="306"/>
      <c r="FI33" s="306"/>
      <c r="FJ33" s="226"/>
      <c r="FK33" s="296"/>
      <c r="FL33" s="312"/>
      <c r="FM33" s="205"/>
      <c r="FN33" s="156"/>
      <c r="FO33" s="309"/>
      <c r="FP33" s="296"/>
      <c r="FQ33" s="296"/>
      <c r="FR33" s="296"/>
      <c r="FS33" s="301"/>
      <c r="FT33" s="301"/>
      <c r="FU33" s="296"/>
      <c r="FV33" s="296"/>
      <c r="FW33" s="156"/>
      <c r="FX33" s="313"/>
      <c r="FY33" s="313"/>
      <c r="FZ33" s="313"/>
      <c r="GA33" s="313"/>
      <c r="GB33" s="313"/>
      <c r="GC33" s="313"/>
      <c r="GD33" s="313"/>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row>
    <row r="34" spans="1:246" ht="12" customHeight="1">
      <c r="A34" s="57" t="s">
        <v>254</v>
      </c>
      <c r="B34" s="291">
        <v>221.778165</v>
      </c>
      <c r="C34" s="291">
        <v>236.4093</v>
      </c>
      <c r="D34" s="60">
        <f t="shared" si="0"/>
        <v>0.06597193641673416</v>
      </c>
      <c r="E34" s="58">
        <v>116.22183500000001</v>
      </c>
      <c r="F34" s="291">
        <v>108.5907</v>
      </c>
      <c r="G34" s="292">
        <f t="shared" si="1"/>
        <v>-0.06566008013898605</v>
      </c>
      <c r="H34" s="234"/>
      <c r="I34" s="293"/>
      <c r="J34" s="156"/>
      <c r="K34" s="271"/>
      <c r="L34" s="76"/>
      <c r="M34" s="77"/>
      <c r="N34" s="272"/>
      <c r="O34" s="271"/>
      <c r="P34" s="76"/>
      <c r="Q34" s="273"/>
      <c r="R34" s="68"/>
      <c r="S34" s="165"/>
      <c r="X34" s="9"/>
      <c r="Z34" s="165"/>
      <c r="AB34" s="156"/>
      <c r="AC34" s="112"/>
      <c r="AD34" s="74"/>
      <c r="AE34" s="112"/>
      <c r="AF34" s="74"/>
      <c r="AG34" s="112"/>
      <c r="AH34" s="74"/>
      <c r="AI34" s="294"/>
      <c r="AJ34" s="112"/>
      <c r="AK34" s="74"/>
      <c r="AL34" s="315"/>
      <c r="AM34" s="156"/>
      <c r="AN34" s="273"/>
      <c r="AO34" s="273"/>
      <c r="AP34" s="273"/>
      <c r="AQ34" s="273"/>
      <c r="AR34" s="273"/>
      <c r="AS34" s="295"/>
      <c r="AT34" s="295"/>
      <c r="AV34" s="156"/>
      <c r="AW34" s="296"/>
      <c r="AX34" s="74"/>
      <c r="AY34" s="294"/>
      <c r="AZ34" s="296"/>
      <c r="BA34" s="74"/>
      <c r="BC34" s="296"/>
      <c r="BD34" s="74"/>
      <c r="BF34" s="296"/>
      <c r="BG34" s="74"/>
      <c r="BH34" s="295"/>
      <c r="BI34" s="156"/>
      <c r="BJ34" s="272"/>
      <c r="BK34" s="272"/>
      <c r="BL34" s="272"/>
      <c r="BM34" s="297"/>
      <c r="BN34" s="295"/>
      <c r="BO34" s="295"/>
      <c r="BP34" s="295"/>
      <c r="BQ34" s="295"/>
      <c r="BR34" s="295"/>
      <c r="BT34" s="156"/>
      <c r="BU34" s="296"/>
      <c r="BV34" s="296"/>
      <c r="BW34" s="298"/>
      <c r="BX34" s="296"/>
      <c r="BY34" s="296"/>
      <c r="BZ34" s="296"/>
      <c r="CA34" s="296"/>
      <c r="CB34" s="296"/>
      <c r="CD34" s="156"/>
      <c r="CE34" s="157"/>
      <c r="CF34" s="157"/>
      <c r="CG34" s="157"/>
      <c r="CH34" s="157"/>
      <c r="CI34" s="157"/>
      <c r="CJ34" s="157"/>
      <c r="CK34" s="157"/>
      <c r="CL34" s="157"/>
      <c r="CM34" s="299"/>
      <c r="CN34" s="156"/>
      <c r="CO34" s="112"/>
      <c r="CP34" s="300"/>
      <c r="CQ34" s="112"/>
      <c r="CR34" s="112"/>
      <c r="CS34" s="112"/>
      <c r="CT34" s="112"/>
      <c r="CU34" s="112"/>
      <c r="CV34" s="301"/>
      <c r="CX34" s="156"/>
      <c r="CY34" s="302"/>
      <c r="CZ34" s="302"/>
      <c r="DA34" s="302"/>
      <c r="DB34" s="302"/>
      <c r="DC34" s="302"/>
      <c r="DD34" s="302"/>
      <c r="DE34" s="302"/>
      <c r="DF34" s="302"/>
      <c r="DG34" s="299"/>
      <c r="DH34" s="156"/>
      <c r="DI34" s="296"/>
      <c r="DJ34" s="74"/>
      <c r="DK34" s="317"/>
      <c r="DL34" s="303"/>
      <c r="DM34" s="74"/>
      <c r="DN34" s="318"/>
      <c r="DO34" s="319"/>
      <c r="DP34" s="296"/>
      <c r="DQ34" s="74"/>
      <c r="DR34" s="74"/>
      <c r="DS34" s="296"/>
      <c r="DT34" s="305"/>
      <c r="DU34" s="306"/>
      <c r="DV34" s="156"/>
      <c r="DW34" s="306"/>
      <c r="DX34" s="306"/>
      <c r="DY34" s="306"/>
      <c r="DZ34" s="306"/>
      <c r="EA34" s="306"/>
      <c r="EB34" s="319"/>
      <c r="EC34" s="156"/>
      <c r="ED34" s="112"/>
      <c r="EE34" s="307"/>
      <c r="EF34" s="307"/>
      <c r="EG34" s="308"/>
      <c r="EH34" s="308"/>
      <c r="EI34" s="308"/>
      <c r="EJ34" s="156"/>
      <c r="EK34" s="309"/>
      <c r="EL34" s="296"/>
      <c r="EM34" s="296"/>
      <c r="EN34" s="296"/>
      <c r="EO34" s="301"/>
      <c r="EP34" s="301"/>
      <c r="EQ34" s="296"/>
      <c r="ER34" s="296"/>
      <c r="ES34" s="310"/>
      <c r="ET34" s="156"/>
      <c r="EU34" s="296"/>
      <c r="EV34" s="74"/>
      <c r="EW34" s="319"/>
      <c r="EX34" s="296"/>
      <c r="EY34" s="74"/>
      <c r="EZ34" s="320"/>
      <c r="FA34" s="296"/>
      <c r="FB34" s="74"/>
      <c r="FD34" s="156"/>
      <c r="FE34" s="311"/>
      <c r="FF34" s="311"/>
      <c r="FG34" s="307"/>
      <c r="FH34" s="306"/>
      <c r="FI34" s="306"/>
      <c r="FJ34" s="226"/>
      <c r="FK34" s="296"/>
      <c r="FL34" s="312"/>
      <c r="FM34" s="205"/>
      <c r="FN34" s="156"/>
      <c r="FO34" s="309"/>
      <c r="FP34" s="296"/>
      <c r="FQ34" s="296"/>
      <c r="FR34" s="296"/>
      <c r="FS34" s="301"/>
      <c r="FT34" s="301"/>
      <c r="FU34" s="296"/>
      <c r="FV34" s="296"/>
      <c r="FW34" s="156"/>
      <c r="FX34" s="313"/>
      <c r="FY34" s="313"/>
      <c r="FZ34" s="313"/>
      <c r="GA34" s="313"/>
      <c r="GB34" s="313"/>
      <c r="GC34" s="313"/>
      <c r="GD34" s="313"/>
      <c r="IL34" s="6"/>
    </row>
    <row r="35" spans="1:245" s="13" customFormat="1" ht="12" customHeight="1">
      <c r="A35" s="69" t="s">
        <v>255</v>
      </c>
      <c r="B35" s="112">
        <v>423.256</v>
      </c>
      <c r="C35" s="112">
        <v>442.015</v>
      </c>
      <c r="D35" s="72">
        <f t="shared" si="0"/>
        <v>0.04432069480409018</v>
      </c>
      <c r="E35" s="70">
        <v>197.98241000000002</v>
      </c>
      <c r="F35" s="112">
        <v>260.711</v>
      </c>
      <c r="G35" s="314">
        <f t="shared" si="1"/>
        <v>0.31683920808924393</v>
      </c>
      <c r="H35" s="234"/>
      <c r="I35" s="293"/>
      <c r="J35" s="93"/>
      <c r="K35" s="326"/>
      <c r="L35" s="88"/>
      <c r="M35" s="89"/>
      <c r="N35" s="327"/>
      <c r="O35" s="326"/>
      <c r="P35" s="88"/>
      <c r="Q35" s="328"/>
      <c r="R35" s="68"/>
      <c r="S35" s="165"/>
      <c r="T35" s="165"/>
      <c r="U35" s="165"/>
      <c r="V35" s="165"/>
      <c r="W35" s="165"/>
      <c r="X35" s="9"/>
      <c r="Y35" s="9"/>
      <c r="Z35" s="165"/>
      <c r="AA35" s="165"/>
      <c r="AB35" s="156"/>
      <c r="AC35" s="112"/>
      <c r="AD35" s="74"/>
      <c r="AE35" s="112"/>
      <c r="AF35" s="74"/>
      <c r="AG35" s="112"/>
      <c r="AH35" s="74"/>
      <c r="AI35" s="294"/>
      <c r="AJ35" s="112"/>
      <c r="AK35" s="74"/>
      <c r="AL35" s="315"/>
      <c r="AM35" s="156"/>
      <c r="AN35" s="273"/>
      <c r="AO35" s="273"/>
      <c r="AP35" s="273"/>
      <c r="AQ35" s="273"/>
      <c r="AR35" s="273"/>
      <c r="AS35" s="295"/>
      <c r="AT35" s="295"/>
      <c r="AU35" s="201"/>
      <c r="AV35" s="156"/>
      <c r="AW35" s="296"/>
      <c r="AX35" s="74"/>
      <c r="AY35" s="294"/>
      <c r="AZ35" s="296"/>
      <c r="BA35" s="74"/>
      <c r="BB35" s="201"/>
      <c r="BC35" s="296"/>
      <c r="BD35" s="74"/>
      <c r="BE35" s="201"/>
      <c r="BF35" s="296"/>
      <c r="BG35" s="74"/>
      <c r="BH35" s="295"/>
      <c r="BI35" s="156"/>
      <c r="BJ35" s="272"/>
      <c r="BK35" s="272"/>
      <c r="BL35" s="272"/>
      <c r="BM35" s="297"/>
      <c r="BN35" s="295"/>
      <c r="BO35" s="295"/>
      <c r="BP35" s="295"/>
      <c r="BQ35" s="295"/>
      <c r="BR35" s="295"/>
      <c r="BS35" s="201"/>
      <c r="BT35" s="156"/>
      <c r="BU35" s="296"/>
      <c r="BV35" s="296"/>
      <c r="BW35" s="298"/>
      <c r="BX35" s="296"/>
      <c r="BY35" s="296"/>
      <c r="BZ35" s="296"/>
      <c r="CA35" s="296"/>
      <c r="CB35" s="296"/>
      <c r="CC35" s="201"/>
      <c r="CD35" s="156"/>
      <c r="CE35" s="157"/>
      <c r="CF35" s="157"/>
      <c r="CG35" s="157"/>
      <c r="CH35" s="157"/>
      <c r="CI35" s="157"/>
      <c r="CJ35" s="157"/>
      <c r="CK35" s="157"/>
      <c r="CL35" s="157"/>
      <c r="CM35" s="299"/>
      <c r="CN35" s="156"/>
      <c r="CO35" s="112"/>
      <c r="CP35" s="300"/>
      <c r="CQ35" s="112"/>
      <c r="CR35" s="112"/>
      <c r="CS35" s="112"/>
      <c r="CT35" s="112"/>
      <c r="CU35" s="112"/>
      <c r="CV35" s="301"/>
      <c r="CW35" s="201"/>
      <c r="CX35" s="156"/>
      <c r="CY35" s="302"/>
      <c r="CZ35" s="302"/>
      <c r="DA35" s="302"/>
      <c r="DB35" s="302"/>
      <c r="DC35" s="302"/>
      <c r="DD35" s="302"/>
      <c r="DE35" s="302"/>
      <c r="DF35" s="302"/>
      <c r="DG35" s="299"/>
      <c r="DH35" s="156"/>
      <c r="DI35" s="296"/>
      <c r="DJ35" s="74"/>
      <c r="DK35" s="317"/>
      <c r="DL35" s="303"/>
      <c r="DM35" s="74"/>
      <c r="DN35" s="318"/>
      <c r="DO35" s="319"/>
      <c r="DP35" s="296"/>
      <c r="DQ35" s="74"/>
      <c r="DR35" s="74"/>
      <c r="DS35" s="296"/>
      <c r="DT35" s="305"/>
      <c r="DU35" s="306"/>
      <c r="DV35" s="156"/>
      <c r="DW35" s="306"/>
      <c r="DX35" s="306"/>
      <c r="DY35" s="306"/>
      <c r="DZ35" s="306"/>
      <c r="EA35" s="306"/>
      <c r="EB35" s="319"/>
      <c r="EC35" s="156"/>
      <c r="ED35" s="112"/>
      <c r="EE35" s="307"/>
      <c r="EF35" s="307"/>
      <c r="EG35" s="308"/>
      <c r="EH35" s="308"/>
      <c r="EI35" s="308"/>
      <c r="EJ35" s="156"/>
      <c r="EK35" s="309"/>
      <c r="EL35" s="296"/>
      <c r="EM35" s="296"/>
      <c r="EN35" s="296"/>
      <c r="EO35" s="301"/>
      <c r="EP35" s="301"/>
      <c r="EQ35" s="296"/>
      <c r="ER35" s="296"/>
      <c r="ES35" s="310"/>
      <c r="ET35" s="156"/>
      <c r="EU35" s="296"/>
      <c r="EV35" s="74"/>
      <c r="EW35" s="319"/>
      <c r="EX35" s="296"/>
      <c r="EY35" s="74"/>
      <c r="EZ35" s="320"/>
      <c r="FA35" s="296"/>
      <c r="FB35" s="74"/>
      <c r="FC35" s="201"/>
      <c r="FD35" s="156"/>
      <c r="FE35" s="311"/>
      <c r="FF35" s="311"/>
      <c r="FG35" s="307"/>
      <c r="FH35" s="306"/>
      <c r="FI35" s="306"/>
      <c r="FJ35" s="226"/>
      <c r="FK35" s="296"/>
      <c r="FL35" s="312"/>
      <c r="FM35" s="205"/>
      <c r="FN35" s="156"/>
      <c r="FO35" s="309"/>
      <c r="FP35" s="296"/>
      <c r="FQ35" s="296"/>
      <c r="FR35" s="296"/>
      <c r="FS35" s="301"/>
      <c r="FT35" s="301"/>
      <c r="FU35" s="296"/>
      <c r="FV35" s="296"/>
      <c r="FW35" s="156"/>
      <c r="FX35" s="313"/>
      <c r="FY35" s="313"/>
      <c r="FZ35" s="313"/>
      <c r="GA35" s="313"/>
      <c r="GB35" s="313"/>
      <c r="GC35" s="313"/>
      <c r="GD35" s="313"/>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row>
    <row r="36" spans="1:246" ht="12" customHeight="1">
      <c r="A36" s="104" t="s">
        <v>355</v>
      </c>
      <c r="B36" s="291">
        <v>1013.227793</v>
      </c>
      <c r="C36" s="291">
        <v>1079.4548200000002</v>
      </c>
      <c r="D36" s="60">
        <f t="shared" si="0"/>
        <v>0.06536242635420897</v>
      </c>
      <c r="E36" s="58">
        <v>434.771052</v>
      </c>
      <c r="F36" s="291">
        <v>546.2601870000001</v>
      </c>
      <c r="G36" s="292">
        <f t="shared" si="1"/>
        <v>0.256431826560523</v>
      </c>
      <c r="H36" s="234"/>
      <c r="I36" s="293"/>
      <c r="J36" s="174"/>
      <c r="K36" s="326"/>
      <c r="L36" s="88"/>
      <c r="M36" s="89"/>
      <c r="N36" s="327"/>
      <c r="O36" s="326"/>
      <c r="P36" s="88"/>
      <c r="Q36" s="328"/>
      <c r="R36" s="68"/>
      <c r="S36" s="165"/>
      <c r="X36" s="9"/>
      <c r="Z36" s="165"/>
      <c r="AB36" s="93"/>
      <c r="AC36" s="175"/>
      <c r="AD36" s="86"/>
      <c r="AE36" s="175"/>
      <c r="AF36" s="86"/>
      <c r="AG36" s="175"/>
      <c r="AH36" s="86"/>
      <c r="AI36" s="331"/>
      <c r="AJ36" s="175"/>
      <c r="AK36" s="86"/>
      <c r="AL36" s="226"/>
      <c r="AM36" s="93"/>
      <c r="AN36" s="328"/>
      <c r="AO36" s="328"/>
      <c r="AP36" s="328"/>
      <c r="AQ36" s="328"/>
      <c r="AR36" s="328"/>
      <c r="AS36" s="295"/>
      <c r="AT36" s="295"/>
      <c r="AU36" s="9"/>
      <c r="AV36" s="93"/>
      <c r="AW36" s="333"/>
      <c r="AX36" s="86"/>
      <c r="AY36" s="331"/>
      <c r="AZ36" s="333"/>
      <c r="BA36" s="86"/>
      <c r="BC36" s="333"/>
      <c r="BD36" s="86"/>
      <c r="BE36" s="173"/>
      <c r="BF36" s="333"/>
      <c r="BG36" s="86"/>
      <c r="BH36" s="295"/>
      <c r="BI36" s="93"/>
      <c r="BJ36" s="327"/>
      <c r="BK36" s="327"/>
      <c r="BL36" s="327"/>
      <c r="BM36" s="325"/>
      <c r="BN36" s="295"/>
      <c r="BO36" s="295"/>
      <c r="BP36" s="295"/>
      <c r="BQ36" s="295"/>
      <c r="BR36" s="295"/>
      <c r="BS36" s="9"/>
      <c r="BT36" s="93"/>
      <c r="BU36" s="333"/>
      <c r="BV36" s="333"/>
      <c r="BW36" s="334"/>
      <c r="BX36" s="333"/>
      <c r="BY36" s="333"/>
      <c r="BZ36" s="333"/>
      <c r="CA36" s="333"/>
      <c r="CB36" s="333"/>
      <c r="CC36" s="9"/>
      <c r="CD36" s="93"/>
      <c r="CE36" s="176"/>
      <c r="CF36" s="176"/>
      <c r="CG36" s="176"/>
      <c r="CH36" s="176"/>
      <c r="CI36" s="176"/>
      <c r="CJ36" s="176"/>
      <c r="CK36" s="176"/>
      <c r="CL36" s="176"/>
      <c r="CM36" s="299"/>
      <c r="CN36" s="93"/>
      <c r="CO36" s="175"/>
      <c r="CP36" s="336"/>
      <c r="CQ36" s="175"/>
      <c r="CR36" s="175"/>
      <c r="CS36" s="175"/>
      <c r="CT36" s="175"/>
      <c r="CU36" s="175"/>
      <c r="CV36" s="337"/>
      <c r="CW36" s="9"/>
      <c r="CX36" s="93"/>
      <c r="CY36" s="338"/>
      <c r="CZ36" s="338"/>
      <c r="DA36" s="338"/>
      <c r="DB36" s="338"/>
      <c r="DC36" s="338"/>
      <c r="DD36" s="338"/>
      <c r="DE36" s="338"/>
      <c r="DF36" s="338"/>
      <c r="DG36" s="299"/>
      <c r="DH36" s="93"/>
      <c r="DI36" s="333"/>
      <c r="DJ36" s="86"/>
      <c r="DK36" s="331"/>
      <c r="DL36" s="339"/>
      <c r="DM36" s="86"/>
      <c r="DN36" s="333"/>
      <c r="DO36" s="340"/>
      <c r="DP36" s="333"/>
      <c r="DQ36" s="86"/>
      <c r="DR36" s="86"/>
      <c r="DS36" s="333"/>
      <c r="DT36" s="341"/>
      <c r="DU36" s="306"/>
      <c r="DV36" s="93"/>
      <c r="DW36" s="342"/>
      <c r="DX36" s="342"/>
      <c r="DY36" s="342"/>
      <c r="DZ36" s="342"/>
      <c r="EA36" s="342"/>
      <c r="EB36" s="340"/>
      <c r="EC36" s="93"/>
      <c r="ED36" s="175"/>
      <c r="EE36" s="343"/>
      <c r="EF36" s="343"/>
      <c r="EG36" s="344"/>
      <c r="EH36" s="344"/>
      <c r="EI36" s="344"/>
      <c r="EJ36" s="93"/>
      <c r="EK36" s="345"/>
      <c r="EL36" s="333"/>
      <c r="EM36" s="333"/>
      <c r="EN36" s="333"/>
      <c r="EO36" s="337"/>
      <c r="EP36" s="337"/>
      <c r="EQ36" s="333"/>
      <c r="ER36" s="333"/>
      <c r="ES36" s="310"/>
      <c r="ET36" s="93"/>
      <c r="EU36" s="333"/>
      <c r="EV36" s="86"/>
      <c r="EW36" s="340"/>
      <c r="EX36" s="333"/>
      <c r="EY36" s="86"/>
      <c r="EZ36" s="86"/>
      <c r="FA36" s="333"/>
      <c r="FB36" s="86"/>
      <c r="FC36" s="9"/>
      <c r="FD36" s="93"/>
      <c r="FE36" s="346"/>
      <c r="FF36" s="346"/>
      <c r="FG36" s="343"/>
      <c r="FH36" s="342"/>
      <c r="FI36" s="342"/>
      <c r="FJ36" s="225"/>
      <c r="FK36" s="333"/>
      <c r="FL36" s="347"/>
      <c r="FM36" s="205"/>
      <c r="FN36" s="93"/>
      <c r="FO36" s="345"/>
      <c r="FP36" s="333"/>
      <c r="FQ36" s="333"/>
      <c r="FR36" s="333"/>
      <c r="FS36" s="337"/>
      <c r="FT36" s="337"/>
      <c r="FU36" s="333"/>
      <c r="FV36" s="333"/>
      <c r="FW36" s="93"/>
      <c r="FX36" s="348"/>
      <c r="FY36" s="348"/>
      <c r="FZ36" s="348"/>
      <c r="GA36" s="348"/>
      <c r="GB36" s="348"/>
      <c r="GC36" s="348"/>
      <c r="GD36" s="348"/>
      <c r="IL36" s="6"/>
    </row>
    <row r="37" spans="1:245" s="366" customFormat="1" ht="12" customHeight="1">
      <c r="A37" s="94" t="s">
        <v>354</v>
      </c>
      <c r="B37" s="96">
        <v>21382.349925000002</v>
      </c>
      <c r="C37" s="96">
        <v>21932.843131000005</v>
      </c>
      <c r="D37" s="109">
        <f t="shared" si="0"/>
        <v>0.025745215466536298</v>
      </c>
      <c r="E37" s="95">
        <v>7078.510395999999</v>
      </c>
      <c r="F37" s="96">
        <v>6793.852446000002</v>
      </c>
      <c r="G37" s="365">
        <f t="shared" si="1"/>
        <v>-0.040214386089035714</v>
      </c>
      <c r="H37" s="234"/>
      <c r="I37" s="293"/>
      <c r="J37" s="921"/>
      <c r="K37" s="9"/>
      <c r="L37" s="9"/>
      <c r="M37" s="219"/>
      <c r="N37" s="219"/>
      <c r="O37" s="219"/>
      <c r="P37" s="299"/>
      <c r="Q37" s="9"/>
      <c r="R37" s="92"/>
      <c r="S37" s="93"/>
      <c r="T37" s="93"/>
      <c r="U37" s="93"/>
      <c r="V37" s="93"/>
      <c r="W37" s="93"/>
      <c r="X37" s="93"/>
      <c r="Y37" s="93"/>
      <c r="Z37" s="93"/>
      <c r="AA37" s="93"/>
      <c r="AB37" s="174"/>
      <c r="AC37" s="175"/>
      <c r="AD37" s="86"/>
      <c r="AE37" s="175"/>
      <c r="AF37" s="86"/>
      <c r="AG37" s="175"/>
      <c r="AH37" s="86"/>
      <c r="AI37" s="331"/>
      <c r="AJ37" s="175"/>
      <c r="AK37" s="86"/>
      <c r="AL37" s="225"/>
      <c r="AM37" s="174"/>
      <c r="AN37" s="328"/>
      <c r="AO37" s="328"/>
      <c r="AP37" s="328"/>
      <c r="AQ37" s="328"/>
      <c r="AR37" s="328"/>
      <c r="AS37" s="332"/>
      <c r="AT37" s="332"/>
      <c r="AU37" s="93"/>
      <c r="AV37" s="174"/>
      <c r="AW37" s="333"/>
      <c r="AX37" s="86"/>
      <c r="AY37" s="331"/>
      <c r="AZ37" s="333"/>
      <c r="BA37" s="86"/>
      <c r="BB37" s="93"/>
      <c r="BC37" s="333"/>
      <c r="BD37" s="86"/>
      <c r="BE37" s="201"/>
      <c r="BF37" s="333"/>
      <c r="BG37" s="86"/>
      <c r="BH37" s="332"/>
      <c r="BI37" s="174"/>
      <c r="BJ37" s="327"/>
      <c r="BK37" s="327"/>
      <c r="BL37" s="327"/>
      <c r="BM37" s="325"/>
      <c r="BN37" s="332"/>
      <c r="BO37" s="332"/>
      <c r="BP37" s="332"/>
      <c r="BQ37" s="332"/>
      <c r="BR37" s="332"/>
      <c r="BS37" s="93"/>
      <c r="BT37" s="174"/>
      <c r="BU37" s="333"/>
      <c r="BV37" s="333"/>
      <c r="BW37" s="334"/>
      <c r="BX37" s="333"/>
      <c r="BY37" s="333"/>
      <c r="BZ37" s="333"/>
      <c r="CA37" s="333"/>
      <c r="CB37" s="333"/>
      <c r="CC37" s="93"/>
      <c r="CD37" s="174"/>
      <c r="CE37" s="176"/>
      <c r="CF37" s="176"/>
      <c r="CG37" s="176"/>
      <c r="CH37" s="176"/>
      <c r="CI37" s="176"/>
      <c r="CJ37" s="176"/>
      <c r="CK37" s="176"/>
      <c r="CL37" s="176"/>
      <c r="CM37" s="335"/>
      <c r="CN37" s="174"/>
      <c r="CO37" s="175"/>
      <c r="CP37" s="336"/>
      <c r="CQ37" s="175"/>
      <c r="CR37" s="175"/>
      <c r="CS37" s="175"/>
      <c r="CT37" s="175"/>
      <c r="CU37" s="175"/>
      <c r="CV37" s="337"/>
      <c r="CW37" s="93"/>
      <c r="CX37" s="174"/>
      <c r="CY37" s="338"/>
      <c r="CZ37" s="338"/>
      <c r="DA37" s="338"/>
      <c r="DB37" s="338"/>
      <c r="DC37" s="338"/>
      <c r="DD37" s="338"/>
      <c r="DE37" s="338"/>
      <c r="DF37" s="338"/>
      <c r="DG37" s="335"/>
      <c r="DH37" s="174"/>
      <c r="DI37" s="333"/>
      <c r="DJ37" s="86"/>
      <c r="DK37" s="331"/>
      <c r="DL37" s="339"/>
      <c r="DM37" s="86"/>
      <c r="DN37" s="333"/>
      <c r="DO37" s="340"/>
      <c r="DP37" s="333"/>
      <c r="DQ37" s="86"/>
      <c r="DR37" s="86"/>
      <c r="DS37" s="333"/>
      <c r="DT37" s="341"/>
      <c r="DU37" s="342"/>
      <c r="DV37" s="174"/>
      <c r="DW37" s="342"/>
      <c r="DX37" s="342"/>
      <c r="DY37" s="342"/>
      <c r="DZ37" s="342"/>
      <c r="EA37" s="342"/>
      <c r="EB37" s="340"/>
      <c r="EC37" s="174"/>
      <c r="ED37" s="175"/>
      <c r="EE37" s="343"/>
      <c r="EF37" s="343"/>
      <c r="EG37" s="344"/>
      <c r="EH37" s="344"/>
      <c r="EI37" s="344"/>
      <c r="EJ37" s="174"/>
      <c r="EK37" s="345"/>
      <c r="EL37" s="333"/>
      <c r="EM37" s="333"/>
      <c r="EN37" s="333"/>
      <c r="EO37" s="337"/>
      <c r="EP37" s="337"/>
      <c r="EQ37" s="333"/>
      <c r="ER37" s="333"/>
      <c r="ES37" s="310"/>
      <c r="ET37" s="174"/>
      <c r="EU37" s="333"/>
      <c r="EV37" s="86"/>
      <c r="EW37" s="340"/>
      <c r="EX37" s="333"/>
      <c r="EY37" s="86"/>
      <c r="EZ37" s="86"/>
      <c r="FA37" s="333"/>
      <c r="FB37" s="86"/>
      <c r="FC37" s="93"/>
      <c r="FD37" s="174"/>
      <c r="FE37" s="346"/>
      <c r="FF37" s="346"/>
      <c r="FG37" s="343"/>
      <c r="FH37" s="342"/>
      <c r="FI37" s="342"/>
      <c r="FJ37" s="225"/>
      <c r="FK37" s="333"/>
      <c r="FL37" s="347"/>
      <c r="FM37" s="205"/>
      <c r="FN37" s="174"/>
      <c r="FO37" s="345"/>
      <c r="FP37" s="333"/>
      <c r="FQ37" s="333"/>
      <c r="FR37" s="333"/>
      <c r="FS37" s="337"/>
      <c r="FT37" s="337"/>
      <c r="FU37" s="333"/>
      <c r="FV37" s="333"/>
      <c r="FW37" s="174"/>
      <c r="FX37" s="348"/>
      <c r="FY37" s="348"/>
      <c r="FZ37" s="348"/>
      <c r="GA37" s="348"/>
      <c r="GB37" s="348"/>
      <c r="GC37" s="348"/>
      <c r="GD37" s="348"/>
      <c r="GE37" s="9"/>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row>
    <row r="38" spans="1:187" ht="12" customHeight="1">
      <c r="A38" s="111" t="s">
        <v>383</v>
      </c>
      <c r="B38" s="197"/>
      <c r="C38" s="368"/>
      <c r="D38" s="197"/>
      <c r="E38" s="197"/>
      <c r="F38" s="369"/>
      <c r="G38" s="369"/>
      <c r="H38" s="197"/>
      <c r="I38" s="165"/>
      <c r="AC38" s="219"/>
      <c r="AE38" s="315"/>
      <c r="AN38" s="219"/>
      <c r="AW38" s="370"/>
      <c r="AX38" s="9"/>
      <c r="AY38" s="370"/>
      <c r="AZ38" s="9"/>
      <c r="BB38" s="9"/>
      <c r="BD38" s="9"/>
      <c r="BF38" s="9"/>
      <c r="BJ38" s="219"/>
      <c r="BU38" s="370"/>
      <c r="BW38" s="370"/>
      <c r="CE38" s="370"/>
      <c r="CF38" s="9"/>
      <c r="CG38" s="370"/>
      <c r="CJ38" s="9"/>
      <c r="CK38" s="9"/>
      <c r="CL38" s="9"/>
      <c r="CO38" s="370"/>
      <c r="CP38" s="9"/>
      <c r="CQ38" s="370"/>
      <c r="CR38" s="9"/>
      <c r="CT38" s="9"/>
      <c r="CU38" s="9"/>
      <c r="CV38" s="9"/>
      <c r="CW38" s="9"/>
      <c r="CY38" s="370"/>
      <c r="DA38" s="370"/>
      <c r="DI38" s="370"/>
      <c r="DK38" s="219"/>
      <c r="DW38" s="370"/>
      <c r="EA38" s="9"/>
      <c r="ED38" s="370"/>
      <c r="EE38" s="371"/>
      <c r="EF38" s="370"/>
      <c r="EG38" s="219"/>
      <c r="EH38" s="219"/>
      <c r="EI38" s="219"/>
      <c r="EJ38" s="219"/>
      <c r="EK38" s="370"/>
      <c r="EL38" s="371"/>
      <c r="EM38" s="370"/>
      <c r="EN38" s="219"/>
      <c r="EO38" s="219"/>
      <c r="EP38" s="219"/>
      <c r="EU38" s="370"/>
      <c r="EW38" s="370"/>
      <c r="FE38" s="370"/>
      <c r="FI38" s="9"/>
      <c r="FO38" s="370"/>
      <c r="FP38" s="371"/>
      <c r="FQ38" s="370"/>
      <c r="FR38" s="219"/>
      <c r="FS38" s="219"/>
      <c r="FT38" s="219"/>
      <c r="FU38" s="201"/>
      <c r="FV38" s="9"/>
      <c r="FW38" s="201"/>
      <c r="GE38" s="205"/>
    </row>
    <row r="39" spans="1:179" ht="12" customHeight="1">
      <c r="A39" s="1032" t="s">
        <v>438</v>
      </c>
      <c r="B39" s="616"/>
      <c r="C39" s="616"/>
      <c r="D39" s="122"/>
      <c r="E39" s="122"/>
      <c r="F39" s="372"/>
      <c r="G39" s="122"/>
      <c r="H39" s="122"/>
      <c r="I39" s="165"/>
      <c r="AC39" s="373"/>
      <c r="AD39" s="374"/>
      <c r="AE39" s="374"/>
      <c r="AF39" s="374"/>
      <c r="AG39" s="374"/>
      <c r="AH39" s="375"/>
      <c r="AI39" s="374"/>
      <c r="AJ39" s="374"/>
      <c r="AK39" s="374"/>
      <c r="AN39" s="370"/>
      <c r="AW39" s="370"/>
      <c r="AX39" s="9"/>
      <c r="AZ39" s="9"/>
      <c r="BB39" s="9"/>
      <c r="BD39" s="9"/>
      <c r="BF39" s="9"/>
      <c r="BJ39" s="370"/>
      <c r="BU39" s="370"/>
      <c r="CE39" s="370"/>
      <c r="CH39" s="9"/>
      <c r="CI39" s="9"/>
      <c r="CL39" s="9"/>
      <c r="CM39" s="9"/>
      <c r="CN39" s="9"/>
      <c r="CO39" s="370"/>
      <c r="CP39" s="9"/>
      <c r="CQ39" s="9"/>
      <c r="CR39" s="9"/>
      <c r="CT39" s="9"/>
      <c r="CU39" s="9"/>
      <c r="CV39" s="9"/>
      <c r="CW39" s="9"/>
      <c r="DI39" s="376"/>
      <c r="DK39" s="370"/>
      <c r="DW39" s="219"/>
      <c r="EA39" s="9"/>
      <c r="ED39" s="219"/>
      <c r="EE39" s="370"/>
      <c r="EG39" s="9"/>
      <c r="EH39" s="9"/>
      <c r="EI39" s="9"/>
      <c r="EJ39" s="9"/>
      <c r="EK39" s="219"/>
      <c r="EL39" s="370"/>
      <c r="EN39" s="9"/>
      <c r="EO39" s="9"/>
      <c r="EP39" s="9"/>
      <c r="EQ39" s="9"/>
      <c r="ES39" s="9"/>
      <c r="FO39" s="219"/>
      <c r="FP39" s="370"/>
      <c r="FQ39" s="201"/>
      <c r="FR39" s="9"/>
      <c r="FS39" s="9"/>
      <c r="FT39" s="9"/>
      <c r="FU39" s="9"/>
      <c r="FV39" s="9"/>
      <c r="FW39" s="9"/>
    </row>
    <row r="40" spans="1:246" s="230" customFormat="1" ht="12.75" customHeight="1">
      <c r="A40" s="127"/>
      <c r="B40" s="127"/>
      <c r="C40" s="127"/>
      <c r="D40" s="127"/>
      <c r="E40" s="127"/>
      <c r="H40" s="127"/>
      <c r="I40" s="130"/>
      <c r="J40" s="377"/>
      <c r="K40" s="378"/>
      <c r="L40" s="129"/>
      <c r="M40" s="131"/>
      <c r="N40" s="379"/>
      <c r="O40" s="131"/>
      <c r="P40" s="380"/>
      <c r="Q40" s="131"/>
      <c r="R40" s="380"/>
      <c r="S40" s="381"/>
      <c r="T40" s="124"/>
      <c r="U40" s="124"/>
      <c r="V40" s="124"/>
      <c r="W40" s="124"/>
      <c r="X40" s="124"/>
      <c r="Y40" s="124"/>
      <c r="Z40" s="124"/>
      <c r="AA40" s="124"/>
      <c r="AB40" s="124"/>
      <c r="AC40" s="124"/>
      <c r="AD40" s="124"/>
      <c r="AE40" s="131"/>
      <c r="AF40" s="124"/>
      <c r="AG40" s="131"/>
      <c r="AH40" s="124"/>
      <c r="AI40" s="131"/>
      <c r="AJ40" s="382"/>
      <c r="AK40" s="124"/>
      <c r="AL40" s="131"/>
      <c r="AM40" s="124"/>
      <c r="AN40" s="124"/>
      <c r="AO40" s="383"/>
      <c r="AP40" s="384"/>
      <c r="AQ40" s="384"/>
      <c r="AR40" s="131"/>
      <c r="AS40" s="131"/>
      <c r="AT40" s="131"/>
      <c r="AU40" s="131"/>
      <c r="AV40" s="131"/>
      <c r="AW40" s="131"/>
      <c r="AX40" s="131"/>
      <c r="AY40" s="131"/>
      <c r="AZ40" s="131"/>
      <c r="BA40" s="131"/>
      <c r="BB40" s="131"/>
      <c r="BC40" s="131"/>
      <c r="BD40" s="131"/>
      <c r="BE40" s="131"/>
      <c r="BF40" s="131"/>
      <c r="BG40" s="378"/>
      <c r="BH40" s="131"/>
      <c r="BI40" s="131"/>
      <c r="BJ40" s="208"/>
      <c r="BK40" s="131"/>
      <c r="BL40" s="131"/>
      <c r="BM40" s="131"/>
      <c r="BN40" s="131"/>
      <c r="BO40" s="131"/>
      <c r="BP40" s="131"/>
      <c r="BQ40" s="131"/>
      <c r="BR40" s="131"/>
      <c r="BS40" s="131"/>
      <c r="BT40" s="131"/>
      <c r="BU40" s="131"/>
      <c r="BV40" s="124"/>
      <c r="BW40" s="124"/>
      <c r="BX40" s="131"/>
      <c r="BY40" s="131"/>
      <c r="BZ40" s="124"/>
      <c r="CA40" s="124"/>
      <c r="CB40" s="124"/>
      <c r="CC40" s="131"/>
      <c r="CD40" s="131"/>
      <c r="CE40" s="131"/>
      <c r="CF40" s="131"/>
      <c r="CG40" s="131"/>
      <c r="CH40" s="131"/>
      <c r="CI40" s="131"/>
      <c r="CJ40" s="131"/>
      <c r="CK40" s="131"/>
      <c r="CL40" s="131"/>
      <c r="CM40" s="131"/>
      <c r="CN40" s="131"/>
      <c r="CO40" s="131"/>
      <c r="CP40" s="131"/>
      <c r="CQ40" s="131"/>
      <c r="CR40" s="131"/>
      <c r="CS40" s="131"/>
      <c r="CT40" s="131"/>
      <c r="CU40" s="131"/>
      <c r="CV40" s="131"/>
      <c r="CW40" s="131"/>
      <c r="CX40" s="131"/>
      <c r="CY40" s="131"/>
      <c r="CZ40" s="131"/>
      <c r="DA40" s="131"/>
      <c r="DB40" s="131"/>
      <c r="DC40" s="131"/>
      <c r="DD40" s="131"/>
      <c r="DE40" s="131"/>
      <c r="DF40" s="131"/>
      <c r="DG40" s="131"/>
      <c r="DH40" s="131"/>
      <c r="DI40" s="131"/>
      <c r="DJ40" s="131"/>
      <c r="DK40" s="370"/>
      <c r="DL40" s="131"/>
      <c r="DM40" s="385"/>
      <c r="DN40" s="131"/>
      <c r="DO40" s="131"/>
      <c r="DP40" s="124"/>
      <c r="DQ40" s="386"/>
      <c r="DR40" s="387"/>
      <c r="DS40" s="124"/>
      <c r="DT40" s="131"/>
      <c r="DU40" s="131"/>
      <c r="DV40" s="131"/>
      <c r="DW40" s="370"/>
      <c r="DX40" s="124"/>
      <c r="DY40" s="124"/>
      <c r="DZ40" s="124"/>
      <c r="EA40" s="124"/>
      <c r="EB40" s="124"/>
      <c r="EC40" s="124"/>
      <c r="ED40" s="124"/>
      <c r="EE40" s="131"/>
      <c r="EF40" s="131"/>
      <c r="EG40" s="131"/>
      <c r="EH40" s="131"/>
      <c r="EI40" s="131"/>
      <c r="EJ40" s="131"/>
      <c r="EK40" s="131"/>
      <c r="EL40" s="131"/>
      <c r="EM40" s="131"/>
      <c r="EN40" s="131"/>
      <c r="EO40" s="388"/>
      <c r="EP40" s="131"/>
      <c r="EQ40" s="131"/>
      <c r="ER40" s="124"/>
      <c r="ES40" s="131"/>
      <c r="ET40" s="131"/>
      <c r="EU40" s="124"/>
      <c r="EV40" s="131"/>
      <c r="EW40" s="131"/>
      <c r="EX40" s="131"/>
      <c r="EY40" s="124"/>
      <c r="EZ40" s="131"/>
      <c r="FA40" s="131"/>
      <c r="FB40" s="124"/>
      <c r="FC40" s="131"/>
      <c r="FD40" s="131"/>
      <c r="FE40" s="131"/>
      <c r="FF40" s="131"/>
      <c r="FG40" s="131"/>
      <c r="FH40" s="131"/>
      <c r="FI40" s="131"/>
      <c r="FJ40" s="131"/>
      <c r="FK40" s="131"/>
      <c r="FL40" s="131"/>
      <c r="FM40" s="131"/>
      <c r="FN40" s="389"/>
      <c r="FO40" s="131"/>
      <c r="FP40" s="131"/>
      <c r="FQ40" s="131"/>
      <c r="FR40" s="131"/>
      <c r="FS40" s="131"/>
      <c r="FT40" s="131"/>
      <c r="FU40" s="131"/>
      <c r="FV40" s="124"/>
      <c r="FW40" s="131"/>
      <c r="FX40" s="389"/>
      <c r="FY40" s="389"/>
      <c r="FZ40" s="389"/>
      <c r="GA40" s="389"/>
      <c r="GB40" s="389"/>
      <c r="GC40" s="389"/>
      <c r="GD40" s="389"/>
      <c r="GE40" s="124"/>
      <c r="GF40" s="124"/>
      <c r="GG40" s="124"/>
      <c r="GH40" s="124"/>
      <c r="GI40" s="124"/>
      <c r="GJ40" s="124"/>
      <c r="GK40" s="124"/>
      <c r="GL40" s="124"/>
      <c r="GM40" s="124"/>
      <c r="GN40" s="124"/>
      <c r="GO40" s="124"/>
      <c r="GP40" s="124"/>
      <c r="GQ40" s="124"/>
      <c r="GR40" s="124"/>
      <c r="GS40" s="124"/>
      <c r="GT40" s="124"/>
      <c r="GU40" s="124"/>
      <c r="GV40" s="124"/>
      <c r="GW40" s="124"/>
      <c r="GX40" s="124"/>
      <c r="GY40" s="124"/>
      <c r="GZ40" s="124"/>
      <c r="HA40" s="124"/>
      <c r="HB40" s="124"/>
      <c r="HC40" s="124"/>
      <c r="HD40" s="124"/>
      <c r="HE40" s="124"/>
      <c r="HF40" s="124"/>
      <c r="HG40" s="124"/>
      <c r="HH40" s="124"/>
      <c r="HI40" s="124"/>
      <c r="HJ40" s="124"/>
      <c r="HK40" s="124"/>
      <c r="HL40" s="124"/>
      <c r="HM40" s="124"/>
      <c r="HN40" s="124"/>
      <c r="HO40" s="124"/>
      <c r="HP40" s="124"/>
      <c r="HQ40" s="124"/>
      <c r="HR40" s="124"/>
      <c r="HS40" s="124"/>
      <c r="HT40" s="124"/>
      <c r="HU40" s="124"/>
      <c r="HV40" s="124"/>
      <c r="HW40" s="124"/>
      <c r="HX40" s="124"/>
      <c r="HY40" s="124"/>
      <c r="HZ40" s="124"/>
      <c r="IA40" s="124"/>
      <c r="IB40" s="124"/>
      <c r="IC40" s="124"/>
      <c r="ID40" s="124"/>
      <c r="IE40" s="124"/>
      <c r="IF40" s="124"/>
      <c r="IG40" s="124"/>
      <c r="IH40" s="124"/>
      <c r="II40" s="124"/>
      <c r="IJ40" s="124"/>
      <c r="IK40" s="124"/>
      <c r="IL40" s="124"/>
    </row>
    <row r="41" spans="1:188" ht="15.75" customHeight="1">
      <c r="A41" s="5"/>
      <c r="B41" s="5"/>
      <c r="C41" s="5"/>
      <c r="D41" s="5"/>
      <c r="E41" s="791" t="s">
        <v>481</v>
      </c>
      <c r="F41" s="6"/>
      <c r="G41" s="6"/>
      <c r="H41" s="5"/>
      <c r="I41" s="124"/>
      <c r="J41" s="377"/>
      <c r="K41" s="210"/>
      <c r="L41" s="9"/>
      <c r="M41" s="136"/>
      <c r="N41" s="390"/>
      <c r="O41" s="227"/>
      <c r="P41" s="227"/>
      <c r="Q41" s="391"/>
      <c r="R41" s="227"/>
      <c r="S41" s="381"/>
      <c r="AG41" s="9"/>
      <c r="AI41" s="9"/>
      <c r="AJ41" s="9"/>
      <c r="AL41" s="9"/>
      <c r="AM41" s="9"/>
      <c r="AN41" s="392"/>
      <c r="AO41" s="9"/>
      <c r="AP41" s="9"/>
      <c r="AQ41" s="9"/>
      <c r="AR41" s="9"/>
      <c r="AS41" s="9"/>
      <c r="AT41" s="9"/>
      <c r="AU41" s="9"/>
      <c r="AZ41" s="124"/>
      <c r="BA41" s="124"/>
      <c r="BB41" s="124"/>
      <c r="BC41" s="124"/>
      <c r="BD41" s="124"/>
      <c r="BE41" s="124"/>
      <c r="BF41" s="124"/>
      <c r="BG41" s="124"/>
      <c r="BH41" s="124"/>
      <c r="BI41" s="124"/>
      <c r="BJ41" s="124"/>
      <c r="BK41" s="267"/>
      <c r="BL41" s="393"/>
      <c r="BM41" s="393"/>
      <c r="BN41" s="124"/>
      <c r="BO41" s="124"/>
      <c r="BP41" s="124"/>
      <c r="BQ41" s="124"/>
      <c r="BR41" s="124"/>
      <c r="BS41" s="24"/>
      <c r="BT41" s="124"/>
      <c r="CE41" s="394"/>
      <c r="CF41" s="395"/>
      <c r="CG41" s="395"/>
      <c r="CH41" s="395"/>
      <c r="CI41" s="395"/>
      <c r="CJ41" s="395"/>
      <c r="CK41" s="395"/>
      <c r="CL41" s="395"/>
      <c r="CM41" s="395"/>
      <c r="DI41" s="208"/>
      <c r="DM41" s="396"/>
      <c r="DS41" s="201"/>
      <c r="DV41" s="9"/>
      <c r="DW41" s="397"/>
      <c r="DX41" s="398"/>
      <c r="EX41" s="399"/>
      <c r="GF41" s="93"/>
    </row>
    <row r="42" spans="1:166" ht="12" customHeight="1">
      <c r="A42" s="1311" t="s">
        <v>366</v>
      </c>
      <c r="B42" s="400"/>
      <c r="C42" s="401"/>
      <c r="D42" s="5"/>
      <c r="E42" s="820" t="s">
        <v>256</v>
      </c>
      <c r="F42" s="914"/>
      <c r="G42" s="914"/>
      <c r="H42" s="6"/>
      <c r="I42" s="402"/>
      <c r="J42" s="232"/>
      <c r="K42" s="208"/>
      <c r="L42" s="139"/>
      <c r="M42" s="140"/>
      <c r="N42" s="141"/>
      <c r="O42" s="141"/>
      <c r="P42" s="140"/>
      <c r="Q42" s="140"/>
      <c r="R42" s="141"/>
      <c r="S42" s="147"/>
      <c r="AC42" s="144"/>
      <c r="AD42" s="221"/>
      <c r="AE42" s="222"/>
      <c r="AG42" s="9"/>
      <c r="AI42" s="9"/>
      <c r="AJ42" s="9"/>
      <c r="AK42" s="403"/>
      <c r="AL42" s="9"/>
      <c r="AM42" s="9"/>
      <c r="AN42" s="9"/>
      <c r="AO42" s="267"/>
      <c r="AP42" s="393"/>
      <c r="AQ42" s="393"/>
      <c r="AS42" s="9"/>
      <c r="AU42" s="24"/>
      <c r="AV42" s="9"/>
      <c r="AW42" s="144"/>
      <c r="AX42" s="221"/>
      <c r="AY42" s="222"/>
      <c r="AZ42" s="9"/>
      <c r="BA42" s="226"/>
      <c r="BB42" s="9"/>
      <c r="BC42" s="9"/>
      <c r="BD42" s="9"/>
      <c r="BE42" s="9"/>
      <c r="BF42" s="9"/>
      <c r="BG42" s="403"/>
      <c r="BH42" s="404"/>
      <c r="BI42" s="405"/>
      <c r="BJ42" s="9"/>
      <c r="BK42" s="9"/>
      <c r="BL42" s="9"/>
      <c r="BM42" s="9"/>
      <c r="BN42" s="9"/>
      <c r="BO42" s="9"/>
      <c r="BP42" s="9"/>
      <c r="BQ42" s="9"/>
      <c r="BR42" s="9"/>
      <c r="BS42" s="9"/>
      <c r="BT42" s="9"/>
      <c r="BU42" s="144"/>
      <c r="BV42" s="221"/>
      <c r="BW42" s="222"/>
      <c r="CG42" s="267"/>
      <c r="CH42" s="393"/>
      <c r="CI42" s="393"/>
      <c r="CO42" s="144"/>
      <c r="CP42" s="221"/>
      <c r="CQ42" s="222"/>
      <c r="DI42" s="144"/>
      <c r="DJ42" s="221"/>
      <c r="DK42" s="222"/>
      <c r="DM42" s="396"/>
      <c r="DS42" s="201"/>
      <c r="DX42" s="226"/>
      <c r="DY42" s="222"/>
      <c r="DZ42" s="222"/>
      <c r="EA42" s="222"/>
      <c r="ED42" s="144"/>
      <c r="EE42" s="221"/>
      <c r="EF42" s="222"/>
      <c r="EM42" s="315"/>
      <c r="EN42" s="315"/>
      <c r="EO42" s="406"/>
      <c r="EP42" s="315"/>
      <c r="EQ42" s="315"/>
      <c r="ER42" s="226"/>
      <c r="ES42" s="315"/>
      <c r="EX42" s="407"/>
      <c r="FC42" s="399"/>
      <c r="FE42" s="144"/>
      <c r="FF42" s="221"/>
      <c r="FG42" s="222"/>
      <c r="FH42" s="393"/>
      <c r="FI42" s="393"/>
      <c r="FJ42" s="393"/>
    </row>
    <row r="43" spans="1:188" ht="12" customHeight="1">
      <c r="A43" s="27"/>
      <c r="B43" s="1441" t="s">
        <v>426</v>
      </c>
      <c r="C43" s="1375"/>
      <c r="D43" s="165"/>
      <c r="E43" s="1312" t="s">
        <v>366</v>
      </c>
      <c r="F43" s="1317"/>
      <c r="G43" s="1317"/>
      <c r="H43" s="5"/>
      <c r="I43" s="151"/>
      <c r="J43" s="143"/>
      <c r="K43" s="144"/>
      <c r="L43" s="145"/>
      <c r="M43" s="124"/>
      <c r="N43" s="146"/>
      <c r="O43" s="146"/>
      <c r="P43" s="124"/>
      <c r="Q43" s="124"/>
      <c r="R43" s="24"/>
      <c r="S43" s="147"/>
      <c r="AC43" s="246"/>
      <c r="AD43" s="227"/>
      <c r="AE43" s="246"/>
      <c r="AF43" s="151"/>
      <c r="AH43" s="246"/>
      <c r="AI43" s="246"/>
      <c r="AJ43" s="247"/>
      <c r="AK43" s="247"/>
      <c r="AL43" s="247"/>
      <c r="AM43" s="247"/>
      <c r="AN43" s="247"/>
      <c r="AO43" s="247"/>
      <c r="AP43" s="247"/>
      <c r="AQ43" s="247"/>
      <c r="AR43" s="247"/>
      <c r="AS43" s="227"/>
      <c r="AT43" s="247"/>
      <c r="AV43" s="247"/>
      <c r="AW43" s="9"/>
      <c r="AX43" s="227"/>
      <c r="AY43" s="205"/>
      <c r="BA43" s="227"/>
      <c r="BB43" s="227"/>
      <c r="BC43" s="205"/>
      <c r="BD43" s="205"/>
      <c r="BE43" s="227"/>
      <c r="BF43" s="247"/>
      <c r="BG43" s="247"/>
      <c r="BH43" s="247"/>
      <c r="BI43" s="227"/>
      <c r="BJ43" s="247"/>
      <c r="BK43" s="247"/>
      <c r="BL43" s="247"/>
      <c r="BM43" s="247"/>
      <c r="BN43" s="247"/>
      <c r="BO43" s="247"/>
      <c r="BP43" s="247"/>
      <c r="BQ43" s="247"/>
      <c r="BR43" s="247"/>
      <c r="BS43" s="247"/>
      <c r="BT43" s="250"/>
      <c r="BU43" s="148"/>
      <c r="BV43" s="246"/>
      <c r="BW43" s="246"/>
      <c r="BX43" s="246"/>
      <c r="BY43" s="246"/>
      <c r="BZ43" s="246"/>
      <c r="CA43" s="246"/>
      <c r="CB43" s="246"/>
      <c r="CC43" s="246"/>
      <c r="CO43" s="148"/>
      <c r="CP43" s="246"/>
      <c r="CQ43" s="246"/>
      <c r="CR43" s="246"/>
      <c r="CS43" s="246"/>
      <c r="CT43" s="246"/>
      <c r="CU43" s="246"/>
      <c r="CV43" s="246"/>
      <c r="CW43" s="246"/>
      <c r="DA43" s="408"/>
      <c r="DB43" s="408"/>
      <c r="DC43" s="378"/>
      <c r="DD43" s="378"/>
      <c r="DI43" s="147"/>
      <c r="DJ43" s="225"/>
      <c r="DK43" s="225"/>
      <c r="DL43" s="225"/>
      <c r="DM43" s="409"/>
      <c r="DN43" s="266"/>
      <c r="DO43" s="225"/>
      <c r="DT43" s="148"/>
      <c r="DV43" s="226"/>
      <c r="DX43" s="315"/>
      <c r="EC43" s="410"/>
      <c r="EE43" s="264"/>
      <c r="EF43" s="247"/>
      <c r="EG43" s="247"/>
      <c r="EH43" s="247"/>
      <c r="EJ43" s="411"/>
      <c r="EN43" s="199"/>
      <c r="EO43" s="199"/>
      <c r="EP43" s="199"/>
      <c r="EX43" s="315"/>
      <c r="FA43" s="412"/>
      <c r="FC43" s="407"/>
      <c r="FE43" s="147"/>
      <c r="GF43" s="93"/>
    </row>
    <row r="44" spans="1:163" ht="12" customHeight="1">
      <c r="A44" s="34" t="s">
        <v>222</v>
      </c>
      <c r="B44" s="1442" t="s">
        <v>448</v>
      </c>
      <c r="C44" s="1442" t="s">
        <v>324</v>
      </c>
      <c r="D44" s="414"/>
      <c r="E44" s="6" t="s">
        <v>257</v>
      </c>
      <c r="F44" s="415"/>
      <c r="G44" s="6"/>
      <c r="H44" s="5"/>
      <c r="I44" s="246"/>
      <c r="K44" s="9"/>
      <c r="L44" s="136"/>
      <c r="M44" s="148"/>
      <c r="N44" s="149"/>
      <c r="O44" s="9"/>
      <c r="P44" s="136"/>
      <c r="Q44" s="148"/>
      <c r="R44" s="150"/>
      <c r="AC44" s="256"/>
      <c r="AD44" s="227"/>
      <c r="AE44" s="246"/>
      <c r="AF44" s="227"/>
      <c r="AG44" s="416"/>
      <c r="AH44" s="227"/>
      <c r="AI44" s="246"/>
      <c r="AJ44" s="247"/>
      <c r="AK44" s="247"/>
      <c r="AL44" s="247"/>
      <c r="AM44" s="247"/>
      <c r="AN44" s="247"/>
      <c r="AO44" s="247"/>
      <c r="AP44" s="247"/>
      <c r="AQ44" s="247"/>
      <c r="AR44" s="247"/>
      <c r="AS44" s="227"/>
      <c r="AT44" s="247"/>
      <c r="AU44" s="247"/>
      <c r="AV44" s="247"/>
      <c r="AW44" s="151"/>
      <c r="AX44" s="227"/>
      <c r="AY44" s="205"/>
      <c r="BA44" s="227"/>
      <c r="BB44" s="227"/>
      <c r="BC44" s="205"/>
      <c r="BD44" s="205"/>
      <c r="BE44" s="227"/>
      <c r="BF44" s="246"/>
      <c r="BG44" s="246"/>
      <c r="BH44" s="246"/>
      <c r="BI44" s="246"/>
      <c r="BJ44" s="9"/>
      <c r="BK44" s="9"/>
      <c r="BL44" s="9"/>
      <c r="BM44" s="9"/>
      <c r="BN44" s="9"/>
      <c r="BO44" s="9"/>
      <c r="BP44" s="9"/>
      <c r="BQ44" s="9"/>
      <c r="BR44" s="246"/>
      <c r="BS44" s="246"/>
      <c r="BT44" s="261"/>
      <c r="BU44" s="151"/>
      <c r="BV44" s="246"/>
      <c r="BW44" s="246"/>
      <c r="BX44" s="246"/>
      <c r="BY44" s="246"/>
      <c r="BZ44" s="246"/>
      <c r="CA44" s="246"/>
      <c r="CB44" s="246"/>
      <c r="CC44" s="246"/>
      <c r="CO44" s="151"/>
      <c r="CP44" s="246"/>
      <c r="CQ44" s="246"/>
      <c r="CR44" s="246"/>
      <c r="CS44" s="246"/>
      <c r="CT44" s="246"/>
      <c r="CU44" s="246"/>
      <c r="CV44" s="246"/>
      <c r="CW44" s="246"/>
      <c r="DI44" s="151"/>
      <c r="DJ44" s="417"/>
      <c r="DK44" s="257"/>
      <c r="DL44" s="253"/>
      <c r="DM44" s="418"/>
      <c r="DN44" s="266"/>
      <c r="DO44" s="315"/>
      <c r="DS44" s="419"/>
      <c r="DV44" s="226"/>
      <c r="ED44" s="151"/>
      <c r="EE44" s="253"/>
      <c r="EF44" s="227"/>
      <c r="EG44" s="247"/>
      <c r="EH44" s="247"/>
      <c r="EI44" s="247"/>
      <c r="EJ44" s="247"/>
      <c r="FA44" s="412"/>
      <c r="FC44" s="315"/>
      <c r="FE44" s="151"/>
      <c r="FF44" s="253"/>
      <c r="FG44" s="253"/>
    </row>
    <row r="45" spans="1:161" ht="12" customHeight="1">
      <c r="A45" s="45"/>
      <c r="B45" s="1443"/>
      <c r="C45" s="1443"/>
      <c r="D45" s="150"/>
      <c r="E45" s="150"/>
      <c r="F45" s="6"/>
      <c r="G45" s="420"/>
      <c r="H45" s="5"/>
      <c r="I45" s="199"/>
      <c r="K45" s="151"/>
      <c r="L45" s="136"/>
      <c r="M45" s="148"/>
      <c r="N45" s="150"/>
      <c r="O45" s="9"/>
      <c r="P45" s="136"/>
      <c r="Q45" s="148"/>
      <c r="R45" s="150"/>
      <c r="AD45" s="253"/>
      <c r="AE45" s="257"/>
      <c r="AF45" s="257"/>
      <c r="AG45" s="280"/>
      <c r="AH45" s="257"/>
      <c r="AI45" s="257"/>
      <c r="AJ45" s="253"/>
      <c r="AK45" s="253"/>
      <c r="AL45" s="253"/>
      <c r="AM45" s="253"/>
      <c r="AN45" s="253"/>
      <c r="AO45" s="253"/>
      <c r="AP45" s="253"/>
      <c r="AQ45" s="253"/>
      <c r="AR45" s="253"/>
      <c r="AS45" s="253"/>
      <c r="AT45" s="253"/>
      <c r="AU45" s="253"/>
      <c r="AV45" s="253"/>
      <c r="AW45" s="9"/>
      <c r="AX45" s="253"/>
      <c r="AY45" s="416"/>
      <c r="BA45" s="253"/>
      <c r="BB45" s="256"/>
      <c r="BD45" s="414"/>
      <c r="BE45" s="253"/>
      <c r="BF45" s="257"/>
      <c r="BG45" s="257"/>
      <c r="BH45" s="257"/>
      <c r="BI45" s="256"/>
      <c r="BJ45" s="257"/>
      <c r="BK45" s="257"/>
      <c r="BL45" s="257"/>
      <c r="BM45" s="257"/>
      <c r="BN45" s="257"/>
      <c r="BO45" s="257"/>
      <c r="BP45" s="257"/>
      <c r="BQ45" s="257"/>
      <c r="BR45" s="257"/>
      <c r="BS45" s="257"/>
      <c r="BT45" s="232"/>
      <c r="BU45" s="152"/>
      <c r="BV45" s="246"/>
      <c r="BW45" s="246"/>
      <c r="BX45" s="246"/>
      <c r="BY45" s="246"/>
      <c r="BZ45" s="246"/>
      <c r="CA45" s="246"/>
      <c r="CB45" s="246"/>
      <c r="CC45" s="227"/>
      <c r="CO45" s="152"/>
      <c r="CP45" s="246"/>
      <c r="CQ45" s="246"/>
      <c r="CR45" s="246"/>
      <c r="CS45" s="246"/>
      <c r="CT45" s="246"/>
      <c r="CU45" s="246"/>
      <c r="CV45" s="246"/>
      <c r="CW45" s="227"/>
      <c r="DI45" s="152"/>
      <c r="DJ45" s="421"/>
      <c r="DK45" s="422"/>
      <c r="DL45" s="422"/>
      <c r="DM45" s="423"/>
      <c r="DO45" s="422"/>
      <c r="DS45" s="201"/>
      <c r="DV45" s="232"/>
      <c r="ED45" s="152"/>
      <c r="EE45" s="253"/>
      <c r="EF45" s="153"/>
      <c r="EG45" s="153"/>
      <c r="EH45" s="153"/>
      <c r="EI45" s="153"/>
      <c r="EJ45" s="153"/>
      <c r="FA45" s="9"/>
      <c r="FE45" s="152"/>
    </row>
    <row r="46" spans="1:163" ht="12" customHeight="1">
      <c r="A46" s="57" t="s">
        <v>228</v>
      </c>
      <c r="B46" s="984">
        <v>333.1940119606745</v>
      </c>
      <c r="C46" s="988">
        <v>73.64114820763713</v>
      </c>
      <c r="D46" s="165"/>
      <c r="E46" s="165"/>
      <c r="F46" s="425"/>
      <c r="G46" s="6"/>
      <c r="H46" s="426"/>
      <c r="I46" s="402"/>
      <c r="K46" s="152"/>
      <c r="L46" s="153"/>
      <c r="M46" s="153"/>
      <c r="N46" s="154"/>
      <c r="O46" s="155"/>
      <c r="P46" s="153"/>
      <c r="Q46" s="153"/>
      <c r="R46" s="154"/>
      <c r="AC46" s="156"/>
      <c r="AD46" s="271"/>
      <c r="AE46" s="271"/>
      <c r="AF46" s="271"/>
      <c r="AG46" s="427"/>
      <c r="AH46" s="271"/>
      <c r="AI46" s="271"/>
      <c r="AJ46" s="77"/>
      <c r="AK46" s="77"/>
      <c r="AL46" s="77"/>
      <c r="AM46" s="77"/>
      <c r="AN46" s="77"/>
      <c r="AO46" s="77"/>
      <c r="AP46" s="77"/>
      <c r="AQ46" s="77"/>
      <c r="AR46" s="77"/>
      <c r="AS46" s="77"/>
      <c r="AT46" s="77"/>
      <c r="AU46" s="77"/>
      <c r="AV46" s="77"/>
      <c r="AW46" s="156"/>
      <c r="AX46" s="428"/>
      <c r="AY46" s="429"/>
      <c r="AZ46" s="429"/>
      <c r="BA46" s="430"/>
      <c r="BB46" s="430"/>
      <c r="BC46" s="431"/>
      <c r="BD46" s="431"/>
      <c r="BE46" s="428"/>
      <c r="BF46" s="272"/>
      <c r="BG46" s="272"/>
      <c r="BH46" s="272"/>
      <c r="BI46" s="272"/>
      <c r="BJ46" s="250"/>
      <c r="BK46" s="250"/>
      <c r="BL46" s="250"/>
      <c r="BM46" s="250"/>
      <c r="BN46" s="250"/>
      <c r="BO46" s="250"/>
      <c r="BP46" s="250"/>
      <c r="BQ46" s="250"/>
      <c r="BR46" s="272"/>
      <c r="BS46" s="272"/>
      <c r="BT46" s="295"/>
      <c r="BU46" s="156"/>
      <c r="BV46" s="307"/>
      <c r="BW46" s="307"/>
      <c r="BX46" s="307"/>
      <c r="BY46" s="307"/>
      <c r="BZ46" s="307"/>
      <c r="CA46" s="307"/>
      <c r="CB46" s="307"/>
      <c r="CC46" s="307"/>
      <c r="CD46" s="432"/>
      <c r="CE46" s="299"/>
      <c r="CF46" s="299"/>
      <c r="CG46" s="299"/>
      <c r="CH46" s="299"/>
      <c r="CI46" s="299"/>
      <c r="CJ46" s="299"/>
      <c r="CK46" s="299"/>
      <c r="CL46" s="299"/>
      <c r="CM46" s="299"/>
      <c r="CN46" s="299"/>
      <c r="CO46" s="156"/>
      <c r="CP46" s="311"/>
      <c r="CQ46" s="311"/>
      <c r="CR46" s="311"/>
      <c r="CS46" s="311"/>
      <c r="CT46" s="311"/>
      <c r="CU46" s="311"/>
      <c r="CV46" s="311"/>
      <c r="CW46" s="311"/>
      <c r="CY46" s="299"/>
      <c r="CZ46" s="299"/>
      <c r="DA46" s="299"/>
      <c r="DB46" s="299"/>
      <c r="DC46" s="299"/>
      <c r="DD46" s="299"/>
      <c r="DE46" s="299"/>
      <c r="DF46" s="299"/>
      <c r="DG46" s="299"/>
      <c r="DH46" s="299"/>
      <c r="DI46" s="156"/>
      <c r="DJ46" s="433"/>
      <c r="DK46" s="434"/>
      <c r="DL46" s="434"/>
      <c r="DM46" s="435"/>
      <c r="DN46" s="434"/>
      <c r="DO46" s="434"/>
      <c r="DS46" s="201"/>
      <c r="DV46" s="306"/>
      <c r="EC46" s="315"/>
      <c r="ED46" s="156"/>
      <c r="EE46" s="311"/>
      <c r="EF46" s="311"/>
      <c r="EG46" s="311"/>
      <c r="EH46" s="436"/>
      <c r="EI46" s="436"/>
      <c r="EJ46" s="436"/>
      <c r="FE46" s="156"/>
      <c r="FF46" s="437"/>
      <c r="FG46" s="437"/>
    </row>
    <row r="47" spans="1:188" ht="12" customHeight="1">
      <c r="A47" s="190" t="s">
        <v>229</v>
      </c>
      <c r="B47" s="986">
        <v>308.4827951686175</v>
      </c>
      <c r="C47" s="987">
        <v>95.47950828460189</v>
      </c>
      <c r="D47" s="439"/>
      <c r="E47" s="439"/>
      <c r="F47" s="6"/>
      <c r="G47" s="440"/>
      <c r="H47" s="441"/>
      <c r="I47" s="402"/>
      <c r="K47" s="156"/>
      <c r="L47" s="112"/>
      <c r="M47" s="112"/>
      <c r="N47" s="74"/>
      <c r="O47" s="157"/>
      <c r="P47" s="112"/>
      <c r="Q47" s="158"/>
      <c r="R47" s="74"/>
      <c r="AC47" s="156"/>
      <c r="AD47" s="271"/>
      <c r="AE47" s="271"/>
      <c r="AF47" s="271"/>
      <c r="AG47" s="427"/>
      <c r="AH47" s="271"/>
      <c r="AI47" s="271"/>
      <c r="AJ47" s="77"/>
      <c r="AK47" s="77"/>
      <c r="AL47" s="77"/>
      <c r="AM47" s="77"/>
      <c r="AN47" s="77"/>
      <c r="AO47" s="77"/>
      <c r="AP47" s="77"/>
      <c r="AQ47" s="77"/>
      <c r="AR47" s="77"/>
      <c r="AS47" s="77"/>
      <c r="AT47" s="77"/>
      <c r="AU47" s="77"/>
      <c r="AV47" s="77"/>
      <c r="AW47" s="156"/>
      <c r="AX47" s="428"/>
      <c r="AY47" s="429"/>
      <c r="AZ47" s="429"/>
      <c r="BA47" s="430"/>
      <c r="BB47" s="430"/>
      <c r="BC47" s="431"/>
      <c r="BD47" s="431"/>
      <c r="BE47" s="428"/>
      <c r="BF47" s="272"/>
      <c r="BG47" s="272"/>
      <c r="BH47" s="272"/>
      <c r="BI47" s="272"/>
      <c r="BJ47" s="250"/>
      <c r="BK47" s="250"/>
      <c r="BL47" s="250"/>
      <c r="BM47" s="250"/>
      <c r="BN47" s="250"/>
      <c r="BO47" s="250"/>
      <c r="BP47" s="250"/>
      <c r="BQ47" s="250"/>
      <c r="BR47" s="272"/>
      <c r="BS47" s="272"/>
      <c r="BT47" s="295"/>
      <c r="BU47" s="156"/>
      <c r="BV47" s="307"/>
      <c r="BW47" s="307"/>
      <c r="BX47" s="307"/>
      <c r="BY47" s="307"/>
      <c r="BZ47" s="307"/>
      <c r="CA47" s="307"/>
      <c r="CB47" s="307"/>
      <c r="CC47" s="307"/>
      <c r="CE47" s="299"/>
      <c r="CF47" s="299"/>
      <c r="CG47" s="299"/>
      <c r="CH47" s="299"/>
      <c r="CI47" s="299"/>
      <c r="CJ47" s="299"/>
      <c r="CK47" s="299"/>
      <c r="CL47" s="299"/>
      <c r="CM47" s="299"/>
      <c r="CN47" s="299"/>
      <c r="CO47" s="156"/>
      <c r="CP47" s="311"/>
      <c r="CQ47" s="311"/>
      <c r="CR47" s="311"/>
      <c r="CS47" s="311"/>
      <c r="CT47" s="311"/>
      <c r="CU47" s="311"/>
      <c r="CV47" s="311"/>
      <c r="CW47" s="311"/>
      <c r="CY47" s="299"/>
      <c r="CZ47" s="299"/>
      <c r="DA47" s="299"/>
      <c r="DB47" s="299"/>
      <c r="DC47" s="299"/>
      <c r="DD47" s="299"/>
      <c r="DE47" s="299"/>
      <c r="DF47" s="299"/>
      <c r="DG47" s="299"/>
      <c r="DH47" s="299"/>
      <c r="DI47" s="156"/>
      <c r="DJ47" s="434"/>
      <c r="DK47" s="434"/>
      <c r="DL47" s="434"/>
      <c r="DM47" s="435"/>
      <c r="DN47" s="435"/>
      <c r="DO47" s="434"/>
      <c r="DS47" s="201"/>
      <c r="DV47" s="306"/>
      <c r="EC47" s="306"/>
      <c r="ED47" s="156"/>
      <c r="EE47" s="311"/>
      <c r="EF47" s="311"/>
      <c r="EG47" s="311"/>
      <c r="EH47" s="436"/>
      <c r="EI47" s="436"/>
      <c r="EJ47" s="436"/>
      <c r="FE47" s="156"/>
      <c r="FF47" s="437"/>
      <c r="FG47" s="437"/>
      <c r="GF47" s="93"/>
    </row>
    <row r="48" spans="1:163" ht="12" customHeight="1">
      <c r="A48" s="57" t="s">
        <v>230</v>
      </c>
      <c r="B48" s="984">
        <v>361.74372682154143</v>
      </c>
      <c r="C48" s="988">
        <v>104.69227461794385</v>
      </c>
      <c r="D48" s="439"/>
      <c r="E48" s="439"/>
      <c r="F48" s="6"/>
      <c r="G48" s="6"/>
      <c r="H48" s="5"/>
      <c r="I48" s="402"/>
      <c r="K48" s="156"/>
      <c r="L48" s="112"/>
      <c r="M48" s="112"/>
      <c r="N48" s="74"/>
      <c r="O48" s="157"/>
      <c r="P48" s="112"/>
      <c r="Q48" s="158"/>
      <c r="R48" s="74"/>
      <c r="AC48" s="156"/>
      <c r="AD48" s="271"/>
      <c r="AE48" s="271"/>
      <c r="AF48" s="271"/>
      <c r="AG48" s="427"/>
      <c r="AH48" s="271"/>
      <c r="AI48" s="271"/>
      <c r="AJ48" s="77"/>
      <c r="AK48" s="77"/>
      <c r="AL48" s="77"/>
      <c r="AM48" s="77"/>
      <c r="AN48" s="77"/>
      <c r="AO48" s="77"/>
      <c r="AP48" s="77"/>
      <c r="AQ48" s="77"/>
      <c r="AR48" s="77"/>
      <c r="AS48" s="77"/>
      <c r="AT48" s="77"/>
      <c r="AU48" s="77"/>
      <c r="AV48" s="77"/>
      <c r="AW48" s="156"/>
      <c r="AX48" s="428"/>
      <c r="AY48" s="429"/>
      <c r="AZ48" s="429"/>
      <c r="BA48" s="430"/>
      <c r="BB48" s="430"/>
      <c r="BC48" s="431"/>
      <c r="BD48" s="431"/>
      <c r="BE48" s="428"/>
      <c r="BF48" s="272"/>
      <c r="BG48" s="272"/>
      <c r="BH48" s="272"/>
      <c r="BI48" s="272"/>
      <c r="BJ48" s="250"/>
      <c r="BK48" s="250"/>
      <c r="BL48" s="250"/>
      <c r="BM48" s="250"/>
      <c r="BN48" s="250"/>
      <c r="BO48" s="250"/>
      <c r="BP48" s="250"/>
      <c r="BQ48" s="250"/>
      <c r="BR48" s="272"/>
      <c r="BS48" s="272"/>
      <c r="BT48" s="295"/>
      <c r="BU48" s="156"/>
      <c r="BV48" s="307"/>
      <c r="BW48" s="307"/>
      <c r="BX48" s="307"/>
      <c r="BY48" s="307"/>
      <c r="BZ48" s="307"/>
      <c r="CA48" s="307"/>
      <c r="CB48" s="307"/>
      <c r="CC48" s="307"/>
      <c r="CE48" s="299"/>
      <c r="CF48" s="299"/>
      <c r="CG48" s="299"/>
      <c r="CH48" s="299"/>
      <c r="CI48" s="299"/>
      <c r="CJ48" s="299"/>
      <c r="CK48" s="299"/>
      <c r="CL48" s="299"/>
      <c r="CM48" s="299"/>
      <c r="CN48" s="299"/>
      <c r="CO48" s="156"/>
      <c r="CP48" s="311"/>
      <c r="CQ48" s="311"/>
      <c r="CR48" s="311"/>
      <c r="CS48" s="311"/>
      <c r="CT48" s="311"/>
      <c r="CU48" s="311"/>
      <c r="CV48" s="311"/>
      <c r="CW48" s="311"/>
      <c r="CY48" s="299"/>
      <c r="CZ48" s="299"/>
      <c r="DA48" s="299"/>
      <c r="DB48" s="299"/>
      <c r="DC48" s="299"/>
      <c r="DD48" s="299"/>
      <c r="DE48" s="299"/>
      <c r="DF48" s="299"/>
      <c r="DG48" s="299"/>
      <c r="DH48" s="299"/>
      <c r="DI48" s="156"/>
      <c r="DJ48" s="434"/>
      <c r="DK48" s="434"/>
      <c r="DL48" s="434"/>
      <c r="DM48" s="435"/>
      <c r="DN48" s="435"/>
      <c r="DO48" s="434"/>
      <c r="DS48" s="201"/>
      <c r="DV48" s="306"/>
      <c r="EC48" s="306"/>
      <c r="ED48" s="156"/>
      <c r="EE48" s="311"/>
      <c r="EF48" s="311"/>
      <c r="EG48" s="311"/>
      <c r="EH48" s="436"/>
      <c r="EI48" s="436"/>
      <c r="EJ48" s="436"/>
      <c r="FE48" s="156"/>
      <c r="FF48" s="437"/>
      <c r="FG48" s="437"/>
    </row>
    <row r="49" spans="1:246" s="13" customFormat="1" ht="12" customHeight="1">
      <c r="A49" s="69" t="s">
        <v>231</v>
      </c>
      <c r="B49" s="986">
        <v>346.4778756297987</v>
      </c>
      <c r="C49" s="987">
        <v>138.17267828546852</v>
      </c>
      <c r="D49" s="442"/>
      <c r="E49" s="617"/>
      <c r="F49" s="617"/>
      <c r="G49" s="617"/>
      <c r="H49" s="617"/>
      <c r="I49" s="402"/>
      <c r="J49" s="199"/>
      <c r="K49" s="156"/>
      <c r="L49" s="112"/>
      <c r="M49" s="112"/>
      <c r="N49" s="74"/>
      <c r="O49" s="157"/>
      <c r="P49" s="112"/>
      <c r="Q49" s="158"/>
      <c r="R49" s="74"/>
      <c r="S49" s="199"/>
      <c r="T49" s="165"/>
      <c r="U49" s="165"/>
      <c r="V49" s="165"/>
      <c r="W49" s="165"/>
      <c r="X49" s="165"/>
      <c r="Y49" s="9"/>
      <c r="Z49" s="9"/>
      <c r="AA49" s="165"/>
      <c r="AB49" s="165"/>
      <c r="AC49" s="156"/>
      <c r="AD49" s="271"/>
      <c r="AE49" s="271"/>
      <c r="AF49" s="271"/>
      <c r="AG49" s="427"/>
      <c r="AH49" s="271"/>
      <c r="AI49" s="271"/>
      <c r="AJ49" s="77"/>
      <c r="AK49" s="77"/>
      <c r="AL49" s="77"/>
      <c r="AM49" s="77"/>
      <c r="AN49" s="77"/>
      <c r="AO49" s="77"/>
      <c r="AP49" s="77"/>
      <c r="AQ49" s="77"/>
      <c r="AR49" s="77"/>
      <c r="AS49" s="77"/>
      <c r="AT49" s="77"/>
      <c r="AU49" s="77"/>
      <c r="AV49" s="77"/>
      <c r="AW49" s="156"/>
      <c r="AX49" s="428"/>
      <c r="AY49" s="429"/>
      <c r="AZ49" s="429"/>
      <c r="BA49" s="430"/>
      <c r="BB49" s="430"/>
      <c r="BC49" s="431"/>
      <c r="BD49" s="431"/>
      <c r="BE49" s="428"/>
      <c r="BF49" s="272"/>
      <c r="BG49" s="272"/>
      <c r="BH49" s="272"/>
      <c r="BI49" s="272"/>
      <c r="BJ49" s="250"/>
      <c r="BK49" s="250"/>
      <c r="BL49" s="250"/>
      <c r="BM49" s="250"/>
      <c r="BN49" s="250"/>
      <c r="BO49" s="250"/>
      <c r="BP49" s="250"/>
      <c r="BQ49" s="250"/>
      <c r="BR49" s="272"/>
      <c r="BS49" s="272"/>
      <c r="BT49" s="295"/>
      <c r="BU49" s="156"/>
      <c r="BV49" s="307"/>
      <c r="BW49" s="307"/>
      <c r="BX49" s="307"/>
      <c r="BY49" s="307"/>
      <c r="BZ49" s="307"/>
      <c r="CA49" s="307"/>
      <c r="CB49" s="307"/>
      <c r="CC49" s="307"/>
      <c r="CD49" s="201"/>
      <c r="CE49" s="299"/>
      <c r="CF49" s="299"/>
      <c r="CG49" s="299"/>
      <c r="CH49" s="299"/>
      <c r="CI49" s="299"/>
      <c r="CJ49" s="299"/>
      <c r="CK49" s="299"/>
      <c r="CL49" s="299"/>
      <c r="CM49" s="299"/>
      <c r="CN49" s="299"/>
      <c r="CO49" s="156"/>
      <c r="CP49" s="311"/>
      <c r="CQ49" s="311"/>
      <c r="CR49" s="311"/>
      <c r="CS49" s="311"/>
      <c r="CT49" s="311"/>
      <c r="CU49" s="311"/>
      <c r="CV49" s="311"/>
      <c r="CW49" s="311"/>
      <c r="CX49" s="201"/>
      <c r="CY49" s="299"/>
      <c r="CZ49" s="299"/>
      <c r="DA49" s="299"/>
      <c r="DB49" s="299"/>
      <c r="DC49" s="299"/>
      <c r="DD49" s="299"/>
      <c r="DE49" s="299"/>
      <c r="DF49" s="299"/>
      <c r="DG49" s="299"/>
      <c r="DH49" s="299"/>
      <c r="DI49" s="156"/>
      <c r="DJ49" s="434"/>
      <c r="DK49" s="434"/>
      <c r="DL49" s="434"/>
      <c r="DM49" s="435"/>
      <c r="DN49" s="435"/>
      <c r="DO49" s="434"/>
      <c r="DP49" s="9"/>
      <c r="DQ49" s="201"/>
      <c r="DR49" s="201"/>
      <c r="DS49" s="201"/>
      <c r="DT49" s="201"/>
      <c r="DU49" s="201"/>
      <c r="DV49" s="306"/>
      <c r="DW49" s="201"/>
      <c r="DX49" s="201"/>
      <c r="DY49" s="201"/>
      <c r="DZ49" s="201"/>
      <c r="EA49" s="201"/>
      <c r="EB49" s="201"/>
      <c r="EC49" s="306"/>
      <c r="ED49" s="156"/>
      <c r="EE49" s="311"/>
      <c r="EF49" s="311"/>
      <c r="EG49" s="311"/>
      <c r="EH49" s="436"/>
      <c r="EI49" s="436"/>
      <c r="EJ49" s="436"/>
      <c r="EK49" s="201"/>
      <c r="EL49" s="201"/>
      <c r="EM49" s="201"/>
      <c r="EN49" s="201"/>
      <c r="EO49" s="201"/>
      <c r="EP49" s="201"/>
      <c r="EQ49" s="201"/>
      <c r="ER49" s="9"/>
      <c r="ES49" s="201"/>
      <c r="ET49" s="201"/>
      <c r="EU49" s="9"/>
      <c r="EV49" s="201"/>
      <c r="EW49" s="201"/>
      <c r="EX49" s="201"/>
      <c r="EY49" s="9"/>
      <c r="EZ49" s="201"/>
      <c r="FA49" s="201"/>
      <c r="FB49" s="9"/>
      <c r="FC49" s="201"/>
      <c r="FD49" s="201"/>
      <c r="FE49" s="156"/>
      <c r="FF49" s="437"/>
      <c r="FG49" s="437"/>
      <c r="FH49" s="201"/>
      <c r="FI49" s="201"/>
      <c r="FJ49" s="201"/>
      <c r="FK49" s="201"/>
      <c r="FL49" s="201"/>
      <c r="FM49" s="201"/>
      <c r="FN49" s="205"/>
      <c r="FO49" s="205"/>
      <c r="FP49" s="205"/>
      <c r="FQ49" s="205"/>
      <c r="FR49" s="205"/>
      <c r="FS49" s="205"/>
      <c r="FT49" s="205"/>
      <c r="FU49" s="205"/>
      <c r="FV49" s="205"/>
      <c r="FW49" s="205"/>
      <c r="FX49" s="205"/>
      <c r="FY49" s="205"/>
      <c r="FZ49" s="205"/>
      <c r="GA49" s="205"/>
      <c r="GB49" s="205"/>
      <c r="GC49" s="205"/>
      <c r="GD49" s="205"/>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row>
    <row r="50" spans="1:163" ht="12" customHeight="1">
      <c r="A50" s="57" t="s">
        <v>232</v>
      </c>
      <c r="B50" s="984">
        <v>284.91150288620696</v>
      </c>
      <c r="C50" s="988">
        <v>76.96059440569124</v>
      </c>
      <c r="D50" s="5"/>
      <c r="E50" s="5"/>
      <c r="F50" s="6"/>
      <c r="G50" s="6"/>
      <c r="H50" s="5"/>
      <c r="I50" s="402"/>
      <c r="K50" s="156"/>
      <c r="L50" s="112"/>
      <c r="M50" s="112"/>
      <c r="N50" s="74"/>
      <c r="O50" s="157"/>
      <c r="P50" s="112"/>
      <c r="Q50" s="158"/>
      <c r="R50" s="74"/>
      <c r="AC50" s="156"/>
      <c r="AD50" s="271"/>
      <c r="AE50" s="271"/>
      <c r="AF50" s="271"/>
      <c r="AG50" s="427"/>
      <c r="AH50" s="271"/>
      <c r="AI50" s="271"/>
      <c r="AJ50" s="77"/>
      <c r="AK50" s="77"/>
      <c r="AL50" s="77"/>
      <c r="AM50" s="77"/>
      <c r="AN50" s="77"/>
      <c r="AO50" s="77"/>
      <c r="AP50" s="77"/>
      <c r="AQ50" s="77"/>
      <c r="AR50" s="77"/>
      <c r="AS50" s="77"/>
      <c r="AT50" s="77"/>
      <c r="AU50" s="77"/>
      <c r="AV50" s="77"/>
      <c r="AW50" s="156"/>
      <c r="AX50" s="428"/>
      <c r="AY50" s="429"/>
      <c r="AZ50" s="429"/>
      <c r="BA50" s="430"/>
      <c r="BB50" s="430"/>
      <c r="BC50" s="431"/>
      <c r="BD50" s="431"/>
      <c r="BE50" s="428"/>
      <c r="BF50" s="272"/>
      <c r="BG50" s="272"/>
      <c r="BH50" s="272"/>
      <c r="BI50" s="272"/>
      <c r="BJ50" s="250"/>
      <c r="BK50" s="250"/>
      <c r="BL50" s="250"/>
      <c r="BM50" s="250"/>
      <c r="BN50" s="250"/>
      <c r="BO50" s="250"/>
      <c r="BP50" s="250"/>
      <c r="BQ50" s="250"/>
      <c r="BR50" s="272"/>
      <c r="BS50" s="272"/>
      <c r="BT50" s="295"/>
      <c r="BU50" s="156"/>
      <c r="BV50" s="307"/>
      <c r="BW50" s="307"/>
      <c r="BX50" s="307"/>
      <c r="BY50" s="307"/>
      <c r="BZ50" s="307"/>
      <c r="CA50" s="307"/>
      <c r="CB50" s="307"/>
      <c r="CC50" s="307"/>
      <c r="CE50" s="299"/>
      <c r="CF50" s="299"/>
      <c r="CG50" s="299"/>
      <c r="CH50" s="299"/>
      <c r="CI50" s="299"/>
      <c r="CJ50" s="299"/>
      <c r="CK50" s="299"/>
      <c r="CL50" s="299"/>
      <c r="CM50" s="299"/>
      <c r="CN50" s="299"/>
      <c r="CO50" s="156"/>
      <c r="CP50" s="311"/>
      <c r="CQ50" s="311"/>
      <c r="CR50" s="311"/>
      <c r="CS50" s="311"/>
      <c r="CT50" s="311"/>
      <c r="CU50" s="311"/>
      <c r="CV50" s="311"/>
      <c r="CW50" s="311"/>
      <c r="CY50" s="299"/>
      <c r="CZ50" s="299"/>
      <c r="DA50" s="299"/>
      <c r="DB50" s="299"/>
      <c r="DC50" s="299"/>
      <c r="DD50" s="299"/>
      <c r="DE50" s="299"/>
      <c r="DF50" s="299"/>
      <c r="DG50" s="299"/>
      <c r="DH50" s="299"/>
      <c r="DI50" s="156"/>
      <c r="DJ50" s="434"/>
      <c r="DK50" s="434"/>
      <c r="DL50" s="434"/>
      <c r="DM50" s="435"/>
      <c r="DN50" s="435"/>
      <c r="DO50" s="434"/>
      <c r="DS50" s="201"/>
      <c r="DV50" s="306"/>
      <c r="EC50" s="306"/>
      <c r="ED50" s="156"/>
      <c r="EE50" s="311"/>
      <c r="EF50" s="311"/>
      <c r="EG50" s="311"/>
      <c r="EH50" s="436"/>
      <c r="EI50" s="436"/>
      <c r="EJ50" s="436"/>
      <c r="FE50" s="156"/>
      <c r="FF50" s="437"/>
      <c r="FG50" s="437"/>
    </row>
    <row r="51" spans="1:246" s="13" customFormat="1" ht="12" customHeight="1">
      <c r="A51" s="69" t="s">
        <v>233</v>
      </c>
      <c r="B51" s="986">
        <v>333.25366426481077</v>
      </c>
      <c r="C51" s="987">
        <v>60.48261779750634</v>
      </c>
      <c r="D51" s="439"/>
      <c r="E51" s="439"/>
      <c r="H51" s="120"/>
      <c r="I51" s="402"/>
      <c r="J51" s="199"/>
      <c r="K51" s="156"/>
      <c r="L51" s="112"/>
      <c r="M51" s="112"/>
      <c r="N51" s="74"/>
      <c r="O51" s="157"/>
      <c r="P51" s="112"/>
      <c r="Q51" s="158"/>
      <c r="R51" s="74"/>
      <c r="S51" s="199"/>
      <c r="T51" s="165"/>
      <c r="U51" s="165"/>
      <c r="V51" s="165"/>
      <c r="W51" s="165"/>
      <c r="X51" s="165"/>
      <c r="Y51" s="9"/>
      <c r="Z51" s="9"/>
      <c r="AA51" s="165"/>
      <c r="AB51" s="165"/>
      <c r="AC51" s="156"/>
      <c r="AD51" s="271"/>
      <c r="AE51" s="271"/>
      <c r="AF51" s="271"/>
      <c r="AG51" s="427"/>
      <c r="AH51" s="271"/>
      <c r="AI51" s="271"/>
      <c r="AJ51" s="77"/>
      <c r="AK51" s="77"/>
      <c r="AL51" s="77"/>
      <c r="AM51" s="77"/>
      <c r="AN51" s="77"/>
      <c r="AO51" s="77"/>
      <c r="AP51" s="77"/>
      <c r="AQ51" s="77"/>
      <c r="AR51" s="77"/>
      <c r="AS51" s="77"/>
      <c r="AT51" s="77"/>
      <c r="AU51" s="77"/>
      <c r="AV51" s="77"/>
      <c r="AW51" s="156"/>
      <c r="AX51" s="428"/>
      <c r="AY51" s="429"/>
      <c r="AZ51" s="429"/>
      <c r="BA51" s="430"/>
      <c r="BB51" s="430"/>
      <c r="BC51" s="431"/>
      <c r="BD51" s="431"/>
      <c r="BE51" s="428"/>
      <c r="BF51" s="272"/>
      <c r="BG51" s="272"/>
      <c r="BH51" s="272"/>
      <c r="BI51" s="272"/>
      <c r="BJ51" s="250"/>
      <c r="BK51" s="250"/>
      <c r="BL51" s="250"/>
      <c r="BM51" s="250"/>
      <c r="BN51" s="250"/>
      <c r="BO51" s="250"/>
      <c r="BP51" s="250"/>
      <c r="BQ51" s="250"/>
      <c r="BR51" s="272"/>
      <c r="BS51" s="272"/>
      <c r="BT51" s="295"/>
      <c r="BU51" s="156"/>
      <c r="BV51" s="307"/>
      <c r="BW51" s="307"/>
      <c r="BX51" s="307"/>
      <c r="BY51" s="307"/>
      <c r="BZ51" s="307"/>
      <c r="CA51" s="307"/>
      <c r="CB51" s="307"/>
      <c r="CC51" s="307"/>
      <c r="CD51" s="201"/>
      <c r="CE51" s="299"/>
      <c r="CF51" s="299"/>
      <c r="CG51" s="299"/>
      <c r="CH51" s="299"/>
      <c r="CI51" s="299"/>
      <c r="CJ51" s="299"/>
      <c r="CK51" s="299"/>
      <c r="CL51" s="299"/>
      <c r="CM51" s="299"/>
      <c r="CN51" s="299"/>
      <c r="CO51" s="156"/>
      <c r="CP51" s="311"/>
      <c r="CQ51" s="311"/>
      <c r="CR51" s="311"/>
      <c r="CS51" s="311"/>
      <c r="CT51" s="311"/>
      <c r="CU51" s="311"/>
      <c r="CV51" s="311"/>
      <c r="CW51" s="311"/>
      <c r="CX51" s="201"/>
      <c r="CY51" s="299"/>
      <c r="CZ51" s="299"/>
      <c r="DA51" s="299"/>
      <c r="DB51" s="299"/>
      <c r="DC51" s="299"/>
      <c r="DD51" s="299"/>
      <c r="DE51" s="299"/>
      <c r="DF51" s="299"/>
      <c r="DG51" s="299"/>
      <c r="DH51" s="299"/>
      <c r="DI51" s="156"/>
      <c r="DJ51" s="434"/>
      <c r="DK51" s="434"/>
      <c r="DL51" s="434"/>
      <c r="DM51" s="435"/>
      <c r="DN51" s="435"/>
      <c r="DO51" s="434"/>
      <c r="DP51" s="9"/>
      <c r="DQ51" s="201"/>
      <c r="DR51" s="201"/>
      <c r="DS51" s="201"/>
      <c r="DT51" s="201"/>
      <c r="DU51" s="201"/>
      <c r="DV51" s="306"/>
      <c r="DW51" s="201"/>
      <c r="DX51" s="201"/>
      <c r="DY51" s="201"/>
      <c r="DZ51" s="201"/>
      <c r="EA51" s="201"/>
      <c r="EB51" s="201"/>
      <c r="EC51" s="306"/>
      <c r="ED51" s="156"/>
      <c r="EE51" s="311"/>
      <c r="EF51" s="311"/>
      <c r="EG51" s="311"/>
      <c r="EH51" s="436"/>
      <c r="EI51" s="436"/>
      <c r="EJ51" s="436"/>
      <c r="EK51" s="201"/>
      <c r="EL51" s="315"/>
      <c r="EM51" s="201"/>
      <c r="EN51" s="201"/>
      <c r="EO51" s="201"/>
      <c r="EP51" s="201"/>
      <c r="EQ51" s="201"/>
      <c r="ER51" s="9"/>
      <c r="ES51" s="201"/>
      <c r="ET51" s="201"/>
      <c r="EU51" s="9"/>
      <c r="EV51" s="201"/>
      <c r="EW51" s="201"/>
      <c r="EX51" s="201"/>
      <c r="EY51" s="9"/>
      <c r="EZ51" s="201"/>
      <c r="FA51" s="201"/>
      <c r="FB51" s="9"/>
      <c r="FC51" s="201"/>
      <c r="FD51" s="201"/>
      <c r="FE51" s="156"/>
      <c r="FF51" s="437"/>
      <c r="FG51" s="437"/>
      <c r="FH51" s="201"/>
      <c r="FI51" s="201"/>
      <c r="FJ51" s="201"/>
      <c r="FK51" s="201"/>
      <c r="FL51" s="201"/>
      <c r="FM51" s="201"/>
      <c r="FN51" s="205"/>
      <c r="FO51" s="205"/>
      <c r="FP51" s="205"/>
      <c r="FQ51" s="205"/>
      <c r="FR51" s="205"/>
      <c r="FS51" s="205"/>
      <c r="FT51" s="205"/>
      <c r="FU51" s="205"/>
      <c r="FV51" s="205"/>
      <c r="FW51" s="205"/>
      <c r="FX51" s="205"/>
      <c r="FY51" s="205"/>
      <c r="FZ51" s="205"/>
      <c r="GA51" s="205"/>
      <c r="GB51" s="205"/>
      <c r="GC51" s="205"/>
      <c r="GD51" s="205"/>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row>
    <row r="52" spans="1:163" ht="12" customHeight="1">
      <c r="A52" s="57" t="s">
        <v>234</v>
      </c>
      <c r="B52" s="984">
        <v>350.67705499162827</v>
      </c>
      <c r="C52" s="988">
        <v>96.52203313217989</v>
      </c>
      <c r="D52" s="439"/>
      <c r="E52" s="439"/>
      <c r="F52" s="6"/>
      <c r="G52" s="6"/>
      <c r="H52" s="5"/>
      <c r="I52" s="402"/>
      <c r="K52" s="156"/>
      <c r="L52" s="112"/>
      <c r="M52" s="112"/>
      <c r="N52" s="74"/>
      <c r="O52" s="157"/>
      <c r="P52" s="112"/>
      <c r="Q52" s="158"/>
      <c r="R52" s="74"/>
      <c r="AC52" s="156"/>
      <c r="AD52" s="271"/>
      <c r="AE52" s="271"/>
      <c r="AF52" s="271"/>
      <c r="AG52" s="427"/>
      <c r="AH52" s="271"/>
      <c r="AI52" s="271"/>
      <c r="AJ52" s="77"/>
      <c r="AK52" s="77"/>
      <c r="AL52" s="444"/>
      <c r="AM52" s="77"/>
      <c r="AN52" s="77"/>
      <c r="AO52" s="77"/>
      <c r="AP52" s="77"/>
      <c r="AQ52" s="77"/>
      <c r="AR52" s="77"/>
      <c r="AS52" s="77"/>
      <c r="AT52" s="77"/>
      <c r="AU52" s="77"/>
      <c r="AV52" s="77"/>
      <c r="AW52" s="156"/>
      <c r="AX52" s="428"/>
      <c r="AY52" s="429"/>
      <c r="AZ52" s="429"/>
      <c r="BA52" s="430"/>
      <c r="BB52" s="430"/>
      <c r="BC52" s="431"/>
      <c r="BD52" s="431"/>
      <c r="BE52" s="428"/>
      <c r="BF52" s="272"/>
      <c r="BG52" s="272"/>
      <c r="BH52" s="272"/>
      <c r="BI52" s="272"/>
      <c r="BJ52" s="250"/>
      <c r="BK52" s="250"/>
      <c r="BL52" s="250"/>
      <c r="BM52" s="250"/>
      <c r="BN52" s="250"/>
      <c r="BO52" s="250"/>
      <c r="BP52" s="250"/>
      <c r="BQ52" s="250"/>
      <c r="BR52" s="272"/>
      <c r="BS52" s="272"/>
      <c r="BT52" s="295"/>
      <c r="BU52" s="156"/>
      <c r="BV52" s="307"/>
      <c r="BW52" s="307"/>
      <c r="BX52" s="307"/>
      <c r="BY52" s="307"/>
      <c r="BZ52" s="307"/>
      <c r="CA52" s="307"/>
      <c r="CB52" s="307"/>
      <c r="CC52" s="307"/>
      <c r="CE52" s="299"/>
      <c r="CF52" s="299"/>
      <c r="CG52" s="299"/>
      <c r="CH52" s="299"/>
      <c r="CI52" s="299"/>
      <c r="CJ52" s="299"/>
      <c r="CK52" s="299"/>
      <c r="CL52" s="299"/>
      <c r="CM52" s="299"/>
      <c r="CN52" s="299"/>
      <c r="CO52" s="156"/>
      <c r="CP52" s="311"/>
      <c r="CQ52" s="311"/>
      <c r="CR52" s="311"/>
      <c r="CS52" s="311"/>
      <c r="CT52" s="311"/>
      <c r="CU52" s="311"/>
      <c r="CV52" s="311"/>
      <c r="CW52" s="311"/>
      <c r="CY52" s="299"/>
      <c r="CZ52" s="299"/>
      <c r="DA52" s="299"/>
      <c r="DB52" s="299"/>
      <c r="DC52" s="299"/>
      <c r="DD52" s="299"/>
      <c r="DE52" s="299"/>
      <c r="DF52" s="299"/>
      <c r="DG52" s="299"/>
      <c r="DH52" s="299"/>
      <c r="DI52" s="156"/>
      <c r="DJ52" s="434"/>
      <c r="DK52" s="434"/>
      <c r="DL52" s="434"/>
      <c r="DM52" s="435"/>
      <c r="DN52" s="435"/>
      <c r="DO52" s="434"/>
      <c r="DS52" s="201"/>
      <c r="DV52" s="306"/>
      <c r="EC52" s="306"/>
      <c r="ED52" s="156"/>
      <c r="EE52" s="311"/>
      <c r="EF52" s="311"/>
      <c r="EG52" s="311"/>
      <c r="EH52" s="436"/>
      <c r="EI52" s="436"/>
      <c r="EJ52" s="436"/>
      <c r="EL52" s="315"/>
      <c r="FE52" s="156"/>
      <c r="FF52" s="437"/>
      <c r="FG52" s="437"/>
    </row>
    <row r="53" spans="1:246" s="13" customFormat="1" ht="12" customHeight="1">
      <c r="A53" s="69" t="s">
        <v>375</v>
      </c>
      <c r="B53" s="986">
        <v>1666.2514085786986</v>
      </c>
      <c r="C53" s="987">
        <v>388.6814502518564</v>
      </c>
      <c r="D53" s="439"/>
      <c r="E53" s="439"/>
      <c r="F53" s="445"/>
      <c r="G53" s="445"/>
      <c r="H53" s="445"/>
      <c r="I53" s="402"/>
      <c r="J53" s="199"/>
      <c r="K53" s="156"/>
      <c r="L53" s="112"/>
      <c r="M53" s="112"/>
      <c r="N53" s="74"/>
      <c r="O53" s="157"/>
      <c r="P53" s="112"/>
      <c r="Q53" s="158"/>
      <c r="R53" s="74"/>
      <c r="S53" s="199"/>
      <c r="T53" s="165"/>
      <c r="U53" s="165"/>
      <c r="V53" s="165"/>
      <c r="W53" s="165"/>
      <c r="X53" s="165"/>
      <c r="Y53" s="9"/>
      <c r="Z53" s="9"/>
      <c r="AA53" s="165"/>
      <c r="AB53" s="165"/>
      <c r="AC53" s="156"/>
      <c r="AD53" s="271"/>
      <c r="AE53" s="271"/>
      <c r="AF53" s="271"/>
      <c r="AG53" s="427"/>
      <c r="AH53" s="271"/>
      <c r="AI53" s="271"/>
      <c r="AJ53" s="77"/>
      <c r="AK53" s="77"/>
      <c r="AL53" s="77"/>
      <c r="AM53" s="77"/>
      <c r="AN53" s="77"/>
      <c r="AO53" s="77"/>
      <c r="AP53" s="77"/>
      <c r="AQ53" s="77"/>
      <c r="AR53" s="77"/>
      <c r="AS53" s="77"/>
      <c r="AT53" s="77"/>
      <c r="AU53" s="77"/>
      <c r="AV53" s="77"/>
      <c r="AW53" s="156"/>
      <c r="AX53" s="428"/>
      <c r="AY53" s="429"/>
      <c r="AZ53" s="429"/>
      <c r="BA53" s="430"/>
      <c r="BB53" s="430"/>
      <c r="BC53" s="431"/>
      <c r="BD53" s="431"/>
      <c r="BE53" s="428"/>
      <c r="BF53" s="272"/>
      <c r="BG53" s="272"/>
      <c r="BH53" s="272"/>
      <c r="BI53" s="272"/>
      <c r="BJ53" s="250"/>
      <c r="BK53" s="250"/>
      <c r="BL53" s="250"/>
      <c r="BM53" s="250"/>
      <c r="BN53" s="250"/>
      <c r="BO53" s="250"/>
      <c r="BP53" s="250"/>
      <c r="BQ53" s="250"/>
      <c r="BR53" s="272"/>
      <c r="BS53" s="272"/>
      <c r="BT53" s="295"/>
      <c r="BU53" s="156"/>
      <c r="BV53" s="307"/>
      <c r="BW53" s="307"/>
      <c r="BX53" s="307"/>
      <c r="BY53" s="307"/>
      <c r="BZ53" s="307"/>
      <c r="CA53" s="307"/>
      <c r="CB53" s="307"/>
      <c r="CC53" s="307"/>
      <c r="CD53" s="201"/>
      <c r="CE53" s="299"/>
      <c r="CF53" s="299"/>
      <c r="CG53" s="299"/>
      <c r="CH53" s="299"/>
      <c r="CI53" s="299"/>
      <c r="CJ53" s="299"/>
      <c r="CK53" s="299"/>
      <c r="CL53" s="299"/>
      <c r="CM53" s="299"/>
      <c r="CN53" s="299"/>
      <c r="CO53" s="156"/>
      <c r="CP53" s="311"/>
      <c r="CQ53" s="311"/>
      <c r="CR53" s="311"/>
      <c r="CS53" s="311"/>
      <c r="CT53" s="311"/>
      <c r="CU53" s="311"/>
      <c r="CV53" s="311"/>
      <c r="CW53" s="311"/>
      <c r="CX53" s="201"/>
      <c r="CY53" s="299"/>
      <c r="CZ53" s="299"/>
      <c r="DA53" s="299"/>
      <c r="DB53" s="299"/>
      <c r="DC53" s="299"/>
      <c r="DD53" s="299"/>
      <c r="DE53" s="299"/>
      <c r="DF53" s="299"/>
      <c r="DG53" s="299"/>
      <c r="DH53" s="299"/>
      <c r="DI53" s="156"/>
      <c r="DJ53" s="434"/>
      <c r="DK53" s="434"/>
      <c r="DL53" s="434"/>
      <c r="DM53" s="435"/>
      <c r="DN53" s="435"/>
      <c r="DO53" s="434"/>
      <c r="DP53" s="9"/>
      <c r="DQ53" s="201"/>
      <c r="DR53" s="201"/>
      <c r="DS53" s="201"/>
      <c r="DT53" s="201"/>
      <c r="DU53" s="201"/>
      <c r="DV53" s="306"/>
      <c r="DW53" s="201"/>
      <c r="DX53" s="201"/>
      <c r="DY53" s="201"/>
      <c r="DZ53" s="201"/>
      <c r="EA53" s="201"/>
      <c r="EB53" s="201"/>
      <c r="EC53" s="306"/>
      <c r="ED53" s="156"/>
      <c r="EE53" s="311"/>
      <c r="EF53" s="311"/>
      <c r="EG53" s="311"/>
      <c r="EH53" s="436"/>
      <c r="EI53" s="436"/>
      <c r="EJ53" s="436"/>
      <c r="EK53" s="201"/>
      <c r="EL53" s="315"/>
      <c r="EM53" s="201"/>
      <c r="EN53" s="201"/>
      <c r="EO53" s="201"/>
      <c r="EP53" s="201"/>
      <c r="EQ53" s="201"/>
      <c r="ER53" s="9"/>
      <c r="ES53" s="201"/>
      <c r="ET53" s="201"/>
      <c r="EU53" s="9"/>
      <c r="EV53" s="201"/>
      <c r="EW53" s="201"/>
      <c r="EX53" s="201"/>
      <c r="EY53" s="9"/>
      <c r="EZ53" s="201"/>
      <c r="FA53" s="201"/>
      <c r="FB53" s="9"/>
      <c r="FC53" s="201"/>
      <c r="FD53" s="201"/>
      <c r="FE53" s="156"/>
      <c r="FF53" s="437"/>
      <c r="FG53" s="437"/>
      <c r="FH53" s="201"/>
      <c r="FI53" s="201"/>
      <c r="FJ53" s="201"/>
      <c r="FK53" s="201"/>
      <c r="FL53" s="201"/>
      <c r="FM53" s="201"/>
      <c r="FN53" s="205"/>
      <c r="FO53" s="205"/>
      <c r="FP53" s="205"/>
      <c r="FQ53" s="205"/>
      <c r="FR53" s="205"/>
      <c r="FS53" s="205"/>
      <c r="FT53" s="205"/>
      <c r="FU53" s="205"/>
      <c r="FV53" s="205"/>
      <c r="FW53" s="205"/>
      <c r="FX53" s="205"/>
      <c r="FY53" s="205"/>
      <c r="FZ53" s="205"/>
      <c r="GA53" s="205"/>
      <c r="GB53" s="205"/>
      <c r="GC53" s="205"/>
      <c r="GD53" s="205"/>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row>
    <row r="54" spans="1:163" ht="12" customHeight="1">
      <c r="A54" s="57" t="s">
        <v>236</v>
      </c>
      <c r="B54" s="984">
        <v>346.376820529398</v>
      </c>
      <c r="C54" s="988">
        <v>64.22168197295773</v>
      </c>
      <c r="D54" s="439"/>
      <c r="E54" s="439"/>
      <c r="F54" s="445"/>
      <c r="G54" s="445"/>
      <c r="H54" s="445"/>
      <c r="I54" s="402"/>
      <c r="K54" s="156"/>
      <c r="L54" s="112"/>
      <c r="M54" s="112"/>
      <c r="N54" s="74"/>
      <c r="O54" s="157"/>
      <c r="P54" s="112"/>
      <c r="Q54" s="158"/>
      <c r="R54" s="74"/>
      <c r="AC54" s="156"/>
      <c r="AD54" s="271"/>
      <c r="AE54" s="271"/>
      <c r="AF54" s="271"/>
      <c r="AG54" s="427"/>
      <c r="AH54" s="271"/>
      <c r="AI54" s="271"/>
      <c r="AJ54" s="77"/>
      <c r="AK54" s="77"/>
      <c r="AL54" s="77"/>
      <c r="AM54" s="77"/>
      <c r="AN54" s="77"/>
      <c r="AO54" s="77"/>
      <c r="AP54" s="77"/>
      <c r="AQ54" s="77"/>
      <c r="AR54" s="77"/>
      <c r="AS54" s="77"/>
      <c r="AT54" s="77"/>
      <c r="AU54" s="77"/>
      <c r="AV54" s="77"/>
      <c r="AW54" s="156"/>
      <c r="AX54" s="428"/>
      <c r="AY54" s="429"/>
      <c r="AZ54" s="429"/>
      <c r="BA54" s="430"/>
      <c r="BB54" s="430"/>
      <c r="BC54" s="431"/>
      <c r="BD54" s="431"/>
      <c r="BE54" s="428"/>
      <c r="BF54" s="272"/>
      <c r="BG54" s="272"/>
      <c r="BH54" s="272"/>
      <c r="BI54" s="272"/>
      <c r="BJ54" s="250"/>
      <c r="BK54" s="250"/>
      <c r="BL54" s="250"/>
      <c r="BM54" s="250"/>
      <c r="BN54" s="250"/>
      <c r="BO54" s="250"/>
      <c r="BP54" s="250"/>
      <c r="BQ54" s="250"/>
      <c r="BR54" s="272"/>
      <c r="BS54" s="272"/>
      <c r="BT54" s="295"/>
      <c r="BU54" s="156"/>
      <c r="BV54" s="307"/>
      <c r="BW54" s="307"/>
      <c r="BX54" s="307"/>
      <c r="BY54" s="307"/>
      <c r="BZ54" s="307"/>
      <c r="CA54" s="307"/>
      <c r="CB54" s="307"/>
      <c r="CC54" s="307"/>
      <c r="CE54" s="299"/>
      <c r="CF54" s="299"/>
      <c r="CG54" s="299"/>
      <c r="CH54" s="299"/>
      <c r="CI54" s="299"/>
      <c r="CJ54" s="299"/>
      <c r="CK54" s="299"/>
      <c r="CL54" s="299"/>
      <c r="CM54" s="299"/>
      <c r="CN54" s="299"/>
      <c r="CO54" s="156"/>
      <c r="CP54" s="311"/>
      <c r="CQ54" s="311"/>
      <c r="CR54" s="311"/>
      <c r="CS54" s="311"/>
      <c r="CT54" s="311"/>
      <c r="CU54" s="311"/>
      <c r="CV54" s="311"/>
      <c r="CW54" s="311"/>
      <c r="CY54" s="299"/>
      <c r="CZ54" s="299"/>
      <c r="DA54" s="299"/>
      <c r="DB54" s="299"/>
      <c r="DC54" s="299"/>
      <c r="DD54" s="299"/>
      <c r="DE54" s="299"/>
      <c r="DF54" s="299"/>
      <c r="DG54" s="299"/>
      <c r="DH54" s="299"/>
      <c r="DI54" s="156"/>
      <c r="DJ54" s="434"/>
      <c r="DK54" s="434"/>
      <c r="DL54" s="434"/>
      <c r="DM54" s="435"/>
      <c r="DN54" s="435"/>
      <c r="DO54" s="434"/>
      <c r="DS54" s="201"/>
      <c r="DV54" s="306"/>
      <c r="EC54" s="306"/>
      <c r="ED54" s="156"/>
      <c r="EE54" s="311"/>
      <c r="EF54" s="311"/>
      <c r="EG54" s="311"/>
      <c r="EH54" s="436"/>
      <c r="EI54" s="436"/>
      <c r="EJ54" s="436"/>
      <c r="EN54" s="446"/>
      <c r="EP54" s="209"/>
      <c r="EQ54" s="209"/>
      <c r="ER54" s="209"/>
      <c r="ES54" s="209"/>
      <c r="ET54" s="209"/>
      <c r="FE54" s="156"/>
      <c r="FF54" s="437"/>
      <c r="FG54" s="437"/>
    </row>
    <row r="55" spans="1:246" s="13" customFormat="1" ht="12" customHeight="1">
      <c r="A55" s="69" t="s">
        <v>237</v>
      </c>
      <c r="B55" s="986">
        <v>324.637847131502</v>
      </c>
      <c r="C55" s="987">
        <v>104.24610278729061</v>
      </c>
      <c r="D55" s="439"/>
      <c r="E55" s="439"/>
      <c r="F55" s="445"/>
      <c r="G55" s="445"/>
      <c r="H55" s="445"/>
      <c r="I55" s="402"/>
      <c r="J55" s="199"/>
      <c r="K55" s="156"/>
      <c r="L55" s="112"/>
      <c r="M55" s="112"/>
      <c r="N55" s="74"/>
      <c r="O55" s="157"/>
      <c r="P55" s="112"/>
      <c r="Q55" s="158"/>
      <c r="R55" s="74"/>
      <c r="S55" s="199"/>
      <c r="T55" s="165"/>
      <c r="U55" s="165"/>
      <c r="V55" s="165"/>
      <c r="W55" s="165"/>
      <c r="X55" s="165"/>
      <c r="Y55" s="9"/>
      <c r="Z55" s="9"/>
      <c r="AA55" s="165"/>
      <c r="AB55" s="165"/>
      <c r="AC55" s="156"/>
      <c r="AD55" s="271"/>
      <c r="AE55" s="271"/>
      <c r="AF55" s="271"/>
      <c r="AG55" s="427"/>
      <c r="AH55" s="271"/>
      <c r="AI55" s="271"/>
      <c r="AJ55" s="77"/>
      <c r="AK55" s="77"/>
      <c r="AL55" s="77"/>
      <c r="AM55" s="77"/>
      <c r="AN55" s="77"/>
      <c r="AO55" s="77"/>
      <c r="AP55" s="77"/>
      <c r="AQ55" s="77"/>
      <c r="AR55" s="77"/>
      <c r="AS55" s="77"/>
      <c r="AT55" s="77"/>
      <c r="AU55" s="77"/>
      <c r="AV55" s="77"/>
      <c r="AW55" s="156"/>
      <c r="AX55" s="428"/>
      <c r="AY55" s="429"/>
      <c r="AZ55" s="429"/>
      <c r="BA55" s="430"/>
      <c r="BB55" s="430"/>
      <c r="BC55" s="431"/>
      <c r="BD55" s="431"/>
      <c r="BE55" s="428"/>
      <c r="BF55" s="272"/>
      <c r="BG55" s="272"/>
      <c r="BH55" s="272"/>
      <c r="BI55" s="272"/>
      <c r="BJ55" s="250"/>
      <c r="BK55" s="250"/>
      <c r="BL55" s="250"/>
      <c r="BM55" s="250"/>
      <c r="BN55" s="250"/>
      <c r="BO55" s="250"/>
      <c r="BP55" s="250"/>
      <c r="BQ55" s="250"/>
      <c r="BR55" s="272"/>
      <c r="BS55" s="272"/>
      <c r="BT55" s="295"/>
      <c r="BU55" s="156"/>
      <c r="BV55" s="307"/>
      <c r="BW55" s="307"/>
      <c r="BX55" s="307"/>
      <c r="BY55" s="307"/>
      <c r="BZ55" s="307"/>
      <c r="CA55" s="307"/>
      <c r="CB55" s="307"/>
      <c r="CC55" s="307"/>
      <c r="CD55" s="201"/>
      <c r="CE55" s="299"/>
      <c r="CF55" s="299"/>
      <c r="CG55" s="299"/>
      <c r="CH55" s="299"/>
      <c r="CI55" s="299"/>
      <c r="CJ55" s="299"/>
      <c r="CK55" s="299"/>
      <c r="CL55" s="299"/>
      <c r="CM55" s="299"/>
      <c r="CN55" s="299"/>
      <c r="CO55" s="156"/>
      <c r="CP55" s="311"/>
      <c r="CQ55" s="311"/>
      <c r="CR55" s="311"/>
      <c r="CS55" s="311"/>
      <c r="CT55" s="311"/>
      <c r="CU55" s="311"/>
      <c r="CV55" s="311"/>
      <c r="CW55" s="311"/>
      <c r="CX55" s="201"/>
      <c r="CY55" s="299"/>
      <c r="CZ55" s="299"/>
      <c r="DA55" s="299"/>
      <c r="DB55" s="299"/>
      <c r="DC55" s="299"/>
      <c r="DD55" s="299"/>
      <c r="DE55" s="299"/>
      <c r="DF55" s="299"/>
      <c r="DG55" s="299"/>
      <c r="DH55" s="299"/>
      <c r="DI55" s="156"/>
      <c r="DJ55" s="434"/>
      <c r="DK55" s="434"/>
      <c r="DL55" s="434"/>
      <c r="DM55" s="435"/>
      <c r="DN55" s="435"/>
      <c r="DO55" s="434"/>
      <c r="DP55" s="9"/>
      <c r="DQ55" s="201"/>
      <c r="DR55" s="201"/>
      <c r="DS55" s="201"/>
      <c r="DT55" s="201"/>
      <c r="DU55" s="201"/>
      <c r="DV55" s="306"/>
      <c r="DW55" s="201"/>
      <c r="DX55" s="201"/>
      <c r="DY55" s="201"/>
      <c r="DZ55" s="201"/>
      <c r="EA55" s="201"/>
      <c r="EB55" s="201"/>
      <c r="EC55" s="306"/>
      <c r="ED55" s="156"/>
      <c r="EE55" s="311"/>
      <c r="EF55" s="311"/>
      <c r="EG55" s="311"/>
      <c r="EH55" s="436"/>
      <c r="EI55" s="436"/>
      <c r="EJ55" s="436"/>
      <c r="EK55" s="201"/>
      <c r="EL55" s="201"/>
      <c r="EM55" s="201"/>
      <c r="EN55" s="201"/>
      <c r="EO55" s="201"/>
      <c r="EP55" s="201"/>
      <c r="EQ55" s="201"/>
      <c r="ER55" s="9"/>
      <c r="ES55" s="201"/>
      <c r="ET55" s="201"/>
      <c r="EU55" s="9"/>
      <c r="EV55" s="201"/>
      <c r="EW55" s="201"/>
      <c r="EX55" s="201"/>
      <c r="EY55" s="9"/>
      <c r="EZ55" s="201"/>
      <c r="FA55" s="201"/>
      <c r="FB55" s="9"/>
      <c r="FC55" s="201"/>
      <c r="FD55" s="201"/>
      <c r="FE55" s="156"/>
      <c r="FF55" s="437"/>
      <c r="FG55" s="437"/>
      <c r="FH55" s="201"/>
      <c r="FI55" s="201"/>
      <c r="FJ55" s="201"/>
      <c r="FK55" s="201"/>
      <c r="FL55" s="201"/>
      <c r="FM55" s="201"/>
      <c r="FN55" s="205"/>
      <c r="FO55" s="205"/>
      <c r="FP55" s="205"/>
      <c r="FQ55" s="205"/>
      <c r="FR55" s="205"/>
      <c r="FS55" s="205"/>
      <c r="FT55" s="205"/>
      <c r="FU55" s="205"/>
      <c r="FV55" s="205"/>
      <c r="FW55" s="205"/>
      <c r="FX55" s="205"/>
      <c r="FY55" s="205"/>
      <c r="FZ55" s="205"/>
      <c r="GA55" s="205"/>
      <c r="GB55" s="205"/>
      <c r="GC55" s="205"/>
      <c r="GD55" s="205"/>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row>
    <row r="56" spans="1:163" ht="12" customHeight="1">
      <c r="A56" s="57" t="s">
        <v>238</v>
      </c>
      <c r="B56" s="984">
        <v>448.9025936312279</v>
      </c>
      <c r="C56" s="988">
        <v>127.3460740239632</v>
      </c>
      <c r="D56" s="439"/>
      <c r="E56" s="439"/>
      <c r="F56" s="445"/>
      <c r="G56" s="445"/>
      <c r="H56" s="445"/>
      <c r="I56" s="402"/>
      <c r="K56" s="156"/>
      <c r="L56" s="112"/>
      <c r="M56" s="112"/>
      <c r="N56" s="74"/>
      <c r="O56" s="157"/>
      <c r="P56" s="112"/>
      <c r="Q56" s="158"/>
      <c r="R56" s="74"/>
      <c r="AC56" s="156"/>
      <c r="AD56" s="271"/>
      <c r="AE56" s="271"/>
      <c r="AF56" s="271"/>
      <c r="AG56" s="427"/>
      <c r="AH56" s="271"/>
      <c r="AI56" s="271"/>
      <c r="AJ56" s="77"/>
      <c r="AK56" s="77"/>
      <c r="AL56" s="77"/>
      <c r="AM56" s="77"/>
      <c r="AN56" s="77"/>
      <c r="AO56" s="77"/>
      <c r="AP56" s="77"/>
      <c r="AQ56" s="77"/>
      <c r="AR56" s="77"/>
      <c r="AS56" s="77"/>
      <c r="AT56" s="77"/>
      <c r="AU56" s="77"/>
      <c r="AV56" s="77"/>
      <c r="AW56" s="156"/>
      <c r="AX56" s="428"/>
      <c r="AY56" s="429"/>
      <c r="AZ56" s="429"/>
      <c r="BA56" s="430"/>
      <c r="BB56" s="430"/>
      <c r="BC56" s="431"/>
      <c r="BD56" s="431"/>
      <c r="BE56" s="428"/>
      <c r="BF56" s="272"/>
      <c r="BG56" s="272"/>
      <c r="BH56" s="272"/>
      <c r="BI56" s="272"/>
      <c r="BJ56" s="250"/>
      <c r="BK56" s="250"/>
      <c r="BL56" s="250"/>
      <c r="BM56" s="250"/>
      <c r="BN56" s="250"/>
      <c r="BO56" s="250"/>
      <c r="BP56" s="250"/>
      <c r="BQ56" s="250"/>
      <c r="BR56" s="272"/>
      <c r="BS56" s="272"/>
      <c r="BT56" s="295"/>
      <c r="BU56" s="156"/>
      <c r="BV56" s="307"/>
      <c r="BW56" s="307"/>
      <c r="BX56" s="307"/>
      <c r="BY56" s="307"/>
      <c r="BZ56" s="307"/>
      <c r="CA56" s="307"/>
      <c r="CB56" s="307"/>
      <c r="CC56" s="307"/>
      <c r="CE56" s="299"/>
      <c r="CF56" s="299"/>
      <c r="CG56" s="299"/>
      <c r="CH56" s="299"/>
      <c r="CI56" s="299"/>
      <c r="CJ56" s="299"/>
      <c r="CK56" s="299"/>
      <c r="CL56" s="299"/>
      <c r="CM56" s="299"/>
      <c r="CN56" s="299"/>
      <c r="CO56" s="156"/>
      <c r="CP56" s="311"/>
      <c r="CQ56" s="311"/>
      <c r="CR56" s="311"/>
      <c r="CS56" s="311"/>
      <c r="CT56" s="311"/>
      <c r="CU56" s="311"/>
      <c r="CV56" s="311"/>
      <c r="CW56" s="311"/>
      <c r="CY56" s="299"/>
      <c r="CZ56" s="299"/>
      <c r="DA56" s="299"/>
      <c r="DB56" s="299"/>
      <c r="DC56" s="299"/>
      <c r="DD56" s="299"/>
      <c r="DE56" s="299"/>
      <c r="DF56" s="299"/>
      <c r="DG56" s="299"/>
      <c r="DH56" s="299"/>
      <c r="DI56" s="156"/>
      <c r="DJ56" s="434"/>
      <c r="DK56" s="434"/>
      <c r="DL56" s="434"/>
      <c r="DM56" s="435"/>
      <c r="DN56" s="435"/>
      <c r="DO56" s="434"/>
      <c r="DS56" s="201"/>
      <c r="DV56" s="306"/>
      <c r="EC56" s="306"/>
      <c r="ED56" s="156"/>
      <c r="EE56" s="311"/>
      <c r="EF56" s="311"/>
      <c r="EG56" s="311"/>
      <c r="EH56" s="436"/>
      <c r="EI56" s="436"/>
      <c r="EJ56" s="436"/>
      <c r="FE56" s="156"/>
      <c r="FF56" s="437"/>
      <c r="FG56" s="437"/>
    </row>
    <row r="57" spans="1:246" s="13" customFormat="1" ht="12" customHeight="1">
      <c r="A57" s="69" t="s">
        <v>239</v>
      </c>
      <c r="B57" s="986">
        <v>340.2197636094112</v>
      </c>
      <c r="C57" s="987">
        <v>80.37713199911532</v>
      </c>
      <c r="D57" s="439"/>
      <c r="E57" s="439"/>
      <c r="F57" s="445"/>
      <c r="G57" s="445"/>
      <c r="H57" s="445"/>
      <c r="I57" s="402"/>
      <c r="J57" s="199"/>
      <c r="K57" s="156"/>
      <c r="L57" s="112"/>
      <c r="M57" s="112"/>
      <c r="N57" s="74"/>
      <c r="O57" s="157"/>
      <c r="P57" s="112"/>
      <c r="Q57" s="158"/>
      <c r="R57" s="74"/>
      <c r="S57" s="199"/>
      <c r="T57" s="165"/>
      <c r="U57" s="165"/>
      <c r="V57" s="165"/>
      <c r="W57" s="165"/>
      <c r="X57" s="165"/>
      <c r="Y57" s="9"/>
      <c r="Z57" s="9"/>
      <c r="AA57" s="165"/>
      <c r="AB57" s="165"/>
      <c r="AC57" s="156"/>
      <c r="AD57" s="271"/>
      <c r="AE57" s="271"/>
      <c r="AF57" s="271"/>
      <c r="AG57" s="427"/>
      <c r="AH57" s="271"/>
      <c r="AI57" s="271"/>
      <c r="AJ57" s="77"/>
      <c r="AK57" s="77"/>
      <c r="AL57" s="77"/>
      <c r="AM57" s="77"/>
      <c r="AN57" s="77"/>
      <c r="AO57" s="77"/>
      <c r="AP57" s="77"/>
      <c r="AQ57" s="77"/>
      <c r="AR57" s="77"/>
      <c r="AS57" s="77"/>
      <c r="AT57" s="77"/>
      <c r="AU57" s="77"/>
      <c r="AV57" s="77"/>
      <c r="AW57" s="156"/>
      <c r="AX57" s="428"/>
      <c r="AY57" s="429"/>
      <c r="AZ57" s="429"/>
      <c r="BA57" s="430"/>
      <c r="BB57" s="430"/>
      <c r="BC57" s="431"/>
      <c r="BD57" s="431"/>
      <c r="BE57" s="428"/>
      <c r="BF57" s="272"/>
      <c r="BG57" s="272"/>
      <c r="BH57" s="272"/>
      <c r="BI57" s="272"/>
      <c r="BJ57" s="250"/>
      <c r="BK57" s="250"/>
      <c r="BL57" s="250"/>
      <c r="BM57" s="250"/>
      <c r="BN57" s="250"/>
      <c r="BO57" s="250"/>
      <c r="BP57" s="250"/>
      <c r="BQ57" s="250"/>
      <c r="BR57" s="272"/>
      <c r="BS57" s="272"/>
      <c r="BT57" s="295"/>
      <c r="BU57" s="156"/>
      <c r="BV57" s="307"/>
      <c r="BW57" s="307"/>
      <c r="BX57" s="307"/>
      <c r="BY57" s="307"/>
      <c r="BZ57" s="307"/>
      <c r="CA57" s="307"/>
      <c r="CB57" s="307"/>
      <c r="CC57" s="307"/>
      <c r="CD57" s="201"/>
      <c r="CE57" s="299"/>
      <c r="CF57" s="299"/>
      <c r="CG57" s="299"/>
      <c r="CH57" s="299"/>
      <c r="CI57" s="299"/>
      <c r="CJ57" s="299"/>
      <c r="CK57" s="299"/>
      <c r="CL57" s="299"/>
      <c r="CM57" s="299"/>
      <c r="CN57" s="299"/>
      <c r="CO57" s="156"/>
      <c r="CP57" s="311"/>
      <c r="CQ57" s="311"/>
      <c r="CR57" s="311"/>
      <c r="CS57" s="311"/>
      <c r="CT57" s="311"/>
      <c r="CU57" s="311"/>
      <c r="CV57" s="311"/>
      <c r="CW57" s="311"/>
      <c r="CX57" s="201"/>
      <c r="CY57" s="299"/>
      <c r="CZ57" s="299"/>
      <c r="DA57" s="299"/>
      <c r="DB57" s="299"/>
      <c r="DC57" s="299"/>
      <c r="DD57" s="299"/>
      <c r="DE57" s="299"/>
      <c r="DF57" s="299"/>
      <c r="DG57" s="299"/>
      <c r="DH57" s="299"/>
      <c r="DI57" s="156"/>
      <c r="DJ57" s="434"/>
      <c r="DK57" s="434"/>
      <c r="DL57" s="434"/>
      <c r="DM57" s="435"/>
      <c r="DN57" s="435"/>
      <c r="DO57" s="434"/>
      <c r="DP57" s="9"/>
      <c r="DQ57" s="201"/>
      <c r="DR57" s="201"/>
      <c r="DS57" s="201"/>
      <c r="DT57" s="201"/>
      <c r="DU57" s="201"/>
      <c r="DV57" s="306"/>
      <c r="DW57" s="201"/>
      <c r="DX57" s="201"/>
      <c r="DY57" s="201"/>
      <c r="DZ57" s="201"/>
      <c r="EA57" s="201"/>
      <c r="EB57" s="201"/>
      <c r="EC57" s="306"/>
      <c r="ED57" s="156"/>
      <c r="EE57" s="311"/>
      <c r="EF57" s="311"/>
      <c r="EG57" s="311"/>
      <c r="EH57" s="436"/>
      <c r="EI57" s="436"/>
      <c r="EJ57" s="436"/>
      <c r="EK57" s="201"/>
      <c r="EL57" s="201"/>
      <c r="EM57" s="201"/>
      <c r="EN57" s="201"/>
      <c r="EO57" s="201"/>
      <c r="EP57" s="201"/>
      <c r="EQ57" s="201"/>
      <c r="ER57" s="9"/>
      <c r="ES57" s="201"/>
      <c r="ET57" s="201"/>
      <c r="EU57" s="9"/>
      <c r="EV57" s="201"/>
      <c r="EW57" s="201"/>
      <c r="EX57" s="201"/>
      <c r="EY57" s="9"/>
      <c r="EZ57" s="201"/>
      <c r="FA57" s="201"/>
      <c r="FB57" s="9"/>
      <c r="FC57" s="201"/>
      <c r="FD57" s="201"/>
      <c r="FE57" s="156"/>
      <c r="FF57" s="437"/>
      <c r="FG57" s="437"/>
      <c r="FH57" s="201"/>
      <c r="FI57" s="201"/>
      <c r="FJ57" s="201"/>
      <c r="FK57" s="201"/>
      <c r="FL57" s="201"/>
      <c r="FM57" s="201"/>
      <c r="FN57" s="205"/>
      <c r="FO57" s="205"/>
      <c r="FP57" s="205"/>
      <c r="FQ57" s="205"/>
      <c r="FR57" s="205"/>
      <c r="FS57" s="205"/>
      <c r="FT57" s="205"/>
      <c r="FU57" s="205"/>
      <c r="FV57" s="205"/>
      <c r="FW57" s="205"/>
      <c r="FX57" s="205"/>
      <c r="FY57" s="205"/>
      <c r="FZ57" s="205"/>
      <c r="GA57" s="205"/>
      <c r="GB57" s="205"/>
      <c r="GC57" s="205"/>
      <c r="GD57" s="205"/>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row>
    <row r="58" spans="1:163" ht="12" customHeight="1">
      <c r="A58" s="57" t="s">
        <v>240</v>
      </c>
      <c r="B58" s="984">
        <v>321.5970967484391</v>
      </c>
      <c r="C58" s="988">
        <v>72.79938925082828</v>
      </c>
      <c r="D58" s="439"/>
      <c r="E58" s="439"/>
      <c r="F58" s="445"/>
      <c r="G58" s="445"/>
      <c r="H58" s="445"/>
      <c r="I58" s="402"/>
      <c r="K58" s="156"/>
      <c r="L58" s="160"/>
      <c r="M58" s="222"/>
      <c r="N58" s="379"/>
      <c r="O58" s="447"/>
      <c r="P58" s="447"/>
      <c r="Q58" s="220"/>
      <c r="R58" s="221"/>
      <c r="AC58" s="156"/>
      <c r="AD58" s="271"/>
      <c r="AE58" s="271"/>
      <c r="AF58" s="271"/>
      <c r="AG58" s="427"/>
      <c r="AH58" s="271"/>
      <c r="AI58" s="271"/>
      <c r="AJ58" s="77"/>
      <c r="AK58" s="77"/>
      <c r="AL58" s="77"/>
      <c r="AM58" s="77"/>
      <c r="AN58" s="77"/>
      <c r="AO58" s="77"/>
      <c r="AP58" s="77"/>
      <c r="AQ58" s="77"/>
      <c r="AR58" s="77"/>
      <c r="AS58" s="77"/>
      <c r="AT58" s="77"/>
      <c r="AU58" s="77"/>
      <c r="AV58" s="77"/>
      <c r="AW58" s="156"/>
      <c r="AX58" s="428"/>
      <c r="AY58" s="429"/>
      <c r="AZ58" s="429"/>
      <c r="BA58" s="430"/>
      <c r="BB58" s="430"/>
      <c r="BC58" s="431"/>
      <c r="BD58" s="431"/>
      <c r="BE58" s="428"/>
      <c r="BF58" s="272"/>
      <c r="BG58" s="272"/>
      <c r="BH58" s="272"/>
      <c r="BI58" s="272"/>
      <c r="BJ58" s="250"/>
      <c r="BK58" s="250"/>
      <c r="BL58" s="250"/>
      <c r="BM58" s="250"/>
      <c r="BN58" s="250"/>
      <c r="BO58" s="250"/>
      <c r="BP58" s="250"/>
      <c r="BQ58" s="250"/>
      <c r="BR58" s="272"/>
      <c r="BS58" s="272"/>
      <c r="BT58" s="295"/>
      <c r="BU58" s="156"/>
      <c r="BV58" s="307"/>
      <c r="BW58" s="307"/>
      <c r="BX58" s="307"/>
      <c r="BY58" s="307"/>
      <c r="BZ58" s="307"/>
      <c r="CA58" s="307"/>
      <c r="CB58" s="307"/>
      <c r="CC58" s="307"/>
      <c r="CE58" s="299"/>
      <c r="CF58" s="299"/>
      <c r="CG58" s="299"/>
      <c r="CH58" s="299"/>
      <c r="CI58" s="299"/>
      <c r="CJ58" s="299"/>
      <c r="CK58" s="299"/>
      <c r="CL58" s="299"/>
      <c r="CM58" s="299"/>
      <c r="CN58" s="299"/>
      <c r="CO58" s="156"/>
      <c r="CP58" s="311"/>
      <c r="CQ58" s="311"/>
      <c r="CR58" s="311"/>
      <c r="CS58" s="311"/>
      <c r="CT58" s="311"/>
      <c r="CU58" s="311"/>
      <c r="CV58" s="311"/>
      <c r="CW58" s="311"/>
      <c r="CY58" s="299"/>
      <c r="CZ58" s="299"/>
      <c r="DA58" s="299"/>
      <c r="DB58" s="299"/>
      <c r="DC58" s="299"/>
      <c r="DD58" s="299"/>
      <c r="DE58" s="299"/>
      <c r="DF58" s="299"/>
      <c r="DG58" s="299"/>
      <c r="DH58" s="299"/>
      <c r="DI58" s="156"/>
      <c r="DJ58" s="434"/>
      <c r="DK58" s="434"/>
      <c r="DL58" s="434"/>
      <c r="DM58" s="435"/>
      <c r="DN58" s="435"/>
      <c r="DO58" s="434"/>
      <c r="DS58" s="201"/>
      <c r="DV58" s="306"/>
      <c r="EC58" s="306"/>
      <c r="ED58" s="156"/>
      <c r="EE58" s="311"/>
      <c r="EF58" s="311"/>
      <c r="EG58" s="311"/>
      <c r="EH58" s="436"/>
      <c r="EI58" s="436"/>
      <c r="EJ58" s="436"/>
      <c r="FE58" s="156"/>
      <c r="FF58" s="437"/>
      <c r="FG58" s="437"/>
    </row>
    <row r="59" spans="1:246" s="13" customFormat="1" ht="12" customHeight="1">
      <c r="A59" s="69" t="s">
        <v>241</v>
      </c>
      <c r="B59" s="986">
        <v>362.85228705129606</v>
      </c>
      <c r="C59" s="987">
        <v>137.78055720584098</v>
      </c>
      <c r="D59" s="439"/>
      <c r="E59" s="439"/>
      <c r="F59" s="445"/>
      <c r="G59" s="445"/>
      <c r="H59" s="445"/>
      <c r="I59" s="402"/>
      <c r="J59" s="199"/>
      <c r="K59" s="156"/>
      <c r="L59" s="156"/>
      <c r="M59" s="201"/>
      <c r="N59" s="390"/>
      <c r="O59" s="201"/>
      <c r="P59" s="201"/>
      <c r="Q59" s="201"/>
      <c r="R59" s="402"/>
      <c r="S59" s="199"/>
      <c r="T59" s="165"/>
      <c r="U59" s="165"/>
      <c r="V59" s="165"/>
      <c r="W59" s="165"/>
      <c r="X59" s="165"/>
      <c r="Y59" s="9"/>
      <c r="Z59" s="9"/>
      <c r="AA59" s="165"/>
      <c r="AB59" s="165"/>
      <c r="AC59" s="156"/>
      <c r="AD59" s="271"/>
      <c r="AE59" s="271"/>
      <c r="AF59" s="271"/>
      <c r="AG59" s="427"/>
      <c r="AH59" s="271"/>
      <c r="AI59" s="271"/>
      <c r="AJ59" s="77"/>
      <c r="AK59" s="77"/>
      <c r="AL59" s="77"/>
      <c r="AM59" s="77"/>
      <c r="AN59" s="77"/>
      <c r="AO59" s="77"/>
      <c r="AP59" s="77"/>
      <c r="AQ59" s="77"/>
      <c r="AR59" s="77"/>
      <c r="AS59" s="77"/>
      <c r="AT59" s="77"/>
      <c r="AU59" s="77"/>
      <c r="AV59" s="77"/>
      <c r="AW59" s="156"/>
      <c r="AX59" s="428"/>
      <c r="AY59" s="429"/>
      <c r="AZ59" s="429"/>
      <c r="BA59" s="430"/>
      <c r="BB59" s="430"/>
      <c r="BC59" s="431"/>
      <c r="BD59" s="431"/>
      <c r="BE59" s="428"/>
      <c r="BF59" s="272"/>
      <c r="BG59" s="272"/>
      <c r="BH59" s="272"/>
      <c r="BI59" s="272"/>
      <c r="BJ59" s="250"/>
      <c r="BK59" s="250"/>
      <c r="BL59" s="250"/>
      <c r="BM59" s="250"/>
      <c r="BN59" s="250"/>
      <c r="BO59" s="250"/>
      <c r="BP59" s="250"/>
      <c r="BQ59" s="250"/>
      <c r="BR59" s="272"/>
      <c r="BS59" s="272"/>
      <c r="BT59" s="295"/>
      <c r="BU59" s="156"/>
      <c r="BV59" s="307"/>
      <c r="BW59" s="307"/>
      <c r="BX59" s="307"/>
      <c r="BY59" s="307"/>
      <c r="BZ59" s="307"/>
      <c r="CA59" s="307"/>
      <c r="CB59" s="307"/>
      <c r="CC59" s="307"/>
      <c r="CD59" s="201"/>
      <c r="CE59" s="299"/>
      <c r="CF59" s="299"/>
      <c r="CG59" s="299"/>
      <c r="CH59" s="299"/>
      <c r="CI59" s="299"/>
      <c r="CJ59" s="299"/>
      <c r="CK59" s="299"/>
      <c r="CL59" s="299"/>
      <c r="CM59" s="299"/>
      <c r="CN59" s="299"/>
      <c r="CO59" s="156"/>
      <c r="CP59" s="311"/>
      <c r="CQ59" s="311"/>
      <c r="CR59" s="311"/>
      <c r="CS59" s="311"/>
      <c r="CT59" s="311"/>
      <c r="CU59" s="311"/>
      <c r="CV59" s="311"/>
      <c r="CW59" s="311"/>
      <c r="CX59" s="201"/>
      <c r="CY59" s="299"/>
      <c r="CZ59" s="299"/>
      <c r="DA59" s="299"/>
      <c r="DB59" s="299"/>
      <c r="DC59" s="299"/>
      <c r="DD59" s="299"/>
      <c r="DE59" s="299"/>
      <c r="DF59" s="299"/>
      <c r="DG59" s="299"/>
      <c r="DH59" s="299"/>
      <c r="DI59" s="156"/>
      <c r="DJ59" s="434"/>
      <c r="DK59" s="434"/>
      <c r="DL59" s="434"/>
      <c r="DM59" s="435"/>
      <c r="DN59" s="435"/>
      <c r="DO59" s="434"/>
      <c r="DP59" s="9"/>
      <c r="DQ59" s="201"/>
      <c r="DR59" s="201"/>
      <c r="DS59" s="201"/>
      <c r="DT59" s="201"/>
      <c r="DU59" s="201"/>
      <c r="DV59" s="306"/>
      <c r="DW59" s="201"/>
      <c r="DX59" s="201"/>
      <c r="DY59" s="201"/>
      <c r="DZ59" s="201"/>
      <c r="EA59" s="201"/>
      <c r="EB59" s="201"/>
      <c r="EC59" s="306"/>
      <c r="ED59" s="156"/>
      <c r="EE59" s="311"/>
      <c r="EF59" s="311"/>
      <c r="EG59" s="311"/>
      <c r="EH59" s="436"/>
      <c r="EI59" s="436"/>
      <c r="EJ59" s="436"/>
      <c r="EK59" s="201"/>
      <c r="EL59" s="201"/>
      <c r="EM59" s="201"/>
      <c r="EN59" s="201"/>
      <c r="EO59" s="201"/>
      <c r="EP59" s="201"/>
      <c r="EQ59" s="201"/>
      <c r="ER59" s="9"/>
      <c r="ES59" s="201"/>
      <c r="ET59" s="201"/>
      <c r="EU59" s="9"/>
      <c r="EV59" s="201"/>
      <c r="EW59" s="201"/>
      <c r="EX59" s="201"/>
      <c r="EY59" s="9"/>
      <c r="EZ59" s="201"/>
      <c r="FA59" s="201"/>
      <c r="FB59" s="9"/>
      <c r="FC59" s="201"/>
      <c r="FD59" s="201"/>
      <c r="FE59" s="156"/>
      <c r="FF59" s="437"/>
      <c r="FG59" s="437"/>
      <c r="FH59" s="201"/>
      <c r="FI59" s="201"/>
      <c r="FJ59" s="201"/>
      <c r="FK59" s="201"/>
      <c r="FL59" s="201"/>
      <c r="FM59" s="201"/>
      <c r="FN59" s="205"/>
      <c r="FO59" s="205"/>
      <c r="FP59" s="205"/>
      <c r="FQ59" s="205"/>
      <c r="FR59" s="205"/>
      <c r="FS59" s="205"/>
      <c r="FT59" s="205"/>
      <c r="FU59" s="205"/>
      <c r="FV59" s="205"/>
      <c r="FW59" s="205"/>
      <c r="FX59" s="205"/>
      <c r="FY59" s="205"/>
      <c r="FZ59" s="205"/>
      <c r="GA59" s="205"/>
      <c r="GB59" s="205"/>
      <c r="GC59" s="205"/>
      <c r="GD59" s="205"/>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row>
    <row r="60" spans="1:163" ht="12" customHeight="1">
      <c r="A60" s="57" t="s">
        <v>242</v>
      </c>
      <c r="B60" s="984">
        <v>337.4713854255914</v>
      </c>
      <c r="C60" s="988">
        <v>90.41044734152176</v>
      </c>
      <c r="D60" s="439"/>
      <c r="E60" s="439"/>
      <c r="F60" s="445"/>
      <c r="G60" s="445"/>
      <c r="H60" s="445"/>
      <c r="I60" s="402"/>
      <c r="K60" s="156"/>
      <c r="L60" s="448"/>
      <c r="M60" s="169"/>
      <c r="N60" s="170"/>
      <c r="O60" s="157"/>
      <c r="P60" s="112"/>
      <c r="Q60" s="158"/>
      <c r="R60" s="74"/>
      <c r="AC60" s="156"/>
      <c r="AD60" s="271"/>
      <c r="AE60" s="271"/>
      <c r="AF60" s="271"/>
      <c r="AG60" s="427"/>
      <c r="AH60" s="271"/>
      <c r="AI60" s="271"/>
      <c r="AJ60" s="77"/>
      <c r="AK60" s="77"/>
      <c r="AL60" s="77"/>
      <c r="AM60" s="77"/>
      <c r="AN60" s="77"/>
      <c r="AO60" s="77"/>
      <c r="AP60" s="77"/>
      <c r="AQ60" s="77"/>
      <c r="AR60" s="77"/>
      <c r="AS60" s="77"/>
      <c r="AT60" s="77"/>
      <c r="AU60" s="77"/>
      <c r="AV60" s="77"/>
      <c r="AW60" s="156"/>
      <c r="AX60" s="428"/>
      <c r="AY60" s="429"/>
      <c r="AZ60" s="429"/>
      <c r="BA60" s="430"/>
      <c r="BB60" s="430"/>
      <c r="BC60" s="431"/>
      <c r="BD60" s="431"/>
      <c r="BE60" s="428"/>
      <c r="BF60" s="272"/>
      <c r="BG60" s="272"/>
      <c r="BH60" s="272"/>
      <c r="BI60" s="272"/>
      <c r="BJ60" s="250"/>
      <c r="BK60" s="250"/>
      <c r="BL60" s="250"/>
      <c r="BM60" s="250"/>
      <c r="BN60" s="250"/>
      <c r="BO60" s="250"/>
      <c r="BP60" s="250"/>
      <c r="BQ60" s="250"/>
      <c r="BR60" s="272"/>
      <c r="BS60" s="272"/>
      <c r="BT60" s="295"/>
      <c r="BU60" s="156"/>
      <c r="BV60" s="307"/>
      <c r="BW60" s="307"/>
      <c r="BX60" s="307"/>
      <c r="BY60" s="307"/>
      <c r="BZ60" s="307"/>
      <c r="CA60" s="307"/>
      <c r="CB60" s="307"/>
      <c r="CC60" s="307"/>
      <c r="CE60" s="299"/>
      <c r="CF60" s="299"/>
      <c r="CG60" s="299"/>
      <c r="CH60" s="299"/>
      <c r="CI60" s="299"/>
      <c r="CJ60" s="299"/>
      <c r="CK60" s="299"/>
      <c r="CL60" s="299"/>
      <c r="CM60" s="299"/>
      <c r="CN60" s="299"/>
      <c r="CO60" s="156"/>
      <c r="CP60" s="311"/>
      <c r="CQ60" s="311"/>
      <c r="CR60" s="311"/>
      <c r="CS60" s="311"/>
      <c r="CT60" s="311"/>
      <c r="CU60" s="311"/>
      <c r="CV60" s="311"/>
      <c r="CW60" s="311"/>
      <c r="CY60" s="299"/>
      <c r="CZ60" s="299"/>
      <c r="DA60" s="408"/>
      <c r="DB60" s="408"/>
      <c r="DC60" s="381"/>
      <c r="DD60" s="247"/>
      <c r="DE60" s="299"/>
      <c r="DF60" s="299"/>
      <c r="DG60" s="299"/>
      <c r="DH60" s="299"/>
      <c r="DI60" s="156"/>
      <c r="DJ60" s="434"/>
      <c r="DK60" s="434"/>
      <c r="DL60" s="434"/>
      <c r="DM60" s="435"/>
      <c r="DN60" s="435"/>
      <c r="DO60" s="434"/>
      <c r="DS60" s="201"/>
      <c r="DV60" s="306"/>
      <c r="EC60" s="306"/>
      <c r="ED60" s="156"/>
      <c r="EE60" s="311"/>
      <c r="EF60" s="311"/>
      <c r="EG60" s="311"/>
      <c r="EH60" s="436"/>
      <c r="EI60" s="436"/>
      <c r="EJ60" s="436"/>
      <c r="FE60" s="156"/>
      <c r="FF60" s="437"/>
      <c r="FG60" s="437"/>
    </row>
    <row r="61" spans="1:246" s="13" customFormat="1" ht="12" customHeight="1">
      <c r="A61" s="69" t="s">
        <v>243</v>
      </c>
      <c r="B61" s="986">
        <v>346.64951779167654</v>
      </c>
      <c r="C61" s="987">
        <v>116.07598932520833</v>
      </c>
      <c r="D61" s="439"/>
      <c r="E61" s="439"/>
      <c r="F61" s="445"/>
      <c r="G61" s="445"/>
      <c r="H61" s="445"/>
      <c r="I61" s="402"/>
      <c r="J61" s="199"/>
      <c r="K61" s="156"/>
      <c r="L61" s="112"/>
      <c r="M61" s="112"/>
      <c r="N61" s="74"/>
      <c r="O61" s="157"/>
      <c r="P61" s="112"/>
      <c r="Q61" s="158"/>
      <c r="R61" s="74"/>
      <c r="S61" s="199"/>
      <c r="T61" s="165"/>
      <c r="U61" s="165"/>
      <c r="V61" s="165"/>
      <c r="W61" s="165"/>
      <c r="X61" s="165"/>
      <c r="Y61" s="9"/>
      <c r="Z61" s="9"/>
      <c r="AA61" s="165"/>
      <c r="AB61" s="165"/>
      <c r="AC61" s="156"/>
      <c r="AD61" s="271"/>
      <c r="AE61" s="271"/>
      <c r="AF61" s="271"/>
      <c r="AG61" s="427"/>
      <c r="AH61" s="271"/>
      <c r="AI61" s="271"/>
      <c r="AJ61" s="77"/>
      <c r="AK61" s="77"/>
      <c r="AL61" s="77"/>
      <c r="AM61" s="77"/>
      <c r="AN61" s="77"/>
      <c r="AO61" s="77"/>
      <c r="AP61" s="77"/>
      <c r="AQ61" s="77"/>
      <c r="AR61" s="77"/>
      <c r="AS61" s="77"/>
      <c r="AT61" s="77"/>
      <c r="AU61" s="77"/>
      <c r="AV61" s="77"/>
      <c r="AW61" s="156"/>
      <c r="AX61" s="428"/>
      <c r="AY61" s="429"/>
      <c r="AZ61" s="429"/>
      <c r="BA61" s="430"/>
      <c r="BB61" s="430"/>
      <c r="BC61" s="431"/>
      <c r="BD61" s="431"/>
      <c r="BE61" s="428"/>
      <c r="BF61" s="272"/>
      <c r="BG61" s="272"/>
      <c r="BH61" s="272"/>
      <c r="BI61" s="272"/>
      <c r="BJ61" s="250"/>
      <c r="BK61" s="250"/>
      <c r="BL61" s="250"/>
      <c r="BM61" s="250"/>
      <c r="BN61" s="250"/>
      <c r="BO61" s="250"/>
      <c r="BP61" s="250"/>
      <c r="BQ61" s="250"/>
      <c r="BR61" s="272"/>
      <c r="BS61" s="272"/>
      <c r="BT61" s="295"/>
      <c r="BU61" s="156"/>
      <c r="BV61" s="307"/>
      <c r="BW61" s="307"/>
      <c r="BX61" s="307"/>
      <c r="BY61" s="307"/>
      <c r="BZ61" s="307"/>
      <c r="CA61" s="307"/>
      <c r="CB61" s="307"/>
      <c r="CC61" s="307"/>
      <c r="CD61" s="201"/>
      <c r="CE61" s="299"/>
      <c r="CF61" s="299"/>
      <c r="CG61" s="299"/>
      <c r="CH61" s="299"/>
      <c r="CI61" s="299"/>
      <c r="CJ61" s="299"/>
      <c r="CK61" s="299"/>
      <c r="CL61" s="299"/>
      <c r="CM61" s="299"/>
      <c r="CN61" s="299"/>
      <c r="CO61" s="156"/>
      <c r="CP61" s="311"/>
      <c r="CQ61" s="311"/>
      <c r="CR61" s="311"/>
      <c r="CS61" s="311"/>
      <c r="CT61" s="311"/>
      <c r="CU61" s="311"/>
      <c r="CV61" s="311"/>
      <c r="CW61" s="311"/>
      <c r="CX61" s="201"/>
      <c r="CY61" s="299"/>
      <c r="CZ61" s="299"/>
      <c r="DA61" s="299"/>
      <c r="DB61" s="299"/>
      <c r="DC61" s="299"/>
      <c r="DD61" s="299"/>
      <c r="DE61" s="299"/>
      <c r="DF61" s="299"/>
      <c r="DG61" s="299"/>
      <c r="DH61" s="299"/>
      <c r="DI61" s="156"/>
      <c r="DJ61" s="434"/>
      <c r="DK61" s="434"/>
      <c r="DL61" s="434"/>
      <c r="DM61" s="435"/>
      <c r="DN61" s="435"/>
      <c r="DO61" s="434"/>
      <c r="DP61" s="9"/>
      <c r="DQ61" s="201"/>
      <c r="DR61" s="201"/>
      <c r="DS61" s="201"/>
      <c r="DT61" s="201"/>
      <c r="DU61" s="201"/>
      <c r="DV61" s="306"/>
      <c r="DW61" s="201"/>
      <c r="DX61" s="201"/>
      <c r="DY61" s="201"/>
      <c r="DZ61" s="201"/>
      <c r="EA61" s="201"/>
      <c r="EB61" s="201"/>
      <c r="EC61" s="306"/>
      <c r="ED61" s="156"/>
      <c r="EE61" s="311"/>
      <c r="EF61" s="311"/>
      <c r="EG61" s="311"/>
      <c r="EH61" s="436"/>
      <c r="EI61" s="436"/>
      <c r="EJ61" s="436"/>
      <c r="EK61" s="201"/>
      <c r="EL61" s="201"/>
      <c r="EM61" s="201"/>
      <c r="EN61" s="201"/>
      <c r="EO61" s="201"/>
      <c r="EP61" s="201"/>
      <c r="EQ61" s="201"/>
      <c r="ER61" s="9"/>
      <c r="ES61" s="201"/>
      <c r="ET61" s="201"/>
      <c r="EU61" s="9"/>
      <c r="EV61" s="201"/>
      <c r="EW61" s="201"/>
      <c r="EX61" s="201"/>
      <c r="EY61" s="9"/>
      <c r="EZ61" s="201"/>
      <c r="FA61" s="201"/>
      <c r="FB61" s="9"/>
      <c r="FC61" s="201"/>
      <c r="FD61" s="201"/>
      <c r="FE61" s="156"/>
      <c r="FF61" s="437"/>
      <c r="FG61" s="437"/>
      <c r="FH61" s="201"/>
      <c r="FI61" s="201"/>
      <c r="FJ61" s="201"/>
      <c r="FK61" s="201"/>
      <c r="FL61" s="201"/>
      <c r="FM61" s="201"/>
      <c r="FN61" s="205"/>
      <c r="FO61" s="205"/>
      <c r="FP61" s="205"/>
      <c r="FQ61" s="205"/>
      <c r="FR61" s="205"/>
      <c r="FS61" s="205"/>
      <c r="FT61" s="205"/>
      <c r="FU61" s="205"/>
      <c r="FV61" s="205"/>
      <c r="FW61" s="205"/>
      <c r="FX61" s="205"/>
      <c r="FY61" s="205"/>
      <c r="FZ61" s="205"/>
      <c r="GA61" s="205"/>
      <c r="GB61" s="205"/>
      <c r="GC61" s="205"/>
      <c r="GD61" s="205"/>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row>
    <row r="62" spans="1:163" ht="12" customHeight="1">
      <c r="A62" s="57" t="s">
        <v>244</v>
      </c>
      <c r="B62" s="984">
        <v>287.1772359595843</v>
      </c>
      <c r="C62" s="988">
        <v>102.24736330482034</v>
      </c>
      <c r="D62" s="439"/>
      <c r="E62" s="439"/>
      <c r="F62" s="445"/>
      <c r="G62" s="445"/>
      <c r="H62" s="445"/>
      <c r="I62" s="402"/>
      <c r="K62" s="156"/>
      <c r="L62" s="112"/>
      <c r="M62" s="112"/>
      <c r="N62" s="74"/>
      <c r="O62" s="157"/>
      <c r="P62" s="112"/>
      <c r="Q62" s="158"/>
      <c r="R62" s="74"/>
      <c r="AC62" s="156"/>
      <c r="AD62" s="271"/>
      <c r="AE62" s="271"/>
      <c r="AF62" s="271"/>
      <c r="AG62" s="427"/>
      <c r="AH62" s="271"/>
      <c r="AI62" s="271"/>
      <c r="AJ62" s="77"/>
      <c r="AK62" s="77"/>
      <c r="AL62" s="77"/>
      <c r="AM62" s="77"/>
      <c r="AN62" s="77"/>
      <c r="AO62" s="77"/>
      <c r="AP62" s="77"/>
      <c r="AQ62" s="77"/>
      <c r="AR62" s="77"/>
      <c r="AS62" s="77"/>
      <c r="AT62" s="77"/>
      <c r="AU62" s="77"/>
      <c r="AV62" s="77"/>
      <c r="AW62" s="156"/>
      <c r="AX62" s="428"/>
      <c r="AY62" s="429"/>
      <c r="AZ62" s="429"/>
      <c r="BA62" s="430"/>
      <c r="BB62" s="430"/>
      <c r="BC62" s="431"/>
      <c r="BD62" s="431"/>
      <c r="BE62" s="428"/>
      <c r="BF62" s="272"/>
      <c r="BG62" s="272"/>
      <c r="BH62" s="272"/>
      <c r="BI62" s="272"/>
      <c r="BJ62" s="250"/>
      <c r="BK62" s="250"/>
      <c r="BL62" s="250"/>
      <c r="BM62" s="250"/>
      <c r="BN62" s="250"/>
      <c r="BO62" s="250"/>
      <c r="BP62" s="250"/>
      <c r="BQ62" s="250"/>
      <c r="BR62" s="272"/>
      <c r="BS62" s="272"/>
      <c r="BT62" s="295"/>
      <c r="BU62" s="156"/>
      <c r="BV62" s="307"/>
      <c r="BW62" s="307"/>
      <c r="BX62" s="307"/>
      <c r="BY62" s="307"/>
      <c r="BZ62" s="307"/>
      <c r="CA62" s="307"/>
      <c r="CB62" s="307"/>
      <c r="CC62" s="307"/>
      <c r="CE62" s="299"/>
      <c r="CF62" s="299"/>
      <c r="CG62" s="299"/>
      <c r="CH62" s="299"/>
      <c r="CI62" s="299"/>
      <c r="CJ62" s="299"/>
      <c r="CK62" s="299"/>
      <c r="CL62" s="299"/>
      <c r="CM62" s="299"/>
      <c r="CN62" s="299"/>
      <c r="CO62" s="156"/>
      <c r="CP62" s="311"/>
      <c r="CQ62" s="311"/>
      <c r="CR62" s="311"/>
      <c r="CS62" s="311"/>
      <c r="CT62" s="311"/>
      <c r="CU62" s="311"/>
      <c r="CV62" s="311"/>
      <c r="CW62" s="311"/>
      <c r="CY62" s="299"/>
      <c r="CZ62" s="299"/>
      <c r="DA62" s="299"/>
      <c r="DB62" s="299"/>
      <c r="DC62" s="299"/>
      <c r="DD62" s="299"/>
      <c r="DE62" s="299"/>
      <c r="DF62" s="299"/>
      <c r="DG62" s="299"/>
      <c r="DH62" s="299"/>
      <c r="DI62" s="156"/>
      <c r="DJ62" s="434"/>
      <c r="DK62" s="434"/>
      <c r="DL62" s="434"/>
      <c r="DM62" s="435"/>
      <c r="DN62" s="435"/>
      <c r="DO62" s="434"/>
      <c r="DS62" s="201"/>
      <c r="DV62" s="306"/>
      <c r="EC62" s="306"/>
      <c r="ED62" s="156"/>
      <c r="EE62" s="311"/>
      <c r="EF62" s="311"/>
      <c r="EG62" s="311"/>
      <c r="EH62" s="436"/>
      <c r="EI62" s="436"/>
      <c r="EJ62" s="436"/>
      <c r="FE62" s="156"/>
      <c r="FF62" s="437"/>
      <c r="FG62" s="437"/>
    </row>
    <row r="63" spans="1:246" s="13" customFormat="1" ht="12" customHeight="1">
      <c r="A63" s="69" t="s">
        <v>245</v>
      </c>
      <c r="B63" s="986">
        <v>368.4433195437882</v>
      </c>
      <c r="C63" s="987">
        <v>131.50782994327554</v>
      </c>
      <c r="D63" s="439"/>
      <c r="E63" s="439"/>
      <c r="F63" s="445"/>
      <c r="G63" s="445"/>
      <c r="H63" s="445"/>
      <c r="I63" s="402"/>
      <c r="J63" s="199"/>
      <c r="K63" s="156"/>
      <c r="L63" s="112"/>
      <c r="M63" s="112"/>
      <c r="N63" s="74"/>
      <c r="O63" s="157"/>
      <c r="P63" s="112"/>
      <c r="Q63" s="158"/>
      <c r="R63" s="74"/>
      <c r="S63" s="199"/>
      <c r="T63" s="165"/>
      <c r="U63" s="165"/>
      <c r="V63" s="165"/>
      <c r="W63" s="165"/>
      <c r="X63" s="165"/>
      <c r="Y63" s="9"/>
      <c r="Z63" s="9"/>
      <c r="AA63" s="165"/>
      <c r="AB63" s="165"/>
      <c r="AC63" s="156"/>
      <c r="AD63" s="271"/>
      <c r="AE63" s="271"/>
      <c r="AF63" s="271"/>
      <c r="AG63" s="427"/>
      <c r="AH63" s="271"/>
      <c r="AI63" s="271"/>
      <c r="AJ63" s="77"/>
      <c r="AK63" s="77"/>
      <c r="AL63" s="77"/>
      <c r="AM63" s="77"/>
      <c r="AN63" s="77"/>
      <c r="AO63" s="77"/>
      <c r="AP63" s="77"/>
      <c r="AQ63" s="77"/>
      <c r="AR63" s="77"/>
      <c r="AS63" s="77"/>
      <c r="AT63" s="77"/>
      <c r="AU63" s="77"/>
      <c r="AV63" s="77"/>
      <c r="AW63" s="156"/>
      <c r="AX63" s="428"/>
      <c r="AY63" s="429"/>
      <c r="AZ63" s="429"/>
      <c r="BA63" s="430"/>
      <c r="BB63" s="430"/>
      <c r="BC63" s="431"/>
      <c r="BD63" s="431"/>
      <c r="BE63" s="428"/>
      <c r="BF63" s="272"/>
      <c r="BG63" s="272"/>
      <c r="BH63" s="272"/>
      <c r="BI63" s="272"/>
      <c r="BJ63" s="250"/>
      <c r="BK63" s="250"/>
      <c r="BL63" s="250"/>
      <c r="BM63" s="250"/>
      <c r="BN63" s="250"/>
      <c r="BO63" s="250"/>
      <c r="BP63" s="250"/>
      <c r="BQ63" s="250"/>
      <c r="BR63" s="272"/>
      <c r="BS63" s="272"/>
      <c r="BT63" s="295"/>
      <c r="BU63" s="156"/>
      <c r="BV63" s="307"/>
      <c r="BW63" s="307"/>
      <c r="BX63" s="307"/>
      <c r="BY63" s="307"/>
      <c r="BZ63" s="307"/>
      <c r="CA63" s="307"/>
      <c r="CB63" s="307"/>
      <c r="CC63" s="307"/>
      <c r="CD63" s="201"/>
      <c r="CE63" s="299"/>
      <c r="CF63" s="299"/>
      <c r="CG63" s="299"/>
      <c r="CH63" s="299"/>
      <c r="CI63" s="299"/>
      <c r="CJ63" s="299"/>
      <c r="CK63" s="299"/>
      <c r="CL63" s="299"/>
      <c r="CM63" s="299"/>
      <c r="CN63" s="299"/>
      <c r="CO63" s="156"/>
      <c r="CP63" s="311"/>
      <c r="CQ63" s="311"/>
      <c r="CR63" s="311"/>
      <c r="CS63" s="311"/>
      <c r="CT63" s="311"/>
      <c r="CU63" s="311"/>
      <c r="CV63" s="311"/>
      <c r="CW63" s="311"/>
      <c r="CX63" s="201"/>
      <c r="CY63" s="299"/>
      <c r="CZ63" s="299"/>
      <c r="DA63" s="299"/>
      <c r="DB63" s="299"/>
      <c r="DC63" s="299"/>
      <c r="DD63" s="299"/>
      <c r="DE63" s="299"/>
      <c r="DF63" s="299"/>
      <c r="DG63" s="299"/>
      <c r="DH63" s="299"/>
      <c r="DI63" s="156"/>
      <c r="DJ63" s="434"/>
      <c r="DK63" s="434"/>
      <c r="DL63" s="434"/>
      <c r="DM63" s="435"/>
      <c r="DN63" s="435"/>
      <c r="DO63" s="434"/>
      <c r="DP63" s="9"/>
      <c r="DQ63" s="201"/>
      <c r="DR63" s="201"/>
      <c r="DS63" s="201"/>
      <c r="DT63" s="201"/>
      <c r="DU63" s="201"/>
      <c r="DV63" s="306"/>
      <c r="DW63" s="201"/>
      <c r="DX63" s="201"/>
      <c r="DY63" s="201"/>
      <c r="DZ63" s="201"/>
      <c r="EA63" s="201"/>
      <c r="EB63" s="201"/>
      <c r="EC63" s="306"/>
      <c r="ED63" s="156"/>
      <c r="EE63" s="311"/>
      <c r="EF63" s="311"/>
      <c r="EG63" s="311"/>
      <c r="EH63" s="436"/>
      <c r="EI63" s="436"/>
      <c r="EJ63" s="436"/>
      <c r="EK63" s="201"/>
      <c r="EL63" s="449"/>
      <c r="EM63" s="315"/>
      <c r="EN63" s="315"/>
      <c r="EO63" s="315"/>
      <c r="EP63" s="315"/>
      <c r="EQ63" s="315"/>
      <c r="ER63" s="226"/>
      <c r="ES63" s="315"/>
      <c r="ET63" s="201"/>
      <c r="EU63" s="9"/>
      <c r="EV63" s="201"/>
      <c r="EW63" s="201"/>
      <c r="EX63" s="201"/>
      <c r="EY63" s="9"/>
      <c r="EZ63" s="201"/>
      <c r="FA63" s="201"/>
      <c r="FB63" s="9"/>
      <c r="FC63" s="201"/>
      <c r="FD63" s="201"/>
      <c r="FE63" s="156"/>
      <c r="FF63" s="437"/>
      <c r="FG63" s="437"/>
      <c r="FH63" s="201"/>
      <c r="FI63" s="201"/>
      <c r="FJ63" s="201"/>
      <c r="FK63" s="201"/>
      <c r="FL63" s="201"/>
      <c r="FM63" s="201"/>
      <c r="FN63" s="205"/>
      <c r="FO63" s="205"/>
      <c r="FP63" s="205"/>
      <c r="FQ63" s="205"/>
      <c r="FR63" s="205"/>
      <c r="FS63" s="205"/>
      <c r="FT63" s="205"/>
      <c r="FU63" s="205"/>
      <c r="FV63" s="205"/>
      <c r="FW63" s="205"/>
      <c r="FX63" s="205"/>
      <c r="FY63" s="205"/>
      <c r="FZ63" s="205"/>
      <c r="GA63" s="205"/>
      <c r="GB63" s="205"/>
      <c r="GC63" s="205"/>
      <c r="GD63" s="205"/>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row>
    <row r="64" spans="1:163" ht="12" customHeight="1">
      <c r="A64" s="57" t="s">
        <v>246</v>
      </c>
      <c r="B64" s="984">
        <v>297.4801060875804</v>
      </c>
      <c r="C64" s="988">
        <v>81.72043951834335</v>
      </c>
      <c r="D64" s="439"/>
      <c r="E64" s="439"/>
      <c r="F64" s="445"/>
      <c r="G64" s="445"/>
      <c r="H64" s="445"/>
      <c r="I64" s="402"/>
      <c r="K64" s="156"/>
      <c r="L64" s="112"/>
      <c r="M64" s="112"/>
      <c r="N64" s="74"/>
      <c r="O64" s="157"/>
      <c r="P64" s="112"/>
      <c r="Q64" s="158"/>
      <c r="R64" s="74"/>
      <c r="AC64" s="156"/>
      <c r="AD64" s="271"/>
      <c r="AE64" s="271"/>
      <c r="AF64" s="271"/>
      <c r="AG64" s="427"/>
      <c r="AH64" s="271"/>
      <c r="AI64" s="271"/>
      <c r="AJ64" s="77"/>
      <c r="AK64" s="77"/>
      <c r="AL64" s="77"/>
      <c r="AM64" s="77"/>
      <c r="AN64" s="77"/>
      <c r="AO64" s="77"/>
      <c r="AP64" s="77"/>
      <c r="AQ64" s="77"/>
      <c r="AR64" s="77"/>
      <c r="AS64" s="77"/>
      <c r="AT64" s="77"/>
      <c r="AU64" s="77"/>
      <c r="AV64" s="77"/>
      <c r="AW64" s="156"/>
      <c r="AX64" s="428"/>
      <c r="AY64" s="429"/>
      <c r="AZ64" s="429"/>
      <c r="BA64" s="430"/>
      <c r="BB64" s="430"/>
      <c r="BC64" s="431"/>
      <c r="BD64" s="431"/>
      <c r="BE64" s="428"/>
      <c r="BF64" s="272"/>
      <c r="BG64" s="272"/>
      <c r="BH64" s="272"/>
      <c r="BI64" s="272"/>
      <c r="BJ64" s="250"/>
      <c r="BK64" s="250"/>
      <c r="BL64" s="250"/>
      <c r="BM64" s="250"/>
      <c r="BN64" s="250"/>
      <c r="BO64" s="250"/>
      <c r="BP64" s="250"/>
      <c r="BQ64" s="250"/>
      <c r="BR64" s="272"/>
      <c r="BS64" s="272"/>
      <c r="BT64" s="295"/>
      <c r="BU64" s="156"/>
      <c r="BV64" s="307"/>
      <c r="BW64" s="307"/>
      <c r="BX64" s="307"/>
      <c r="BY64" s="307"/>
      <c r="BZ64" s="307"/>
      <c r="CA64" s="307"/>
      <c r="CB64" s="307"/>
      <c r="CC64" s="307"/>
      <c r="CE64" s="299"/>
      <c r="CF64" s="299"/>
      <c r="CG64" s="299"/>
      <c r="CH64" s="299"/>
      <c r="CI64" s="299"/>
      <c r="CJ64" s="299"/>
      <c r="CK64" s="299"/>
      <c r="CL64" s="299"/>
      <c r="CM64" s="299"/>
      <c r="CN64" s="299"/>
      <c r="CO64" s="156"/>
      <c r="CP64" s="311"/>
      <c r="CQ64" s="311"/>
      <c r="CR64" s="311"/>
      <c r="CS64" s="311"/>
      <c r="CT64" s="311"/>
      <c r="CU64" s="311"/>
      <c r="CV64" s="311"/>
      <c r="CW64" s="311"/>
      <c r="CY64" s="299"/>
      <c r="CZ64" s="299"/>
      <c r="DA64" s="299"/>
      <c r="DB64" s="299"/>
      <c r="DC64" s="299"/>
      <c r="DD64" s="299"/>
      <c r="DE64" s="299"/>
      <c r="DF64" s="299"/>
      <c r="DG64" s="299"/>
      <c r="DH64" s="299"/>
      <c r="DI64" s="156"/>
      <c r="DJ64" s="434"/>
      <c r="DK64" s="434"/>
      <c r="DL64" s="434"/>
      <c r="DM64" s="435"/>
      <c r="DN64" s="435"/>
      <c r="DO64" s="434"/>
      <c r="DS64" s="201"/>
      <c r="DV64" s="306"/>
      <c r="EC64" s="306"/>
      <c r="ED64" s="156"/>
      <c r="EE64" s="311"/>
      <c r="EF64" s="311"/>
      <c r="EG64" s="311"/>
      <c r="EH64" s="436"/>
      <c r="EI64" s="436"/>
      <c r="EJ64" s="436"/>
      <c r="EL64" s="315"/>
      <c r="EM64" s="315"/>
      <c r="EN64" s="315"/>
      <c r="EO64" s="315"/>
      <c r="EP64" s="315"/>
      <c r="EQ64" s="315"/>
      <c r="ER64" s="226"/>
      <c r="ES64" s="315"/>
      <c r="FE64" s="156"/>
      <c r="FF64" s="437"/>
      <c r="FG64" s="437"/>
    </row>
    <row r="65" spans="1:246" s="13" customFormat="1" ht="12" customHeight="1">
      <c r="A65" s="69" t="s">
        <v>247</v>
      </c>
      <c r="B65" s="986">
        <v>317.3393019786764</v>
      </c>
      <c r="C65" s="987">
        <v>75.82274392255614</v>
      </c>
      <c r="D65" s="439"/>
      <c r="E65" s="439"/>
      <c r="F65" s="445"/>
      <c r="G65" s="445"/>
      <c r="H65" s="445"/>
      <c r="I65" s="402"/>
      <c r="J65" s="199"/>
      <c r="K65" s="156"/>
      <c r="L65" s="112"/>
      <c r="M65" s="112"/>
      <c r="N65" s="74"/>
      <c r="O65" s="157"/>
      <c r="P65" s="112"/>
      <c r="Q65" s="158"/>
      <c r="R65" s="74"/>
      <c r="S65" s="199"/>
      <c r="T65" s="165"/>
      <c r="U65" s="165"/>
      <c r="V65" s="165"/>
      <c r="W65" s="165"/>
      <c r="X65" s="165"/>
      <c r="Y65" s="9"/>
      <c r="Z65" s="9"/>
      <c r="AA65" s="165"/>
      <c r="AB65" s="165"/>
      <c r="AC65" s="156"/>
      <c r="AD65" s="271"/>
      <c r="AE65" s="271"/>
      <c r="AF65" s="271"/>
      <c r="AG65" s="427"/>
      <c r="AH65" s="271"/>
      <c r="AI65" s="271"/>
      <c r="AJ65" s="77"/>
      <c r="AK65" s="77"/>
      <c r="AL65" s="77"/>
      <c r="AM65" s="77"/>
      <c r="AN65" s="77"/>
      <c r="AO65" s="77"/>
      <c r="AP65" s="77"/>
      <c r="AQ65" s="77"/>
      <c r="AR65" s="77"/>
      <c r="AS65" s="77"/>
      <c r="AT65" s="77"/>
      <c r="AU65" s="77"/>
      <c r="AV65" s="77"/>
      <c r="AW65" s="156"/>
      <c r="AX65" s="428"/>
      <c r="AY65" s="429"/>
      <c r="AZ65" s="429"/>
      <c r="BA65" s="430"/>
      <c r="BB65" s="430"/>
      <c r="BC65" s="431"/>
      <c r="BD65" s="431"/>
      <c r="BE65" s="428"/>
      <c r="BF65" s="272"/>
      <c r="BG65" s="272"/>
      <c r="BH65" s="272"/>
      <c r="BI65" s="272"/>
      <c r="BJ65" s="250"/>
      <c r="BK65" s="250"/>
      <c r="BL65" s="250"/>
      <c r="BM65" s="250"/>
      <c r="BN65" s="250"/>
      <c r="BO65" s="250"/>
      <c r="BP65" s="250"/>
      <c r="BQ65" s="250"/>
      <c r="BR65" s="272"/>
      <c r="BS65" s="272"/>
      <c r="BT65" s="295"/>
      <c r="BU65" s="156"/>
      <c r="BV65" s="307"/>
      <c r="BW65" s="307"/>
      <c r="BX65" s="307"/>
      <c r="BY65" s="307"/>
      <c r="BZ65" s="307"/>
      <c r="CA65" s="307"/>
      <c r="CB65" s="307"/>
      <c r="CC65" s="307"/>
      <c r="CD65" s="201"/>
      <c r="CE65" s="299"/>
      <c r="CF65" s="299"/>
      <c r="CG65" s="299"/>
      <c r="CH65" s="299"/>
      <c r="CI65" s="299"/>
      <c r="CJ65" s="299"/>
      <c r="CK65" s="299"/>
      <c r="CL65" s="299"/>
      <c r="CM65" s="299"/>
      <c r="CN65" s="299"/>
      <c r="CO65" s="156"/>
      <c r="CP65" s="311"/>
      <c r="CQ65" s="311"/>
      <c r="CR65" s="311"/>
      <c r="CS65" s="311"/>
      <c r="CT65" s="311"/>
      <c r="CU65" s="311"/>
      <c r="CV65" s="311"/>
      <c r="CW65" s="311"/>
      <c r="CX65" s="201"/>
      <c r="CY65" s="299"/>
      <c r="CZ65" s="299"/>
      <c r="DA65" s="299"/>
      <c r="DB65" s="299"/>
      <c r="DC65" s="299"/>
      <c r="DD65" s="299"/>
      <c r="DE65" s="299"/>
      <c r="DF65" s="299"/>
      <c r="DG65" s="299"/>
      <c r="DH65" s="299"/>
      <c r="DI65" s="156"/>
      <c r="DJ65" s="434"/>
      <c r="DK65" s="434"/>
      <c r="DL65" s="434"/>
      <c r="DM65" s="435"/>
      <c r="DN65" s="435"/>
      <c r="DO65" s="434"/>
      <c r="DP65" s="9"/>
      <c r="DQ65" s="201"/>
      <c r="DR65" s="201"/>
      <c r="DS65" s="201"/>
      <c r="DT65" s="201"/>
      <c r="DU65" s="201"/>
      <c r="DV65" s="306"/>
      <c r="DW65" s="201"/>
      <c r="DX65" s="201"/>
      <c r="DY65" s="201"/>
      <c r="DZ65" s="201"/>
      <c r="EA65" s="201"/>
      <c r="EB65" s="201"/>
      <c r="EC65" s="306"/>
      <c r="ED65" s="156"/>
      <c r="EE65" s="311"/>
      <c r="EF65" s="311"/>
      <c r="EG65" s="311"/>
      <c r="EH65" s="436"/>
      <c r="EI65" s="436"/>
      <c r="EJ65" s="436"/>
      <c r="EK65" s="201"/>
      <c r="EL65" s="315"/>
      <c r="EM65" s="315"/>
      <c r="EN65" s="315"/>
      <c r="EO65" s="315"/>
      <c r="EP65" s="315"/>
      <c r="EQ65" s="315"/>
      <c r="ER65" s="226"/>
      <c r="ES65" s="315"/>
      <c r="ET65" s="201"/>
      <c r="EU65" s="9"/>
      <c r="EV65" s="201"/>
      <c r="EW65" s="201"/>
      <c r="EX65" s="201"/>
      <c r="EY65" s="9"/>
      <c r="EZ65" s="201"/>
      <c r="FA65" s="201"/>
      <c r="FB65" s="9"/>
      <c r="FC65" s="201"/>
      <c r="FD65" s="201"/>
      <c r="FE65" s="156"/>
      <c r="FF65" s="437"/>
      <c r="FG65" s="437"/>
      <c r="FH65" s="201"/>
      <c r="FI65" s="201"/>
      <c r="FJ65" s="201"/>
      <c r="FK65" s="201"/>
      <c r="FL65" s="201"/>
      <c r="FM65" s="201"/>
      <c r="FN65" s="205"/>
      <c r="FO65" s="205"/>
      <c r="FP65" s="205"/>
      <c r="FQ65" s="205"/>
      <c r="FR65" s="205"/>
      <c r="FS65" s="205"/>
      <c r="FT65" s="205"/>
      <c r="FU65" s="205"/>
      <c r="FV65" s="205"/>
      <c r="FW65" s="205"/>
      <c r="FX65" s="205"/>
      <c r="FY65" s="205"/>
      <c r="FZ65" s="205"/>
      <c r="GA65" s="205"/>
      <c r="GB65" s="205"/>
      <c r="GC65" s="205"/>
      <c r="GD65" s="205"/>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row>
    <row r="66" spans="1:163" ht="12" customHeight="1">
      <c r="A66" s="57" t="s">
        <v>248</v>
      </c>
      <c r="B66" s="984">
        <v>303.31145587105516</v>
      </c>
      <c r="C66" s="988">
        <v>82.73015412083157</v>
      </c>
      <c r="D66" s="439"/>
      <c r="E66" s="439"/>
      <c r="F66" s="226"/>
      <c r="G66" s="234"/>
      <c r="H66" s="165"/>
      <c r="I66" s="402"/>
      <c r="K66" s="156"/>
      <c r="L66" s="112"/>
      <c r="M66" s="112"/>
      <c r="N66" s="74"/>
      <c r="O66" s="157"/>
      <c r="P66" s="112"/>
      <c r="Q66" s="158"/>
      <c r="R66" s="74"/>
      <c r="AC66" s="156"/>
      <c r="AD66" s="271"/>
      <c r="AE66" s="271"/>
      <c r="AF66" s="271"/>
      <c r="AG66" s="427"/>
      <c r="AH66" s="271"/>
      <c r="AI66" s="271"/>
      <c r="AJ66" s="77"/>
      <c r="AK66" s="77"/>
      <c r="AL66" s="77"/>
      <c r="AM66" s="77"/>
      <c r="AN66" s="77"/>
      <c r="AO66" s="77"/>
      <c r="AP66" s="77"/>
      <c r="AQ66" s="77"/>
      <c r="AR66" s="77"/>
      <c r="AS66" s="77"/>
      <c r="AT66" s="77"/>
      <c r="AU66" s="77"/>
      <c r="AV66" s="77"/>
      <c r="AW66" s="156"/>
      <c r="AX66" s="428"/>
      <c r="AY66" s="429"/>
      <c r="AZ66" s="429"/>
      <c r="BA66" s="430"/>
      <c r="BB66" s="430"/>
      <c r="BC66" s="431"/>
      <c r="BD66" s="431"/>
      <c r="BE66" s="428"/>
      <c r="BF66" s="272"/>
      <c r="BG66" s="272"/>
      <c r="BH66" s="272"/>
      <c r="BI66" s="272"/>
      <c r="BJ66" s="250"/>
      <c r="BK66" s="250"/>
      <c r="BL66" s="250"/>
      <c r="BM66" s="250"/>
      <c r="BN66" s="250"/>
      <c r="BO66" s="250"/>
      <c r="BP66" s="250"/>
      <c r="BQ66" s="250"/>
      <c r="BR66" s="272"/>
      <c r="BS66" s="272"/>
      <c r="BT66" s="295"/>
      <c r="BU66" s="156"/>
      <c r="BV66" s="307"/>
      <c r="BW66" s="307"/>
      <c r="BX66" s="307"/>
      <c r="BY66" s="307"/>
      <c r="BZ66" s="307"/>
      <c r="CA66" s="307"/>
      <c r="CB66" s="307"/>
      <c r="CC66" s="307"/>
      <c r="CE66" s="299"/>
      <c r="CF66" s="299"/>
      <c r="CG66" s="299"/>
      <c r="CH66" s="299"/>
      <c r="CI66" s="299"/>
      <c r="CJ66" s="299"/>
      <c r="CK66" s="299"/>
      <c r="CL66" s="299"/>
      <c r="CM66" s="299"/>
      <c r="CN66" s="299"/>
      <c r="CO66" s="156"/>
      <c r="CP66" s="311"/>
      <c r="CQ66" s="311"/>
      <c r="CR66" s="311"/>
      <c r="CS66" s="311"/>
      <c r="CT66" s="311"/>
      <c r="CU66" s="311"/>
      <c r="CV66" s="311"/>
      <c r="CW66" s="311"/>
      <c r="CY66" s="299"/>
      <c r="CZ66" s="299"/>
      <c r="DA66" s="299"/>
      <c r="DB66" s="299"/>
      <c r="DC66" s="299"/>
      <c r="DD66" s="299"/>
      <c r="DE66" s="299"/>
      <c r="DF66" s="299"/>
      <c r="DG66" s="299"/>
      <c r="DH66" s="299"/>
      <c r="DI66" s="156"/>
      <c r="DJ66" s="434"/>
      <c r="DK66" s="434"/>
      <c r="DL66" s="434"/>
      <c r="DM66" s="435"/>
      <c r="DN66" s="435"/>
      <c r="DO66" s="434"/>
      <c r="DS66" s="201"/>
      <c r="DV66" s="306"/>
      <c r="EC66" s="306"/>
      <c r="ED66" s="156"/>
      <c r="EE66" s="311"/>
      <c r="EF66" s="311"/>
      <c r="EG66" s="311"/>
      <c r="EH66" s="436"/>
      <c r="EI66" s="436"/>
      <c r="EJ66" s="436"/>
      <c r="EL66" s="315"/>
      <c r="EM66" s="315"/>
      <c r="EN66" s="315"/>
      <c r="EO66" s="315"/>
      <c r="EP66" s="315"/>
      <c r="EQ66" s="315"/>
      <c r="ER66" s="226"/>
      <c r="ES66" s="315"/>
      <c r="FE66" s="156"/>
      <c r="FF66" s="437"/>
      <c r="FG66" s="437"/>
    </row>
    <row r="67" spans="1:246" s="618" customFormat="1" ht="12" customHeight="1">
      <c r="A67" s="81" t="s">
        <v>249</v>
      </c>
      <c r="B67" s="989">
        <v>334.1402075892217</v>
      </c>
      <c r="C67" s="990">
        <v>95.25718698719564</v>
      </c>
      <c r="D67" s="451"/>
      <c r="E67" s="451"/>
      <c r="F67" s="451"/>
      <c r="G67" s="234"/>
      <c r="H67" s="452"/>
      <c r="I67" s="183"/>
      <c r="J67" s="266"/>
      <c r="K67" s="156"/>
      <c r="L67" s="112"/>
      <c r="M67" s="112"/>
      <c r="N67" s="74"/>
      <c r="O67" s="157"/>
      <c r="P67" s="112"/>
      <c r="Q67" s="158"/>
      <c r="R67" s="74"/>
      <c r="S67" s="266"/>
      <c r="T67" s="452"/>
      <c r="U67" s="452"/>
      <c r="V67" s="452"/>
      <c r="W67" s="452"/>
      <c r="X67" s="452"/>
      <c r="Y67" s="452"/>
      <c r="Z67" s="452"/>
      <c r="AA67" s="452"/>
      <c r="AB67" s="452"/>
      <c r="AC67" s="174"/>
      <c r="AD67" s="326"/>
      <c r="AE67" s="326"/>
      <c r="AF67" s="326"/>
      <c r="AG67" s="453"/>
      <c r="AH67" s="326"/>
      <c r="AI67" s="326"/>
      <c r="AJ67" s="89"/>
      <c r="AK67" s="89"/>
      <c r="AL67" s="89"/>
      <c r="AM67" s="89"/>
      <c r="AN67" s="89"/>
      <c r="AO67" s="89"/>
      <c r="AP67" s="89"/>
      <c r="AQ67" s="89"/>
      <c r="AR67" s="89"/>
      <c r="AS67" s="89"/>
      <c r="AT67" s="89"/>
      <c r="AU67" s="89"/>
      <c r="AV67" s="89"/>
      <c r="AW67" s="174"/>
      <c r="AX67" s="180"/>
      <c r="AY67" s="454"/>
      <c r="AZ67" s="454"/>
      <c r="BA67" s="455"/>
      <c r="BB67" s="455"/>
      <c r="BC67" s="456"/>
      <c r="BD67" s="456"/>
      <c r="BE67" s="180"/>
      <c r="BF67" s="327"/>
      <c r="BG67" s="327"/>
      <c r="BH67" s="327"/>
      <c r="BI67" s="327"/>
      <c r="BJ67" s="257"/>
      <c r="BK67" s="257"/>
      <c r="BL67" s="257"/>
      <c r="BM67" s="257"/>
      <c r="BN67" s="257"/>
      <c r="BO67" s="257"/>
      <c r="BP67" s="257"/>
      <c r="BQ67" s="257"/>
      <c r="BR67" s="327"/>
      <c r="BS67" s="327"/>
      <c r="BT67" s="332"/>
      <c r="BU67" s="174"/>
      <c r="BV67" s="343"/>
      <c r="BW67" s="343"/>
      <c r="BX67" s="343"/>
      <c r="BY67" s="343"/>
      <c r="BZ67" s="343"/>
      <c r="CA67" s="343"/>
      <c r="CB67" s="343"/>
      <c r="CC67" s="343"/>
      <c r="CD67" s="173"/>
      <c r="CE67" s="335"/>
      <c r="CF67" s="335"/>
      <c r="CG67" s="335"/>
      <c r="CH67" s="335"/>
      <c r="CI67" s="335"/>
      <c r="CJ67" s="335"/>
      <c r="CK67" s="335"/>
      <c r="CL67" s="335"/>
      <c r="CM67" s="335"/>
      <c r="CN67" s="335"/>
      <c r="CO67" s="174"/>
      <c r="CP67" s="346"/>
      <c r="CQ67" s="346"/>
      <c r="CR67" s="346"/>
      <c r="CS67" s="346"/>
      <c r="CT67" s="346"/>
      <c r="CU67" s="346"/>
      <c r="CV67" s="346"/>
      <c r="CW67" s="346"/>
      <c r="CX67" s="173"/>
      <c r="CY67" s="335"/>
      <c r="CZ67" s="335"/>
      <c r="DA67" s="335"/>
      <c r="DB67" s="335"/>
      <c r="DC67" s="335"/>
      <c r="DD67" s="335"/>
      <c r="DE67" s="335"/>
      <c r="DF67" s="335"/>
      <c r="DG67" s="335"/>
      <c r="DH67" s="335"/>
      <c r="DI67" s="174"/>
      <c r="DJ67" s="457"/>
      <c r="DK67" s="457"/>
      <c r="DL67" s="457"/>
      <c r="DM67" s="458"/>
      <c r="DN67" s="458"/>
      <c r="DO67" s="457"/>
      <c r="DP67" s="173"/>
      <c r="DQ67" s="173"/>
      <c r="DR67" s="173"/>
      <c r="DS67" s="173"/>
      <c r="DT67" s="173"/>
      <c r="DU67" s="173"/>
      <c r="DV67" s="342"/>
      <c r="DW67" s="173"/>
      <c r="DX67" s="173"/>
      <c r="DY67" s="173"/>
      <c r="DZ67" s="173"/>
      <c r="EA67" s="173"/>
      <c r="EB67" s="173"/>
      <c r="EC67" s="342"/>
      <c r="ED67" s="174"/>
      <c r="EE67" s="346"/>
      <c r="EF67" s="346"/>
      <c r="EG67" s="346"/>
      <c r="EH67" s="459"/>
      <c r="EI67" s="459"/>
      <c r="EJ67" s="459"/>
      <c r="EK67" s="173"/>
      <c r="EL67" s="449"/>
      <c r="EM67" s="315"/>
      <c r="EN67" s="315"/>
      <c r="EO67" s="315"/>
      <c r="EP67" s="315"/>
      <c r="EQ67" s="173"/>
      <c r="ER67" s="449"/>
      <c r="ES67" s="449"/>
      <c r="ET67" s="173"/>
      <c r="EU67" s="173"/>
      <c r="EV67" s="173"/>
      <c r="EW67" s="173"/>
      <c r="EX67" s="173"/>
      <c r="EY67" s="173"/>
      <c r="EZ67" s="173"/>
      <c r="FA67" s="173"/>
      <c r="FB67" s="173"/>
      <c r="FC67" s="173"/>
      <c r="FD67" s="173"/>
      <c r="FE67" s="174"/>
      <c r="FF67" s="460"/>
      <c r="FG67" s="460"/>
      <c r="FH67" s="173"/>
      <c r="FI67" s="173"/>
      <c r="FJ67" s="173"/>
      <c r="FK67" s="173"/>
      <c r="FL67" s="173"/>
      <c r="FM67" s="173"/>
      <c r="FN67" s="205"/>
      <c r="FO67" s="173"/>
      <c r="FP67" s="173"/>
      <c r="FQ67" s="173"/>
      <c r="FR67" s="173"/>
      <c r="FS67" s="173"/>
      <c r="FT67" s="173"/>
      <c r="FU67" s="173"/>
      <c r="FV67" s="173"/>
      <c r="FW67" s="173"/>
      <c r="FX67" s="173"/>
      <c r="FY67" s="173"/>
      <c r="FZ67" s="173"/>
      <c r="GA67" s="173"/>
      <c r="GB67" s="173"/>
      <c r="GC67" s="173"/>
      <c r="GD67" s="173"/>
      <c r="GE67" s="173"/>
      <c r="GF67" s="9"/>
      <c r="GG67" s="173"/>
      <c r="GH67" s="173"/>
      <c r="GI67" s="173"/>
      <c r="GJ67" s="173"/>
      <c r="GK67" s="173"/>
      <c r="GL67" s="173"/>
      <c r="GM67" s="173"/>
      <c r="GN67" s="173"/>
      <c r="GO67" s="173"/>
      <c r="GP67" s="173"/>
      <c r="GQ67" s="173"/>
      <c r="GR67" s="173"/>
      <c r="GS67" s="173"/>
      <c r="GT67" s="173"/>
      <c r="GU67" s="173"/>
      <c r="GV67" s="173"/>
      <c r="GW67" s="173"/>
      <c r="GX67" s="173"/>
      <c r="GY67" s="173"/>
      <c r="GZ67" s="173"/>
      <c r="HA67" s="173"/>
      <c r="HB67" s="173"/>
      <c r="HC67" s="173"/>
      <c r="HD67" s="173"/>
      <c r="HE67" s="173"/>
      <c r="HF67" s="173"/>
      <c r="HG67" s="173"/>
      <c r="HH67" s="173"/>
      <c r="HI67" s="173"/>
      <c r="HJ67" s="173"/>
      <c r="HK67" s="173"/>
      <c r="HL67" s="173"/>
      <c r="HM67" s="173"/>
      <c r="HN67" s="173"/>
      <c r="HO67" s="173"/>
      <c r="HP67" s="173"/>
      <c r="HQ67" s="173"/>
      <c r="HR67" s="173"/>
      <c r="HS67" s="173"/>
      <c r="HT67" s="173"/>
      <c r="HU67" s="173"/>
      <c r="HV67" s="173"/>
      <c r="HW67" s="173"/>
      <c r="HX67" s="173"/>
      <c r="HY67" s="173"/>
      <c r="HZ67" s="173"/>
      <c r="IA67" s="173"/>
      <c r="IB67" s="173"/>
      <c r="IC67" s="173"/>
      <c r="ID67" s="173"/>
      <c r="IE67" s="173"/>
      <c r="IF67" s="173"/>
      <c r="IG67" s="173"/>
      <c r="IH67" s="173"/>
      <c r="II67" s="173"/>
      <c r="IJ67" s="173"/>
      <c r="IK67" s="173"/>
      <c r="IL67" s="173"/>
    </row>
    <row r="68" spans="1:163" ht="12" customHeight="1">
      <c r="A68" s="57" t="s">
        <v>250</v>
      </c>
      <c r="B68" s="984">
        <v>344.08671117195325</v>
      </c>
      <c r="C68" s="988">
        <v>111.7449508336925</v>
      </c>
      <c r="D68" s="451"/>
      <c r="E68" s="451"/>
      <c r="F68" s="225"/>
      <c r="G68" s="330"/>
      <c r="H68" s="452"/>
      <c r="I68" s="402"/>
      <c r="K68" s="174"/>
      <c r="L68" s="175"/>
      <c r="M68" s="175"/>
      <c r="N68" s="86"/>
      <c r="O68" s="176"/>
      <c r="P68" s="175"/>
      <c r="Q68" s="177"/>
      <c r="R68" s="86"/>
      <c r="AC68" s="156"/>
      <c r="AD68" s="271"/>
      <c r="AE68" s="271"/>
      <c r="AF68" s="271"/>
      <c r="AG68" s="427"/>
      <c r="AH68" s="271"/>
      <c r="AI68" s="271"/>
      <c r="AJ68" s="77"/>
      <c r="AK68" s="77"/>
      <c r="AL68" s="77"/>
      <c r="AM68" s="77"/>
      <c r="AN68" s="77"/>
      <c r="AO68" s="77"/>
      <c r="AP68" s="77"/>
      <c r="AQ68" s="77"/>
      <c r="AR68" s="77"/>
      <c r="AS68" s="77"/>
      <c r="AT68" s="77"/>
      <c r="AU68" s="77"/>
      <c r="AV68" s="77"/>
      <c r="AW68" s="156"/>
      <c r="AX68" s="428"/>
      <c r="AY68" s="429"/>
      <c r="AZ68" s="429"/>
      <c r="BA68" s="430"/>
      <c r="BB68" s="430"/>
      <c r="BC68" s="431"/>
      <c r="BD68" s="431"/>
      <c r="BE68" s="428"/>
      <c r="BF68" s="272"/>
      <c r="BG68" s="272"/>
      <c r="BH68" s="272"/>
      <c r="BI68" s="272"/>
      <c r="BJ68" s="250"/>
      <c r="BK68" s="250"/>
      <c r="BL68" s="250"/>
      <c r="BM68" s="250"/>
      <c r="BN68" s="250"/>
      <c r="BO68" s="250"/>
      <c r="BP68" s="250"/>
      <c r="BQ68" s="250"/>
      <c r="BR68" s="272"/>
      <c r="BS68" s="272"/>
      <c r="BT68" s="295"/>
      <c r="BU68" s="156"/>
      <c r="BV68" s="307"/>
      <c r="BW68" s="307"/>
      <c r="BX68" s="307"/>
      <c r="BY68" s="307"/>
      <c r="BZ68" s="307"/>
      <c r="CA68" s="307"/>
      <c r="CB68" s="307"/>
      <c r="CC68" s="307"/>
      <c r="CE68" s="299"/>
      <c r="CF68" s="299"/>
      <c r="CG68" s="299"/>
      <c r="CH68" s="299"/>
      <c r="CI68" s="299"/>
      <c r="CJ68" s="299"/>
      <c r="CK68" s="299"/>
      <c r="CL68" s="299"/>
      <c r="CM68" s="299"/>
      <c r="CN68" s="299"/>
      <c r="CO68" s="156"/>
      <c r="CP68" s="311"/>
      <c r="CQ68" s="311"/>
      <c r="CR68" s="311"/>
      <c r="CS68" s="311"/>
      <c r="CT68" s="311"/>
      <c r="CU68" s="311"/>
      <c r="CV68" s="311"/>
      <c r="CW68" s="311"/>
      <c r="CY68" s="299"/>
      <c r="CZ68" s="299"/>
      <c r="DA68" s="299"/>
      <c r="DB68" s="299"/>
      <c r="DC68" s="299"/>
      <c r="DD68" s="299"/>
      <c r="DE68" s="299"/>
      <c r="DF68" s="299"/>
      <c r="DG68" s="299"/>
      <c r="DH68" s="299"/>
      <c r="DI68" s="156"/>
      <c r="DJ68" s="434"/>
      <c r="DK68" s="434"/>
      <c r="DL68" s="434"/>
      <c r="DM68" s="435"/>
      <c r="DN68" s="435"/>
      <c r="DO68" s="434"/>
      <c r="DS68" s="201"/>
      <c r="DV68" s="306"/>
      <c r="EC68" s="306"/>
      <c r="ED68" s="156"/>
      <c r="EE68" s="311"/>
      <c r="EF68" s="311"/>
      <c r="EG68" s="311"/>
      <c r="EH68" s="436"/>
      <c r="EI68" s="436"/>
      <c r="EJ68" s="436"/>
      <c r="EL68" s="315"/>
      <c r="ER68" s="226"/>
      <c r="ES68" s="315"/>
      <c r="FE68" s="156"/>
      <c r="FF68" s="437"/>
      <c r="FG68" s="437"/>
    </row>
    <row r="69" spans="1:246" s="13" customFormat="1" ht="12" customHeight="1">
      <c r="A69" s="94" t="s">
        <v>251</v>
      </c>
      <c r="B69" s="991">
        <v>328.329317997854</v>
      </c>
      <c r="C69" s="992">
        <v>98.31959398344904</v>
      </c>
      <c r="D69" s="439"/>
      <c r="E69" s="439"/>
      <c r="F69" s="226"/>
      <c r="G69" s="234"/>
      <c r="H69" s="165"/>
      <c r="I69" s="402"/>
      <c r="J69" s="199"/>
      <c r="K69" s="156"/>
      <c r="L69" s="112"/>
      <c r="M69" s="112"/>
      <c r="N69" s="74"/>
      <c r="O69" s="157"/>
      <c r="P69" s="112"/>
      <c r="Q69" s="158"/>
      <c r="R69" s="74"/>
      <c r="S69" s="199"/>
      <c r="T69" s="165"/>
      <c r="U69" s="165"/>
      <c r="V69" s="165"/>
      <c r="W69" s="165"/>
      <c r="X69" s="165"/>
      <c r="Y69" s="9"/>
      <c r="Z69" s="9"/>
      <c r="AA69" s="165"/>
      <c r="AB69" s="165"/>
      <c r="AC69" s="174"/>
      <c r="AD69" s="326"/>
      <c r="AE69" s="326"/>
      <c r="AF69" s="326"/>
      <c r="AG69" s="453"/>
      <c r="AH69" s="326"/>
      <c r="AI69" s="326"/>
      <c r="AJ69" s="89"/>
      <c r="AK69" s="89"/>
      <c r="AL69" s="89"/>
      <c r="AM69" s="89"/>
      <c r="AN69" s="89"/>
      <c r="AO69" s="89"/>
      <c r="AP69" s="89"/>
      <c r="AQ69" s="89"/>
      <c r="AR69" s="89"/>
      <c r="AS69" s="89"/>
      <c r="AT69" s="89"/>
      <c r="AU69" s="89"/>
      <c r="AV69" s="89"/>
      <c r="AW69" s="174"/>
      <c r="AX69" s="180"/>
      <c r="AY69" s="454"/>
      <c r="AZ69" s="454"/>
      <c r="BA69" s="455"/>
      <c r="BB69" s="455"/>
      <c r="BC69" s="456"/>
      <c r="BD69" s="456"/>
      <c r="BE69" s="180"/>
      <c r="BF69" s="327"/>
      <c r="BG69" s="327"/>
      <c r="BH69" s="327"/>
      <c r="BI69" s="327"/>
      <c r="BJ69" s="257"/>
      <c r="BK69" s="257"/>
      <c r="BL69" s="257"/>
      <c r="BM69" s="257"/>
      <c r="BN69" s="257"/>
      <c r="BO69" s="257"/>
      <c r="BP69" s="257"/>
      <c r="BQ69" s="257"/>
      <c r="BR69" s="327"/>
      <c r="BS69" s="327"/>
      <c r="BT69" s="332"/>
      <c r="BU69" s="174"/>
      <c r="BV69" s="343"/>
      <c r="BW69" s="343"/>
      <c r="BX69" s="343"/>
      <c r="BY69" s="343"/>
      <c r="BZ69" s="343"/>
      <c r="CA69" s="343"/>
      <c r="CB69" s="343"/>
      <c r="CC69" s="343"/>
      <c r="CD69" s="201"/>
      <c r="CE69" s="355"/>
      <c r="CF69" s="355"/>
      <c r="CG69" s="355"/>
      <c r="CH69" s="355"/>
      <c r="CI69" s="355"/>
      <c r="CJ69" s="355"/>
      <c r="CK69" s="355"/>
      <c r="CL69" s="355"/>
      <c r="CM69" s="355"/>
      <c r="CN69" s="355"/>
      <c r="CO69" s="174"/>
      <c r="CP69" s="346"/>
      <c r="CQ69" s="346"/>
      <c r="CR69" s="346"/>
      <c r="CS69" s="346"/>
      <c r="CT69" s="346"/>
      <c r="CU69" s="346"/>
      <c r="CV69" s="346"/>
      <c r="CW69" s="346"/>
      <c r="CX69" s="201"/>
      <c r="CY69" s="355"/>
      <c r="CZ69" s="355"/>
      <c r="DA69" s="355"/>
      <c r="DB69" s="355"/>
      <c r="DC69" s="355"/>
      <c r="DD69" s="355"/>
      <c r="DE69" s="355"/>
      <c r="DF69" s="355"/>
      <c r="DG69" s="355"/>
      <c r="DH69" s="355"/>
      <c r="DI69" s="174"/>
      <c r="DJ69" s="457"/>
      <c r="DK69" s="457"/>
      <c r="DL69" s="457"/>
      <c r="DM69" s="458"/>
      <c r="DN69" s="458"/>
      <c r="DO69" s="457"/>
      <c r="DP69" s="9"/>
      <c r="DQ69" s="462"/>
      <c r="DR69" s="201"/>
      <c r="DS69" s="201"/>
      <c r="DT69" s="201"/>
      <c r="DU69" s="201"/>
      <c r="DV69" s="342"/>
      <c r="DW69" s="201"/>
      <c r="DX69" s="201"/>
      <c r="DY69" s="201"/>
      <c r="DZ69" s="201"/>
      <c r="EA69" s="201"/>
      <c r="EB69" s="201"/>
      <c r="EC69" s="342"/>
      <c r="ED69" s="174"/>
      <c r="EE69" s="346"/>
      <c r="EF69" s="346"/>
      <c r="EG69" s="346"/>
      <c r="EH69" s="459"/>
      <c r="EI69" s="459"/>
      <c r="EJ69" s="459"/>
      <c r="EK69" s="201"/>
      <c r="EL69" s="201"/>
      <c r="EM69" s="449"/>
      <c r="EN69" s="449"/>
      <c r="EO69" s="315"/>
      <c r="EP69" s="315"/>
      <c r="EQ69" s="315"/>
      <c r="ER69" s="226"/>
      <c r="ES69" s="315"/>
      <c r="ET69" s="201"/>
      <c r="EU69" s="9"/>
      <c r="EV69" s="201"/>
      <c r="EW69" s="201"/>
      <c r="EX69" s="201"/>
      <c r="EY69" s="9"/>
      <c r="EZ69" s="201"/>
      <c r="FA69" s="201"/>
      <c r="FB69" s="9"/>
      <c r="FC69" s="201"/>
      <c r="FD69" s="201"/>
      <c r="FE69" s="174"/>
      <c r="FF69" s="460"/>
      <c r="FG69" s="460"/>
      <c r="FH69" s="201"/>
      <c r="FI69" s="201"/>
      <c r="FJ69" s="201"/>
      <c r="FK69" s="201"/>
      <c r="FL69" s="201"/>
      <c r="FM69" s="201"/>
      <c r="FN69" s="205"/>
      <c r="FO69" s="205"/>
      <c r="FP69" s="205"/>
      <c r="FQ69" s="205"/>
      <c r="FR69" s="205"/>
      <c r="FS69" s="205"/>
      <c r="FT69" s="205"/>
      <c r="FU69" s="205"/>
      <c r="FV69" s="205"/>
      <c r="FW69" s="205"/>
      <c r="FX69" s="205"/>
      <c r="FY69" s="205"/>
      <c r="FZ69" s="205"/>
      <c r="GA69" s="205"/>
      <c r="GB69" s="205"/>
      <c r="GC69" s="205"/>
      <c r="GD69" s="205"/>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row>
    <row r="70" spans="1:163" ht="12" customHeight="1">
      <c r="A70" s="57" t="s">
        <v>252</v>
      </c>
      <c r="B70" s="984">
        <v>735.9815674297513</v>
      </c>
      <c r="C70" s="988">
        <v>300.37981479259076</v>
      </c>
      <c r="D70" s="451"/>
      <c r="E70" s="451"/>
      <c r="F70" s="225"/>
      <c r="G70" s="330"/>
      <c r="H70" s="452"/>
      <c r="I70" s="402"/>
      <c r="K70" s="174"/>
      <c r="L70" s="175"/>
      <c r="M70" s="175"/>
      <c r="N70" s="86"/>
      <c r="O70" s="176"/>
      <c r="P70" s="175"/>
      <c r="Q70" s="177"/>
      <c r="R70" s="86"/>
      <c r="AC70" s="156"/>
      <c r="AD70" s="271"/>
      <c r="AE70" s="271"/>
      <c r="AF70" s="271"/>
      <c r="AG70" s="427"/>
      <c r="AH70" s="271"/>
      <c r="AI70" s="271"/>
      <c r="AJ70" s="77"/>
      <c r="AK70" s="77"/>
      <c r="AL70" s="77"/>
      <c r="AM70" s="77"/>
      <c r="AN70" s="77"/>
      <c r="AO70" s="77"/>
      <c r="AP70" s="77"/>
      <c r="AQ70" s="77"/>
      <c r="AR70" s="77"/>
      <c r="AS70" s="77"/>
      <c r="AT70" s="77"/>
      <c r="AU70" s="77"/>
      <c r="AV70" s="77"/>
      <c r="AW70" s="156"/>
      <c r="AX70" s="428"/>
      <c r="AY70" s="429"/>
      <c r="AZ70" s="429"/>
      <c r="BA70" s="430"/>
      <c r="BB70" s="430"/>
      <c r="BC70" s="431"/>
      <c r="BD70" s="431"/>
      <c r="BE70" s="428"/>
      <c r="BF70" s="272"/>
      <c r="BG70" s="272"/>
      <c r="BH70" s="272"/>
      <c r="BI70" s="272"/>
      <c r="BJ70" s="250"/>
      <c r="BK70" s="250"/>
      <c r="BL70" s="250"/>
      <c r="BM70" s="250"/>
      <c r="BN70" s="250"/>
      <c r="BO70" s="250"/>
      <c r="BP70" s="250"/>
      <c r="BQ70" s="250"/>
      <c r="BR70" s="272"/>
      <c r="BS70" s="272"/>
      <c r="BT70" s="295"/>
      <c r="BU70" s="156"/>
      <c r="BV70" s="307"/>
      <c r="BW70" s="307"/>
      <c r="BX70" s="307"/>
      <c r="BY70" s="307"/>
      <c r="BZ70" s="307"/>
      <c r="CA70" s="307"/>
      <c r="CB70" s="307"/>
      <c r="CC70" s="307"/>
      <c r="CE70" s="299"/>
      <c r="CF70" s="299"/>
      <c r="CG70" s="299"/>
      <c r="CH70" s="299"/>
      <c r="CI70" s="299"/>
      <c r="CJ70" s="299"/>
      <c r="CK70" s="299"/>
      <c r="CL70" s="299"/>
      <c r="CM70" s="299"/>
      <c r="CN70" s="299"/>
      <c r="CO70" s="156"/>
      <c r="CP70" s="311"/>
      <c r="CQ70" s="311"/>
      <c r="CR70" s="311"/>
      <c r="CS70" s="311"/>
      <c r="CT70" s="311"/>
      <c r="CU70" s="311"/>
      <c r="CV70" s="311"/>
      <c r="CW70" s="311"/>
      <c r="CY70" s="299"/>
      <c r="CZ70" s="299"/>
      <c r="DA70" s="299"/>
      <c r="DB70" s="299"/>
      <c r="DC70" s="299"/>
      <c r="DD70" s="299"/>
      <c r="DE70" s="299"/>
      <c r="DF70" s="299"/>
      <c r="DG70" s="299"/>
      <c r="DH70" s="299"/>
      <c r="DI70" s="156"/>
      <c r="DJ70" s="434"/>
      <c r="DK70" s="434"/>
      <c r="DL70" s="434"/>
      <c r="DM70" s="435"/>
      <c r="DN70" s="435"/>
      <c r="DO70" s="434"/>
      <c r="DS70" s="201"/>
      <c r="DV70" s="306"/>
      <c r="EC70" s="306"/>
      <c r="ED70" s="156"/>
      <c r="EE70" s="311"/>
      <c r="EF70" s="311"/>
      <c r="EG70" s="311"/>
      <c r="EH70" s="436"/>
      <c r="EI70" s="436"/>
      <c r="EJ70" s="436"/>
      <c r="EL70" s="449"/>
      <c r="EM70" s="315"/>
      <c r="EN70" s="315"/>
      <c r="EQ70" s="315"/>
      <c r="ER70" s="226"/>
      <c r="ES70" s="315"/>
      <c r="FE70" s="156"/>
      <c r="FF70" s="437"/>
      <c r="FG70" s="437"/>
    </row>
    <row r="71" spans="1:246" s="13" customFormat="1" ht="12" customHeight="1">
      <c r="A71" s="69" t="s">
        <v>253</v>
      </c>
      <c r="B71" s="986">
        <v>454.5207118248651</v>
      </c>
      <c r="C71" s="987">
        <v>245.56560326976464</v>
      </c>
      <c r="D71" s="439"/>
      <c r="E71" s="439"/>
      <c r="F71" s="226"/>
      <c r="G71" s="234"/>
      <c r="H71" s="165"/>
      <c r="I71" s="402"/>
      <c r="J71" s="199"/>
      <c r="K71" s="156"/>
      <c r="L71" s="112"/>
      <c r="M71" s="112"/>
      <c r="N71" s="74"/>
      <c r="O71" s="157"/>
      <c r="P71" s="112"/>
      <c r="Q71" s="158"/>
      <c r="R71" s="74"/>
      <c r="S71" s="199"/>
      <c r="T71" s="165"/>
      <c r="U71" s="165"/>
      <c r="V71" s="165"/>
      <c r="W71" s="165"/>
      <c r="X71" s="165"/>
      <c r="Y71" s="9"/>
      <c r="Z71" s="9"/>
      <c r="AA71" s="165"/>
      <c r="AB71" s="165"/>
      <c r="AC71" s="156"/>
      <c r="AD71" s="271"/>
      <c r="AE71" s="271"/>
      <c r="AF71" s="271"/>
      <c r="AG71" s="427"/>
      <c r="AH71" s="271"/>
      <c r="AI71" s="271"/>
      <c r="AJ71" s="77"/>
      <c r="AK71" s="77"/>
      <c r="AL71" s="77"/>
      <c r="AM71" s="77"/>
      <c r="AN71" s="77"/>
      <c r="AO71" s="77"/>
      <c r="AP71" s="77"/>
      <c r="AQ71" s="77"/>
      <c r="AR71" s="77"/>
      <c r="AS71" s="77"/>
      <c r="AT71" s="77"/>
      <c r="AU71" s="77"/>
      <c r="AV71" s="77"/>
      <c r="AW71" s="156"/>
      <c r="AX71" s="428"/>
      <c r="AY71" s="429"/>
      <c r="AZ71" s="429"/>
      <c r="BA71" s="430"/>
      <c r="BB71" s="430"/>
      <c r="BC71" s="431"/>
      <c r="BD71" s="431"/>
      <c r="BE71" s="428"/>
      <c r="BF71" s="272"/>
      <c r="BG71" s="272"/>
      <c r="BH71" s="272"/>
      <c r="BI71" s="272"/>
      <c r="BJ71" s="250"/>
      <c r="BK71" s="250"/>
      <c r="BL71" s="250"/>
      <c r="BM71" s="250"/>
      <c r="BN71" s="250"/>
      <c r="BO71" s="250"/>
      <c r="BP71" s="250"/>
      <c r="BQ71" s="250"/>
      <c r="BR71" s="272"/>
      <c r="BS71" s="272"/>
      <c r="BT71" s="295"/>
      <c r="BU71" s="156"/>
      <c r="BV71" s="307"/>
      <c r="BW71" s="307"/>
      <c r="BX71" s="307"/>
      <c r="BY71" s="307"/>
      <c r="BZ71" s="307"/>
      <c r="CA71" s="307"/>
      <c r="CB71" s="307"/>
      <c r="CC71" s="307"/>
      <c r="CD71" s="201"/>
      <c r="CE71" s="299"/>
      <c r="CF71" s="299"/>
      <c r="CG71" s="299"/>
      <c r="CH71" s="299"/>
      <c r="CI71" s="299"/>
      <c r="CJ71" s="299"/>
      <c r="CK71" s="299"/>
      <c r="CL71" s="299"/>
      <c r="CM71" s="299"/>
      <c r="CN71" s="299"/>
      <c r="CO71" s="156"/>
      <c r="CP71" s="311"/>
      <c r="CQ71" s="311"/>
      <c r="CR71" s="311"/>
      <c r="CS71" s="311"/>
      <c r="CT71" s="311"/>
      <c r="CU71" s="311"/>
      <c r="CV71" s="311"/>
      <c r="CW71" s="311"/>
      <c r="CX71" s="201"/>
      <c r="CY71" s="299"/>
      <c r="CZ71" s="299"/>
      <c r="DA71" s="299"/>
      <c r="DB71" s="299"/>
      <c r="DC71" s="299"/>
      <c r="DD71" s="299"/>
      <c r="DE71" s="299"/>
      <c r="DF71" s="299"/>
      <c r="DG71" s="299"/>
      <c r="DH71" s="299"/>
      <c r="DI71" s="156"/>
      <c r="DJ71" s="434"/>
      <c r="DK71" s="434"/>
      <c r="DL71" s="434"/>
      <c r="DM71" s="435"/>
      <c r="DN71" s="435"/>
      <c r="DO71" s="434"/>
      <c r="DP71" s="9"/>
      <c r="DQ71" s="201"/>
      <c r="DR71" s="201"/>
      <c r="DS71" s="201"/>
      <c r="DT71" s="201"/>
      <c r="DU71" s="201"/>
      <c r="DV71" s="306"/>
      <c r="DW71" s="201"/>
      <c r="DX71" s="201"/>
      <c r="DY71" s="201"/>
      <c r="DZ71" s="201"/>
      <c r="EA71" s="201"/>
      <c r="EB71" s="201"/>
      <c r="EC71" s="306"/>
      <c r="ED71" s="156"/>
      <c r="EE71" s="311"/>
      <c r="EF71" s="311"/>
      <c r="EG71" s="311"/>
      <c r="EH71" s="436"/>
      <c r="EI71" s="436"/>
      <c r="EJ71" s="436"/>
      <c r="EK71" s="201"/>
      <c r="EL71" s="315"/>
      <c r="EM71" s="315"/>
      <c r="EN71" s="315"/>
      <c r="EO71" s="315"/>
      <c r="EP71" s="315"/>
      <c r="EQ71" s="315"/>
      <c r="ER71" s="226"/>
      <c r="ES71" s="315"/>
      <c r="ET71" s="201"/>
      <c r="EU71" s="9"/>
      <c r="EV71" s="201"/>
      <c r="EW71" s="201"/>
      <c r="EX71" s="201"/>
      <c r="EY71" s="9"/>
      <c r="EZ71" s="201"/>
      <c r="FA71" s="201"/>
      <c r="FB71" s="9"/>
      <c r="FC71" s="201"/>
      <c r="FD71" s="201"/>
      <c r="FE71" s="156"/>
      <c r="FF71" s="437"/>
      <c r="FG71" s="437"/>
      <c r="FH71" s="201"/>
      <c r="FI71" s="201"/>
      <c r="FJ71" s="201"/>
      <c r="FK71" s="201"/>
      <c r="FL71" s="201"/>
      <c r="FM71" s="201"/>
      <c r="FN71" s="205"/>
      <c r="FO71" s="205"/>
      <c r="FP71" s="205"/>
      <c r="FQ71" s="205"/>
      <c r="FR71" s="205"/>
      <c r="FS71" s="205"/>
      <c r="FT71" s="205"/>
      <c r="FU71" s="205"/>
      <c r="FV71" s="205"/>
      <c r="FW71" s="205"/>
      <c r="FX71" s="205"/>
      <c r="FY71" s="205"/>
      <c r="FZ71" s="205"/>
      <c r="GA71" s="205"/>
      <c r="GB71" s="205"/>
      <c r="GC71" s="205"/>
      <c r="GD71" s="205"/>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row>
    <row r="72" spans="1:163" ht="12" customHeight="1">
      <c r="A72" s="57" t="s">
        <v>254</v>
      </c>
      <c r="B72" s="984">
        <v>585.4686165009472</v>
      </c>
      <c r="C72" s="988">
        <v>268.9253210168526</v>
      </c>
      <c r="D72" s="439"/>
      <c r="E72" s="463"/>
      <c r="F72" s="6"/>
      <c r="G72" s="234"/>
      <c r="H72" s="165"/>
      <c r="I72" s="402"/>
      <c r="K72" s="156"/>
      <c r="L72" s="112"/>
      <c r="M72" s="112"/>
      <c r="N72" s="74"/>
      <c r="O72" s="157"/>
      <c r="P72" s="112"/>
      <c r="Q72" s="158"/>
      <c r="R72" s="74"/>
      <c r="AC72" s="156"/>
      <c r="AD72" s="271"/>
      <c r="AE72" s="271"/>
      <c r="AF72" s="271"/>
      <c r="AG72" s="427"/>
      <c r="AH72" s="271"/>
      <c r="AI72" s="271"/>
      <c r="AJ72" s="77"/>
      <c r="AK72" s="77"/>
      <c r="AL72" s="77"/>
      <c r="AM72" s="77"/>
      <c r="AN72" s="77"/>
      <c r="AO72" s="77"/>
      <c r="AP72" s="77"/>
      <c r="AQ72" s="77"/>
      <c r="AR72" s="77"/>
      <c r="AS72" s="77"/>
      <c r="AT72" s="77"/>
      <c r="AU72" s="77"/>
      <c r="AV72" s="77"/>
      <c r="AW72" s="156"/>
      <c r="AX72" s="428"/>
      <c r="AY72" s="429"/>
      <c r="AZ72" s="429"/>
      <c r="BA72" s="430"/>
      <c r="BB72" s="430"/>
      <c r="BC72" s="431"/>
      <c r="BD72" s="431"/>
      <c r="BE72" s="428"/>
      <c r="BF72" s="272"/>
      <c r="BG72" s="226"/>
      <c r="BH72" s="9"/>
      <c r="BI72" s="226"/>
      <c r="BJ72" s="226"/>
      <c r="BK72" s="9"/>
      <c r="BL72" s="226"/>
      <c r="BM72" s="9"/>
      <c r="BN72" s="9"/>
      <c r="BO72" s="9"/>
      <c r="BP72" s="9"/>
      <c r="BQ72" s="239"/>
      <c r="BR72" s="272"/>
      <c r="BS72" s="272"/>
      <c r="BT72" s="295"/>
      <c r="BU72" s="156"/>
      <c r="BV72" s="307"/>
      <c r="BW72" s="307"/>
      <c r="BX72" s="307"/>
      <c r="BY72" s="307"/>
      <c r="BZ72" s="307"/>
      <c r="CA72" s="307"/>
      <c r="CB72" s="307"/>
      <c r="CC72" s="307"/>
      <c r="CE72" s="299"/>
      <c r="CF72" s="299"/>
      <c r="CG72" s="299"/>
      <c r="CH72" s="299"/>
      <c r="CI72" s="299"/>
      <c r="CJ72" s="299"/>
      <c r="CK72" s="299"/>
      <c r="CL72" s="299"/>
      <c r="CM72" s="299"/>
      <c r="CN72" s="299"/>
      <c r="CO72" s="156"/>
      <c r="CP72" s="311"/>
      <c r="CQ72" s="311"/>
      <c r="CR72" s="311"/>
      <c r="CS72" s="311"/>
      <c r="CT72" s="311"/>
      <c r="CU72" s="311"/>
      <c r="CV72" s="311"/>
      <c r="CW72" s="311"/>
      <c r="CY72" s="299"/>
      <c r="CZ72" s="299"/>
      <c r="DA72" s="299"/>
      <c r="DB72" s="299"/>
      <c r="DC72" s="299"/>
      <c r="DD72" s="299"/>
      <c r="DE72" s="299"/>
      <c r="DF72" s="299"/>
      <c r="DG72" s="299"/>
      <c r="DH72" s="299"/>
      <c r="DI72" s="156"/>
      <c r="DJ72" s="434"/>
      <c r="DK72" s="434"/>
      <c r="DL72" s="434"/>
      <c r="DM72" s="435"/>
      <c r="DN72" s="435"/>
      <c r="DO72" s="434"/>
      <c r="DS72" s="201"/>
      <c r="DV72" s="306"/>
      <c r="EC72" s="306"/>
      <c r="ED72" s="156"/>
      <c r="EE72" s="311"/>
      <c r="EF72" s="311"/>
      <c r="EG72" s="311"/>
      <c r="EH72" s="436"/>
      <c r="EI72" s="436"/>
      <c r="EJ72" s="436"/>
      <c r="EL72" s="315"/>
      <c r="EM72" s="315"/>
      <c r="EN72" s="315"/>
      <c r="EO72" s="315"/>
      <c r="EP72" s="315"/>
      <c r="EQ72" s="315"/>
      <c r="ER72" s="226"/>
      <c r="ES72" s="315"/>
      <c r="FE72" s="156"/>
      <c r="FF72" s="437"/>
      <c r="FG72" s="437"/>
    </row>
    <row r="73" spans="1:246" s="13" customFormat="1" ht="12" customHeight="1">
      <c r="A73" s="69" t="s">
        <v>255</v>
      </c>
      <c r="B73" s="986">
        <v>541.0213696188866</v>
      </c>
      <c r="C73" s="987">
        <v>319.1073205540752</v>
      </c>
      <c r="D73" s="439"/>
      <c r="E73" s="439"/>
      <c r="F73" s="226"/>
      <c r="G73" s="234"/>
      <c r="H73" s="165"/>
      <c r="I73" s="402"/>
      <c r="J73" s="199"/>
      <c r="K73" s="156"/>
      <c r="L73" s="112"/>
      <c r="M73" s="112"/>
      <c r="N73" s="74"/>
      <c r="O73" s="157"/>
      <c r="P73" s="112"/>
      <c r="Q73" s="158"/>
      <c r="R73" s="74"/>
      <c r="S73" s="199"/>
      <c r="T73" s="165"/>
      <c r="U73" s="165"/>
      <c r="V73" s="165"/>
      <c r="W73" s="165"/>
      <c r="X73" s="165"/>
      <c r="Y73" s="9"/>
      <c r="Z73" s="9"/>
      <c r="AA73" s="165"/>
      <c r="AB73" s="165"/>
      <c r="AC73" s="156"/>
      <c r="AD73" s="271"/>
      <c r="AE73" s="271"/>
      <c r="AF73" s="271"/>
      <c r="AG73" s="427"/>
      <c r="AH73" s="271"/>
      <c r="AI73" s="271"/>
      <c r="AJ73" s="77"/>
      <c r="AK73" s="77"/>
      <c r="AL73" s="77"/>
      <c r="AM73" s="77"/>
      <c r="AN73" s="77"/>
      <c r="AO73" s="77"/>
      <c r="AP73" s="77"/>
      <c r="AQ73" s="77"/>
      <c r="AR73" s="77"/>
      <c r="AS73" s="77"/>
      <c r="AT73" s="77"/>
      <c r="AU73" s="77"/>
      <c r="AV73" s="77"/>
      <c r="AW73" s="156"/>
      <c r="AX73" s="428"/>
      <c r="AY73" s="429"/>
      <c r="AZ73" s="429"/>
      <c r="BA73" s="430"/>
      <c r="BB73" s="430"/>
      <c r="BC73" s="431"/>
      <c r="BD73" s="431"/>
      <c r="BE73" s="428"/>
      <c r="BF73" s="272"/>
      <c r="BG73" s="272"/>
      <c r="BH73" s="272"/>
      <c r="BI73" s="272"/>
      <c r="BJ73" s="250"/>
      <c r="BK73" s="250"/>
      <c r="BL73" s="250"/>
      <c r="BM73" s="250"/>
      <c r="BN73" s="250"/>
      <c r="BO73" s="250"/>
      <c r="BP73" s="250"/>
      <c r="BQ73" s="250"/>
      <c r="BR73" s="272"/>
      <c r="BS73" s="272"/>
      <c r="BT73" s="295"/>
      <c r="BU73" s="156"/>
      <c r="BV73" s="307"/>
      <c r="BW73" s="307"/>
      <c r="BX73" s="307"/>
      <c r="BY73" s="307"/>
      <c r="BZ73" s="307"/>
      <c r="CA73" s="307"/>
      <c r="CB73" s="307"/>
      <c r="CC73" s="307"/>
      <c r="CD73" s="201"/>
      <c r="CE73" s="299"/>
      <c r="CF73" s="299"/>
      <c r="CG73" s="246"/>
      <c r="CH73" s="299"/>
      <c r="CI73" s="299"/>
      <c r="CJ73" s="299"/>
      <c r="CK73" s="299"/>
      <c r="CL73" s="299"/>
      <c r="CM73" s="299"/>
      <c r="CN73" s="299"/>
      <c r="CO73" s="156"/>
      <c r="CP73" s="311"/>
      <c r="CQ73" s="311"/>
      <c r="CR73" s="311"/>
      <c r="CS73" s="311"/>
      <c r="CT73" s="311"/>
      <c r="CU73" s="311"/>
      <c r="CV73" s="311"/>
      <c r="CW73" s="311"/>
      <c r="CX73" s="201"/>
      <c r="CY73" s="299"/>
      <c r="CZ73" s="299"/>
      <c r="DA73" s="299"/>
      <c r="DB73" s="299"/>
      <c r="DC73" s="299"/>
      <c r="DD73" s="299"/>
      <c r="DE73" s="299"/>
      <c r="DF73" s="299"/>
      <c r="DG73" s="299"/>
      <c r="DH73" s="299"/>
      <c r="DI73" s="156"/>
      <c r="DJ73" s="434"/>
      <c r="DK73" s="434"/>
      <c r="DL73" s="434"/>
      <c r="DM73" s="435"/>
      <c r="DN73" s="435"/>
      <c r="DO73" s="434"/>
      <c r="DP73" s="9"/>
      <c r="DQ73" s="201"/>
      <c r="DR73" s="201"/>
      <c r="DS73" s="201"/>
      <c r="DT73" s="201"/>
      <c r="DU73" s="201"/>
      <c r="DV73" s="306"/>
      <c r="DW73" s="201"/>
      <c r="DX73" s="201"/>
      <c r="DY73" s="201"/>
      <c r="DZ73" s="201"/>
      <c r="EA73" s="201"/>
      <c r="EB73" s="201"/>
      <c r="EC73" s="306"/>
      <c r="ED73" s="156"/>
      <c r="EE73" s="311"/>
      <c r="EF73" s="311"/>
      <c r="EG73" s="311"/>
      <c r="EH73" s="436"/>
      <c r="EI73" s="436"/>
      <c r="EJ73" s="436"/>
      <c r="EK73" s="201"/>
      <c r="EL73" s="201"/>
      <c r="EM73" s="315"/>
      <c r="EN73" s="315"/>
      <c r="EO73" s="315"/>
      <c r="EP73" s="315"/>
      <c r="EQ73" s="315"/>
      <c r="ER73" s="226"/>
      <c r="ES73" s="315"/>
      <c r="ET73" s="201"/>
      <c r="EU73" s="9"/>
      <c r="EV73" s="201"/>
      <c r="EW73" s="201"/>
      <c r="EX73" s="201"/>
      <c r="EY73" s="9"/>
      <c r="EZ73" s="201"/>
      <c r="FA73" s="201"/>
      <c r="FB73" s="9"/>
      <c r="FC73" s="201"/>
      <c r="FD73" s="201"/>
      <c r="FE73" s="156"/>
      <c r="FF73" s="437"/>
      <c r="FG73" s="437"/>
      <c r="FH73" s="201"/>
      <c r="FI73" s="201"/>
      <c r="FJ73" s="201"/>
      <c r="FK73" s="201"/>
      <c r="FL73" s="201"/>
      <c r="FM73" s="201"/>
      <c r="FN73" s="205"/>
      <c r="FO73" s="205"/>
      <c r="FP73" s="205"/>
      <c r="FQ73" s="205"/>
      <c r="FR73" s="205"/>
      <c r="FS73" s="205"/>
      <c r="FT73" s="205"/>
      <c r="FU73" s="205"/>
      <c r="FV73" s="205"/>
      <c r="FW73" s="205"/>
      <c r="FX73" s="205"/>
      <c r="FY73" s="205"/>
      <c r="FZ73" s="205"/>
      <c r="GA73" s="205"/>
      <c r="GB73" s="205"/>
      <c r="GC73" s="205"/>
      <c r="GD73" s="205"/>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row>
    <row r="74" spans="1:163" ht="12" customHeight="1">
      <c r="A74" s="619" t="s">
        <v>355</v>
      </c>
      <c r="B74" s="984">
        <v>583.4030005301921</v>
      </c>
      <c r="C74" s="988">
        <v>295.232210057651</v>
      </c>
      <c r="D74" s="439"/>
      <c r="E74" s="439"/>
      <c r="F74" s="226"/>
      <c r="G74" s="234"/>
      <c r="H74" s="165"/>
      <c r="I74" s="402"/>
      <c r="K74" s="156"/>
      <c r="L74" s="112"/>
      <c r="M74" s="112"/>
      <c r="N74" s="74"/>
      <c r="O74" s="157"/>
      <c r="P74" s="112"/>
      <c r="Q74" s="158"/>
      <c r="R74" s="74"/>
      <c r="AC74" s="93"/>
      <c r="AD74" s="326"/>
      <c r="AE74" s="326"/>
      <c r="AF74" s="326"/>
      <c r="AG74" s="453"/>
      <c r="AH74" s="326"/>
      <c r="AI74" s="326"/>
      <c r="AJ74" s="77"/>
      <c r="AK74" s="77"/>
      <c r="AL74" s="77"/>
      <c r="AM74" s="77"/>
      <c r="AN74" s="77"/>
      <c r="AO74" s="77"/>
      <c r="AP74" s="77"/>
      <c r="AQ74" s="77"/>
      <c r="AR74" s="77"/>
      <c r="AS74" s="77"/>
      <c r="AT74" s="77"/>
      <c r="AU74" s="77"/>
      <c r="AV74" s="77"/>
      <c r="AW74" s="93"/>
      <c r="AX74" s="180"/>
      <c r="AY74" s="454"/>
      <c r="AZ74" s="454"/>
      <c r="BA74" s="455"/>
      <c r="BB74" s="455"/>
      <c r="BC74" s="456"/>
      <c r="BD74" s="456"/>
      <c r="BE74" s="180"/>
      <c r="BF74" s="272"/>
      <c r="BG74" s="272"/>
      <c r="BH74" s="464"/>
      <c r="BI74" s="272"/>
      <c r="BJ74" s="250"/>
      <c r="BK74" s="250"/>
      <c r="BL74" s="250"/>
      <c r="BM74" s="250"/>
      <c r="BN74" s="250"/>
      <c r="BO74" s="250"/>
      <c r="BP74" s="250"/>
      <c r="BQ74" s="250"/>
      <c r="BR74" s="272"/>
      <c r="BS74" s="272"/>
      <c r="BT74" s="295"/>
      <c r="BU74" s="93"/>
      <c r="BV74" s="343"/>
      <c r="BW74" s="343"/>
      <c r="BX74" s="343"/>
      <c r="BY74" s="343"/>
      <c r="BZ74" s="343"/>
      <c r="CA74" s="343"/>
      <c r="CB74" s="343"/>
      <c r="CC74" s="343"/>
      <c r="CE74" s="299"/>
      <c r="CF74" s="299"/>
      <c r="CG74" s="246"/>
      <c r="CH74" s="299"/>
      <c r="CI74" s="299"/>
      <c r="CJ74" s="299"/>
      <c r="CK74" s="299"/>
      <c r="CL74" s="299"/>
      <c r="CM74" s="299"/>
      <c r="CN74" s="299"/>
      <c r="CO74" s="93"/>
      <c r="CP74" s="311"/>
      <c r="CQ74" s="311"/>
      <c r="CR74" s="311"/>
      <c r="CS74" s="311"/>
      <c r="CT74" s="311"/>
      <c r="CU74" s="311"/>
      <c r="CV74" s="311"/>
      <c r="CW74" s="311"/>
      <c r="CY74" s="299"/>
      <c r="CZ74" s="299"/>
      <c r="DA74" s="299"/>
      <c r="DB74" s="299"/>
      <c r="DC74" s="299"/>
      <c r="DD74" s="299"/>
      <c r="DE74" s="299"/>
      <c r="DF74" s="299"/>
      <c r="DG74" s="299"/>
      <c r="DH74" s="299"/>
      <c r="DI74" s="93"/>
      <c r="DJ74" s="457"/>
      <c r="DK74" s="457"/>
      <c r="DL74" s="457"/>
      <c r="DM74" s="458"/>
      <c r="DN74" s="458"/>
      <c r="DO74" s="457"/>
      <c r="DS74" s="201"/>
      <c r="DV74" s="306"/>
      <c r="EC74" s="342"/>
      <c r="ED74" s="93"/>
      <c r="EE74" s="346"/>
      <c r="EF74" s="346"/>
      <c r="EG74" s="346"/>
      <c r="EH74" s="459"/>
      <c r="EI74" s="459"/>
      <c r="EJ74" s="459"/>
      <c r="EL74" s="449"/>
      <c r="EM74" s="315"/>
      <c r="EN74" s="315"/>
      <c r="EO74" s="315"/>
      <c r="EP74" s="315"/>
      <c r="EQ74" s="315"/>
      <c r="ER74" s="226"/>
      <c r="ES74" s="315"/>
      <c r="FA74" s="173"/>
      <c r="FE74" s="93"/>
      <c r="FF74" s="460"/>
      <c r="FG74" s="460"/>
    </row>
    <row r="75" spans="1:246" s="13" customFormat="1" ht="12" customHeight="1">
      <c r="A75" s="538" t="s">
        <v>354</v>
      </c>
      <c r="B75" s="991">
        <v>335.395405629643</v>
      </c>
      <c r="C75" s="992">
        <v>103.89108622645864</v>
      </c>
      <c r="D75" s="439"/>
      <c r="E75" s="439"/>
      <c r="F75" s="226"/>
      <c r="G75" s="234"/>
      <c r="H75" s="165"/>
      <c r="I75" s="402"/>
      <c r="J75" s="199"/>
      <c r="K75" s="199"/>
      <c r="L75" s="175"/>
      <c r="M75" s="175"/>
      <c r="N75" s="86"/>
      <c r="O75" s="176"/>
      <c r="P75" s="175"/>
      <c r="Q75" s="177"/>
      <c r="R75" s="86"/>
      <c r="S75" s="199"/>
      <c r="T75" s="165"/>
      <c r="U75" s="165"/>
      <c r="V75" s="165"/>
      <c r="W75" s="165"/>
      <c r="X75" s="165"/>
      <c r="Y75" s="9"/>
      <c r="Z75" s="9"/>
      <c r="AA75" s="165"/>
      <c r="AB75" s="165"/>
      <c r="AC75" s="174"/>
      <c r="AD75" s="326"/>
      <c r="AE75" s="326"/>
      <c r="AF75" s="326"/>
      <c r="AG75" s="453"/>
      <c r="AH75" s="326"/>
      <c r="AI75" s="326"/>
      <c r="AJ75" s="89"/>
      <c r="AK75" s="89"/>
      <c r="AL75" s="89"/>
      <c r="AM75" s="89"/>
      <c r="AN75" s="463"/>
      <c r="AO75" s="89"/>
      <c r="AP75" s="89"/>
      <c r="AQ75" s="89"/>
      <c r="AR75" s="89"/>
      <c r="AS75" s="89"/>
      <c r="AT75" s="89"/>
      <c r="AU75" s="89"/>
      <c r="AV75" s="89"/>
      <c r="AW75" s="174"/>
      <c r="AX75" s="180"/>
      <c r="AY75" s="454"/>
      <c r="AZ75" s="454"/>
      <c r="BA75" s="455"/>
      <c r="BB75" s="455"/>
      <c r="BC75" s="456"/>
      <c r="BD75" s="456"/>
      <c r="BE75" s="180"/>
      <c r="BF75" s="327"/>
      <c r="BG75" s="327"/>
      <c r="BH75" s="327"/>
      <c r="BI75" s="327"/>
      <c r="BJ75" s="257"/>
      <c r="BK75" s="257"/>
      <c r="BL75" s="257"/>
      <c r="BM75" s="257"/>
      <c r="BN75" s="257"/>
      <c r="BO75" s="257"/>
      <c r="BP75" s="257"/>
      <c r="BQ75" s="257"/>
      <c r="BR75" s="327"/>
      <c r="BS75" s="327"/>
      <c r="BT75" s="332"/>
      <c r="BU75" s="174"/>
      <c r="BV75" s="343"/>
      <c r="BW75" s="343"/>
      <c r="BX75" s="343"/>
      <c r="BY75" s="343"/>
      <c r="BZ75" s="343"/>
      <c r="CA75" s="343"/>
      <c r="CB75" s="343"/>
      <c r="CC75" s="343"/>
      <c r="CD75" s="201"/>
      <c r="CE75" s="335"/>
      <c r="CF75" s="335"/>
      <c r="CG75" s="335"/>
      <c r="CH75" s="335"/>
      <c r="CI75" s="335"/>
      <c r="CJ75" s="335"/>
      <c r="CK75" s="335"/>
      <c r="CL75" s="335"/>
      <c r="CM75" s="335"/>
      <c r="CN75" s="335"/>
      <c r="CO75" s="174"/>
      <c r="CP75" s="346"/>
      <c r="CQ75" s="346"/>
      <c r="CR75" s="346"/>
      <c r="CS75" s="346"/>
      <c r="CT75" s="346"/>
      <c r="CU75" s="346"/>
      <c r="CV75" s="346"/>
      <c r="CW75" s="346"/>
      <c r="CX75" s="201"/>
      <c r="CY75" s="335"/>
      <c r="CZ75" s="335"/>
      <c r="DA75" s="335"/>
      <c r="DB75" s="335"/>
      <c r="DC75" s="335"/>
      <c r="DD75" s="335"/>
      <c r="DE75" s="335"/>
      <c r="DF75" s="335"/>
      <c r="DG75" s="335"/>
      <c r="DH75" s="335"/>
      <c r="DI75" s="174"/>
      <c r="DJ75" s="457"/>
      <c r="DK75" s="457"/>
      <c r="DL75" s="457"/>
      <c r="DM75" s="458"/>
      <c r="DN75" s="458"/>
      <c r="DO75" s="457"/>
      <c r="DP75" s="9"/>
      <c r="DQ75" s="201"/>
      <c r="DR75" s="201"/>
      <c r="DS75" s="201"/>
      <c r="DT75" s="201"/>
      <c r="DU75" s="201"/>
      <c r="DV75" s="342"/>
      <c r="DW75" s="201"/>
      <c r="DX75" s="201"/>
      <c r="DY75" s="201"/>
      <c r="DZ75" s="201"/>
      <c r="EA75" s="201"/>
      <c r="EB75" s="201"/>
      <c r="EC75" s="342"/>
      <c r="ED75" s="174"/>
      <c r="EE75" s="346"/>
      <c r="EF75" s="346"/>
      <c r="EG75" s="346"/>
      <c r="EH75" s="459"/>
      <c r="EI75" s="459"/>
      <c r="EJ75" s="459"/>
      <c r="EK75" s="201"/>
      <c r="EL75" s="315"/>
      <c r="EM75" s="201"/>
      <c r="EN75" s="201"/>
      <c r="EO75" s="449"/>
      <c r="EP75" s="449"/>
      <c r="EQ75" s="449"/>
      <c r="ER75" s="226"/>
      <c r="ES75" s="315"/>
      <c r="ET75" s="201"/>
      <c r="EU75" s="9"/>
      <c r="EV75" s="201"/>
      <c r="EW75" s="201"/>
      <c r="EX75" s="201"/>
      <c r="EY75" s="9"/>
      <c r="EZ75" s="201"/>
      <c r="FA75" s="201"/>
      <c r="FB75" s="9"/>
      <c r="FC75" s="201"/>
      <c r="FD75" s="201"/>
      <c r="FE75" s="174"/>
      <c r="FF75" s="460"/>
      <c r="FG75" s="460"/>
      <c r="FH75" s="201"/>
      <c r="FI75" s="201"/>
      <c r="FJ75" s="201"/>
      <c r="FK75" s="201"/>
      <c r="FL75" s="201"/>
      <c r="FM75" s="201"/>
      <c r="FN75" s="205"/>
      <c r="FO75" s="205"/>
      <c r="FP75" s="205"/>
      <c r="FQ75" s="205"/>
      <c r="FR75" s="205"/>
      <c r="FS75" s="205"/>
      <c r="FT75" s="205"/>
      <c r="FU75" s="205"/>
      <c r="FV75" s="205"/>
      <c r="FW75" s="205"/>
      <c r="FX75" s="205"/>
      <c r="FY75" s="205"/>
      <c r="FZ75" s="205"/>
      <c r="GA75" s="205"/>
      <c r="GB75" s="205"/>
      <c r="GC75" s="205"/>
      <c r="GD75" s="205"/>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row>
    <row r="76" spans="1:246" s="13" customFormat="1" ht="12" customHeight="1">
      <c r="A76" s="500" t="s">
        <v>384</v>
      </c>
      <c r="B76" s="620"/>
      <c r="C76" s="620"/>
      <c r="D76" s="451"/>
      <c r="F76" s="225"/>
      <c r="G76" s="330"/>
      <c r="H76" s="452"/>
      <c r="I76" s="165"/>
      <c r="J76" s="199"/>
      <c r="K76" s="466"/>
      <c r="L76" s="175"/>
      <c r="M76" s="175"/>
      <c r="N76" s="86"/>
      <c r="O76" s="176"/>
      <c r="P76" s="175"/>
      <c r="Q76" s="177"/>
      <c r="R76" s="86"/>
      <c r="S76" s="199"/>
      <c r="T76" s="165"/>
      <c r="U76" s="165"/>
      <c r="V76" s="165"/>
      <c r="W76" s="165"/>
      <c r="X76" s="165"/>
      <c r="Y76" s="9"/>
      <c r="Z76" s="9"/>
      <c r="AA76" s="165"/>
      <c r="AB76" s="165"/>
      <c r="AC76" s="219"/>
      <c r="AD76" s="9"/>
      <c r="AE76" s="9"/>
      <c r="AF76" s="9"/>
      <c r="AG76" s="9"/>
      <c r="AH76" s="227"/>
      <c r="AI76" s="246"/>
      <c r="AJ76" s="246"/>
      <c r="AK76" s="227"/>
      <c r="AL76" s="246"/>
      <c r="AM76" s="246"/>
      <c r="AN76" s="9"/>
      <c r="AO76" s="9"/>
      <c r="AP76" s="9"/>
      <c r="AQ76" s="9"/>
      <c r="AR76" s="9"/>
      <c r="AS76" s="9"/>
      <c r="AT76" s="246"/>
      <c r="AU76" s="467"/>
      <c r="AV76" s="201"/>
      <c r="AW76" s="219"/>
      <c r="AX76" s="9"/>
      <c r="AY76" s="9"/>
      <c r="AZ76" s="9"/>
      <c r="BA76" s="9"/>
      <c r="BB76" s="9"/>
      <c r="BC76" s="9"/>
      <c r="BD76" s="9"/>
      <c r="BE76" s="9"/>
      <c r="BF76" s="9"/>
      <c r="BG76" s="9"/>
      <c r="BH76" s="9"/>
      <c r="BI76" s="9"/>
      <c r="BJ76" s="463"/>
      <c r="BK76" s="9"/>
      <c r="BL76" s="9"/>
      <c r="BM76" s="9"/>
      <c r="BN76" s="9"/>
      <c r="BO76" s="9"/>
      <c r="BP76" s="9"/>
      <c r="BQ76" s="9"/>
      <c r="BR76" s="468"/>
      <c r="BS76" s="468"/>
      <c r="BT76" s="201"/>
      <c r="BU76" s="370"/>
      <c r="BV76" s="9"/>
      <c r="BW76" s="9"/>
      <c r="BX76" s="201"/>
      <c r="BY76" s="201"/>
      <c r="BZ76" s="9"/>
      <c r="CA76" s="9"/>
      <c r="CB76" s="9"/>
      <c r="CC76" s="201"/>
      <c r="CD76" s="201"/>
      <c r="CE76" s="201"/>
      <c r="CF76" s="201"/>
      <c r="CG76" s="201"/>
      <c r="CH76" s="246"/>
      <c r="CI76" s="246"/>
      <c r="CJ76" s="246"/>
      <c r="CK76" s="246"/>
      <c r="CL76" s="246"/>
      <c r="CM76" s="201"/>
      <c r="CN76" s="201"/>
      <c r="CO76" s="370"/>
      <c r="CP76" s="201"/>
      <c r="CQ76" s="201"/>
      <c r="CR76" s="201"/>
      <c r="CS76" s="201"/>
      <c r="CT76" s="201"/>
      <c r="CU76" s="201"/>
      <c r="CV76" s="201"/>
      <c r="CW76" s="201"/>
      <c r="CX76" s="201"/>
      <c r="CY76" s="201"/>
      <c r="CZ76" s="201"/>
      <c r="DA76" s="201"/>
      <c r="DB76" s="201"/>
      <c r="DC76" s="201"/>
      <c r="DD76" s="201"/>
      <c r="DE76" s="201"/>
      <c r="DF76" s="201"/>
      <c r="DG76" s="201"/>
      <c r="DH76" s="201"/>
      <c r="DI76" s="370"/>
      <c r="DJ76" s="201"/>
      <c r="DK76" s="201"/>
      <c r="DL76" s="201"/>
      <c r="DM76" s="396"/>
      <c r="DN76" s="201"/>
      <c r="DO76" s="201"/>
      <c r="DP76" s="201"/>
      <c r="DQ76" s="201"/>
      <c r="DR76" s="201"/>
      <c r="DS76" s="201"/>
      <c r="DT76" s="201"/>
      <c r="DU76" s="201"/>
      <c r="DV76" s="201"/>
      <c r="DW76" s="370"/>
      <c r="DX76" s="201"/>
      <c r="DY76" s="201"/>
      <c r="DZ76" s="201"/>
      <c r="EA76" s="201"/>
      <c r="EB76" s="201"/>
      <c r="EC76" s="201"/>
      <c r="ED76" s="370"/>
      <c r="EE76" s="201"/>
      <c r="EF76" s="201"/>
      <c r="EG76" s="201"/>
      <c r="EH76" s="201"/>
      <c r="EI76" s="201"/>
      <c r="EJ76" s="201"/>
      <c r="EK76" s="201"/>
      <c r="EL76" s="449"/>
      <c r="EM76" s="201"/>
      <c r="EN76" s="201"/>
      <c r="EO76" s="315"/>
      <c r="EP76" s="315"/>
      <c r="EQ76" s="315"/>
      <c r="ER76" s="9"/>
      <c r="ES76" s="201"/>
      <c r="ET76" s="201"/>
      <c r="EU76" s="9"/>
      <c r="EV76" s="201"/>
      <c r="EW76" s="201"/>
      <c r="EX76" s="201"/>
      <c r="EY76" s="9"/>
      <c r="EZ76" s="201"/>
      <c r="FA76" s="201"/>
      <c r="FB76" s="9"/>
      <c r="FC76" s="201"/>
      <c r="FD76" s="201"/>
      <c r="FE76" s="370"/>
      <c r="FF76" s="201"/>
      <c r="FG76" s="201"/>
      <c r="FH76" s="201"/>
      <c r="FI76" s="201"/>
      <c r="FJ76" s="201"/>
      <c r="FK76" s="201"/>
      <c r="FL76" s="201"/>
      <c r="FM76" s="201"/>
      <c r="FN76" s="205"/>
      <c r="FO76" s="205"/>
      <c r="FP76" s="205"/>
      <c r="FQ76" s="205"/>
      <c r="FR76" s="205"/>
      <c r="FS76" s="205"/>
      <c r="FT76" s="205"/>
      <c r="FU76" s="205"/>
      <c r="FV76" s="205"/>
      <c r="FW76" s="205"/>
      <c r="FX76" s="205"/>
      <c r="FY76" s="205"/>
      <c r="FZ76" s="205"/>
      <c r="GA76" s="205"/>
      <c r="GB76" s="205"/>
      <c r="GC76" s="205"/>
      <c r="GD76" s="205"/>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row>
    <row r="77" spans="1:160" ht="12" customHeight="1">
      <c r="A77" s="1032" t="s">
        <v>438</v>
      </c>
      <c r="B77" s="5"/>
      <c r="C77" s="5"/>
      <c r="D77" s="165"/>
      <c r="G77" s="9"/>
      <c r="H77" s="165"/>
      <c r="I77" s="165"/>
      <c r="K77" s="370"/>
      <c r="L77" s="201"/>
      <c r="M77" s="179"/>
      <c r="N77" s="201"/>
      <c r="O77" s="201"/>
      <c r="P77" s="9"/>
      <c r="Q77" s="201"/>
      <c r="R77" s="201"/>
      <c r="AC77" s="370"/>
      <c r="AE77" s="9"/>
      <c r="AG77" s="9"/>
      <c r="AH77" s="227"/>
      <c r="AI77" s="246"/>
      <c r="AJ77" s="246"/>
      <c r="AK77" s="227"/>
      <c r="AL77" s="227"/>
      <c r="AM77" s="246"/>
      <c r="AN77" s="9"/>
      <c r="AO77" s="9"/>
      <c r="AP77" s="9"/>
      <c r="AQ77" s="9"/>
      <c r="AR77" s="9"/>
      <c r="AS77" s="9"/>
      <c r="AT77" s="9"/>
      <c r="AU77" s="9"/>
      <c r="BR77" s="9"/>
      <c r="BS77" s="9"/>
      <c r="BU77" s="370"/>
      <c r="CE77" s="9"/>
      <c r="CF77" s="246"/>
      <c r="CH77" s="246"/>
      <c r="CI77" s="246"/>
      <c r="CJ77" s="246"/>
      <c r="CK77" s="246"/>
      <c r="CM77" s="246"/>
      <c r="CN77" s="9"/>
      <c r="CO77" s="370"/>
      <c r="DI77" s="370"/>
      <c r="DM77" s="396"/>
      <c r="DP77" s="201"/>
      <c r="DR77" s="226"/>
      <c r="DS77" s="201"/>
      <c r="DW77" s="370"/>
      <c r="EU77" s="201"/>
      <c r="EY77" s="201"/>
      <c r="FA77" s="9"/>
      <c r="FB77" s="201"/>
      <c r="FD77" s="9"/>
    </row>
    <row r="78" spans="1:166" ht="12.75">
      <c r="A78" s="1030" t="s">
        <v>429</v>
      </c>
      <c r="E78" s="1032" t="s">
        <v>438</v>
      </c>
      <c r="N78" s="209"/>
      <c r="O78" s="209"/>
      <c r="P78" s="209"/>
      <c r="Q78" s="209"/>
      <c r="R78" s="209"/>
      <c r="BJ78" s="470"/>
      <c r="BK78" s="470"/>
      <c r="BL78" s="470"/>
      <c r="BM78" s="470"/>
      <c r="BN78" s="470"/>
      <c r="BQ78" s="9"/>
      <c r="BR78" s="9"/>
      <c r="BU78" s="9"/>
      <c r="BW78" s="201"/>
      <c r="BZ78" s="201"/>
      <c r="CA78" s="470"/>
      <c r="CB78" s="470"/>
      <c r="CE78" s="471"/>
      <c r="CF78" s="472"/>
      <c r="CG78" s="470"/>
      <c r="CH78" s="471"/>
      <c r="CI78" s="472"/>
      <c r="CJ78" s="470"/>
      <c r="CK78" s="470"/>
      <c r="DL78" s="9"/>
      <c r="DM78" s="396"/>
      <c r="DO78" s="9"/>
      <c r="DP78" s="201"/>
      <c r="DS78" s="201"/>
      <c r="ED78" s="201"/>
      <c r="EN78" s="9"/>
      <c r="ER78" s="201"/>
      <c r="EX78" s="9"/>
      <c r="EY78" s="201"/>
      <c r="FB78" s="201"/>
      <c r="FJ78" s="9"/>
    </row>
    <row r="79" spans="14:169" ht="12.75">
      <c r="N79" s="209"/>
      <c r="O79" s="209"/>
      <c r="P79" s="209"/>
      <c r="Q79" s="209"/>
      <c r="R79" s="209"/>
      <c r="BT79" s="9"/>
      <c r="BU79" s="9"/>
      <c r="BW79" s="201"/>
      <c r="BY79" s="9"/>
      <c r="CB79" s="201"/>
      <c r="CE79" s="471"/>
      <c r="CK79" s="470"/>
      <c r="CL79" s="471"/>
      <c r="CM79" s="471"/>
      <c r="DG79" s="9"/>
      <c r="DI79" s="201"/>
      <c r="DJ79" s="9"/>
      <c r="DP79" s="201"/>
      <c r="DS79" s="201"/>
      <c r="ED79" s="201"/>
      <c r="EL79" s="9"/>
      <c r="ER79" s="201"/>
      <c r="EU79" s="201"/>
      <c r="EV79" s="9"/>
      <c r="EY79" s="201"/>
      <c r="FB79" s="201"/>
      <c r="FH79" s="9"/>
      <c r="FM79" s="9"/>
    </row>
    <row r="80" spans="5:158" ht="12.75">
      <c r="E80" s="8"/>
      <c r="F80" s="9" t="s">
        <v>428</v>
      </c>
      <c r="G80" s="621" t="s">
        <v>188</v>
      </c>
      <c r="H80" s="1023" t="s">
        <v>111</v>
      </c>
      <c r="N80" s="209"/>
      <c r="O80" s="209"/>
      <c r="P80" s="209"/>
      <c r="Q80" s="209"/>
      <c r="R80" s="209"/>
      <c r="BQ80" s="9"/>
      <c r="BR80" s="9"/>
      <c r="BU80" s="9"/>
      <c r="BW80" s="201"/>
      <c r="BZ80" s="201"/>
      <c r="CA80" s="201"/>
      <c r="CB80" s="201"/>
      <c r="CL80" s="471"/>
      <c r="CM80" s="471"/>
      <c r="DI80" s="201"/>
      <c r="DL80" s="9"/>
      <c r="DM80" s="396"/>
      <c r="DO80" s="9"/>
      <c r="DP80" s="201"/>
      <c r="DR80" s="9"/>
      <c r="DS80" s="201"/>
      <c r="ED80" s="201"/>
      <c r="EQ80" s="9"/>
      <c r="ER80" s="201"/>
      <c r="EU80" s="201"/>
      <c r="EX80" s="9"/>
      <c r="EY80" s="201"/>
      <c r="FA80" s="9"/>
      <c r="FB80" s="201"/>
    </row>
    <row r="81" spans="5:164" ht="12.75">
      <c r="E81" s="6" t="s">
        <v>238</v>
      </c>
      <c r="F81" s="189">
        <v>448.9025936312279</v>
      </c>
      <c r="G81" s="189">
        <v>127.3460740239632</v>
      </c>
      <c r="H81" s="470">
        <f aca="true" t="shared" si="2" ref="H81:H101">G81+F81</f>
        <v>576.2486676551911</v>
      </c>
      <c r="N81" s="209"/>
      <c r="O81" s="209"/>
      <c r="P81" s="209"/>
      <c r="Q81" s="209"/>
      <c r="R81" s="209"/>
      <c r="BQ81" s="9"/>
      <c r="BR81" s="9"/>
      <c r="BT81" s="9"/>
      <c r="BU81" s="9"/>
      <c r="BW81" s="201"/>
      <c r="BZ81" s="201"/>
      <c r="CA81" s="201"/>
      <c r="CB81" s="201"/>
      <c r="CL81" s="471"/>
      <c r="CM81" s="471"/>
      <c r="DG81" s="9"/>
      <c r="DI81" s="201"/>
      <c r="DJ81" s="9"/>
      <c r="DP81" s="201"/>
      <c r="DS81" s="201"/>
      <c r="ED81" s="201"/>
      <c r="EL81" s="9"/>
      <c r="ER81" s="201"/>
      <c r="EU81" s="201"/>
      <c r="EV81" s="9"/>
      <c r="EY81" s="201"/>
      <c r="FB81" s="201"/>
      <c r="FH81" s="9"/>
    </row>
    <row r="82" spans="5:164" ht="12.75">
      <c r="E82" s="6" t="s">
        <v>241</v>
      </c>
      <c r="F82" s="189">
        <v>362.85228705129606</v>
      </c>
      <c r="G82" s="189">
        <v>137.78055720584098</v>
      </c>
      <c r="H82" s="470">
        <f t="shared" si="2"/>
        <v>500.63284425713704</v>
      </c>
      <c r="N82" s="209"/>
      <c r="O82" s="209"/>
      <c r="P82" s="209"/>
      <c r="Q82" s="209"/>
      <c r="R82" s="209"/>
      <c r="BQ82" s="9"/>
      <c r="BR82" s="9"/>
      <c r="BT82" s="9"/>
      <c r="BU82" s="9"/>
      <c r="BW82" s="201"/>
      <c r="BZ82" s="201"/>
      <c r="CA82" s="201"/>
      <c r="CB82" s="201"/>
      <c r="CF82" s="471"/>
      <c r="CG82" s="471"/>
      <c r="CH82" s="471"/>
      <c r="CI82" s="471"/>
      <c r="CJ82" s="471"/>
      <c r="CL82" s="471"/>
      <c r="CM82" s="471"/>
      <c r="DG82" s="9"/>
      <c r="DI82" s="201"/>
      <c r="DJ82" s="9"/>
      <c r="DP82" s="201"/>
      <c r="DS82" s="201"/>
      <c r="ED82" s="201"/>
      <c r="EL82" s="9"/>
      <c r="ER82" s="201"/>
      <c r="EU82" s="201"/>
      <c r="EV82" s="9"/>
      <c r="EY82" s="201"/>
      <c r="FB82" s="201"/>
      <c r="FH82" s="9"/>
    </row>
    <row r="83" spans="5:164" ht="12.75">
      <c r="E83" s="6" t="s">
        <v>245</v>
      </c>
      <c r="F83" s="189">
        <v>368.4433195437882</v>
      </c>
      <c r="G83" s="189">
        <v>131.50782994327554</v>
      </c>
      <c r="H83" s="470">
        <f t="shared" si="2"/>
        <v>499.95114948706373</v>
      </c>
      <c r="N83" s="209"/>
      <c r="O83" s="209"/>
      <c r="P83" s="209"/>
      <c r="Q83" s="209"/>
      <c r="R83" s="209"/>
      <c r="BQ83" s="9"/>
      <c r="BR83" s="9"/>
      <c r="BT83" s="9"/>
      <c r="BU83" s="9"/>
      <c r="BW83" s="201"/>
      <c r="BZ83" s="201"/>
      <c r="CA83" s="201"/>
      <c r="CB83" s="201"/>
      <c r="CE83" s="471"/>
      <c r="CF83" s="471"/>
      <c r="CG83" s="471"/>
      <c r="CH83" s="471"/>
      <c r="CI83" s="471"/>
      <c r="CJ83" s="471"/>
      <c r="CK83" s="471"/>
      <c r="CL83" s="471"/>
      <c r="CM83" s="471"/>
      <c r="DG83" s="9"/>
      <c r="DI83" s="201"/>
      <c r="DJ83" s="9"/>
      <c r="DP83" s="201"/>
      <c r="DS83" s="201"/>
      <c r="ED83" s="201"/>
      <c r="EL83" s="9"/>
      <c r="ER83" s="201"/>
      <c r="EU83" s="201"/>
      <c r="EV83" s="9"/>
      <c r="EY83" s="201"/>
      <c r="FB83" s="201"/>
      <c r="FH83" s="9"/>
    </row>
    <row r="84" spans="5:164" ht="12.75">
      <c r="E84" s="6" t="s">
        <v>231</v>
      </c>
      <c r="F84" s="189">
        <v>346.4778756297987</v>
      </c>
      <c r="G84" s="189">
        <v>138.17267828546852</v>
      </c>
      <c r="H84" s="470">
        <f t="shared" si="2"/>
        <v>484.6505539152672</v>
      </c>
      <c r="N84" s="209"/>
      <c r="O84" s="209"/>
      <c r="P84" s="209"/>
      <c r="Q84" s="209"/>
      <c r="R84" s="209"/>
      <c r="BQ84" s="9"/>
      <c r="BR84" s="9"/>
      <c r="BT84" s="9"/>
      <c r="BU84" s="9"/>
      <c r="BW84" s="201"/>
      <c r="BZ84" s="201"/>
      <c r="CA84" s="201"/>
      <c r="CB84" s="201"/>
      <c r="CE84" s="471"/>
      <c r="CF84" s="471"/>
      <c r="CG84" s="471"/>
      <c r="CH84" s="471"/>
      <c r="CI84" s="471"/>
      <c r="CJ84" s="471"/>
      <c r="CK84" s="471"/>
      <c r="CL84" s="471"/>
      <c r="CM84" s="471"/>
      <c r="DG84" s="9"/>
      <c r="DI84" s="201"/>
      <c r="DJ84" s="9"/>
      <c r="DP84" s="201"/>
      <c r="DS84" s="201"/>
      <c r="ED84" s="201"/>
      <c r="EL84" s="9"/>
      <c r="ER84" s="201"/>
      <c r="EU84" s="201"/>
      <c r="EV84" s="9"/>
      <c r="EY84" s="201"/>
      <c r="FB84" s="201"/>
      <c r="FH84" s="9"/>
    </row>
    <row r="85" spans="5:164" ht="12.75">
      <c r="E85" s="6" t="s">
        <v>230</v>
      </c>
      <c r="F85" s="189">
        <v>361.74372682154143</v>
      </c>
      <c r="G85" s="189">
        <v>104.69227461794385</v>
      </c>
      <c r="H85" s="470">
        <f t="shared" si="2"/>
        <v>466.43600143948527</v>
      </c>
      <c r="N85" s="209"/>
      <c r="O85" s="209"/>
      <c r="P85" s="209"/>
      <c r="Q85" s="209"/>
      <c r="R85" s="209"/>
      <c r="BQ85" s="9"/>
      <c r="BR85" s="9"/>
      <c r="BT85" s="9"/>
      <c r="BU85" s="9"/>
      <c r="BW85" s="201"/>
      <c r="BZ85" s="201"/>
      <c r="CA85" s="201"/>
      <c r="CB85" s="201"/>
      <c r="CE85" s="471"/>
      <c r="CK85" s="471"/>
      <c r="CL85" s="471"/>
      <c r="CM85" s="471"/>
      <c r="DG85" s="9"/>
      <c r="DI85" s="201"/>
      <c r="DJ85" s="9"/>
      <c r="DP85" s="201"/>
      <c r="DS85" s="201"/>
      <c r="ED85" s="201"/>
      <c r="EL85" s="9"/>
      <c r="ER85" s="201"/>
      <c r="EU85" s="201"/>
      <c r="EV85" s="9"/>
      <c r="EY85" s="201"/>
      <c r="FB85" s="201"/>
      <c r="FH85" s="9"/>
    </row>
    <row r="86" spans="5:164" ht="12.75">
      <c r="E86" s="6" t="s">
        <v>243</v>
      </c>
      <c r="F86" s="189">
        <v>346.64951779167654</v>
      </c>
      <c r="G86" s="189">
        <v>116.07598932520833</v>
      </c>
      <c r="H86" s="470">
        <f t="shared" si="2"/>
        <v>462.72550711688484</v>
      </c>
      <c r="N86" s="209"/>
      <c r="O86" s="209"/>
      <c r="P86" s="209"/>
      <c r="Q86" s="209"/>
      <c r="R86" s="209"/>
      <c r="BQ86" s="9"/>
      <c r="BR86" s="9"/>
      <c r="BT86" s="9"/>
      <c r="BU86" s="9"/>
      <c r="BW86" s="201"/>
      <c r="BZ86" s="201"/>
      <c r="CA86" s="201"/>
      <c r="CB86" s="201"/>
      <c r="DG86" s="9"/>
      <c r="DI86" s="201"/>
      <c r="DJ86" s="9"/>
      <c r="DP86" s="201"/>
      <c r="DS86" s="201"/>
      <c r="ED86" s="201"/>
      <c r="EL86" s="9"/>
      <c r="ER86" s="201"/>
      <c r="EU86" s="201"/>
      <c r="EV86" s="9"/>
      <c r="EY86" s="201"/>
      <c r="FB86" s="201"/>
      <c r="FH86" s="9"/>
    </row>
    <row r="87" spans="5:164" ht="12.75">
      <c r="E87" s="6" t="s">
        <v>250</v>
      </c>
      <c r="F87" s="189">
        <v>344.08671117195325</v>
      </c>
      <c r="G87" s="189">
        <v>111.7449508336925</v>
      </c>
      <c r="H87" s="470">
        <f t="shared" si="2"/>
        <v>455.83166200564574</v>
      </c>
      <c r="N87" s="209"/>
      <c r="O87" s="209"/>
      <c r="P87" s="209"/>
      <c r="Q87" s="209"/>
      <c r="R87" s="209"/>
      <c r="BT87" s="9"/>
      <c r="BU87" s="9"/>
      <c r="DG87" s="9"/>
      <c r="DI87" s="201"/>
      <c r="DJ87" s="9"/>
      <c r="DP87" s="201"/>
      <c r="DS87" s="201"/>
      <c r="ED87" s="201"/>
      <c r="EL87" s="9"/>
      <c r="ER87" s="201"/>
      <c r="EU87" s="201"/>
      <c r="EV87" s="9"/>
      <c r="EY87" s="201"/>
      <c r="FB87" s="201"/>
      <c r="FH87" s="9"/>
    </row>
    <row r="88" spans="5:18" ht="12.75">
      <c r="E88" s="6" t="s">
        <v>234</v>
      </c>
      <c r="F88" s="189">
        <v>350.67705499162827</v>
      </c>
      <c r="G88" s="189">
        <v>96.52203313217989</v>
      </c>
      <c r="H88" s="470">
        <f t="shared" si="2"/>
        <v>447.19908812380817</v>
      </c>
      <c r="N88" s="209"/>
      <c r="O88" s="209"/>
      <c r="P88" s="209"/>
      <c r="Q88" s="209"/>
      <c r="R88" s="209"/>
    </row>
    <row r="89" spans="5:18" ht="12.75">
      <c r="E89" s="6" t="s">
        <v>237</v>
      </c>
      <c r="F89" s="189">
        <v>324.637847131502</v>
      </c>
      <c r="G89" s="189">
        <v>104.24610278729061</v>
      </c>
      <c r="H89" s="470">
        <f t="shared" si="2"/>
        <v>428.8839499187926</v>
      </c>
      <c r="N89" s="209"/>
      <c r="O89" s="209"/>
      <c r="P89" s="209"/>
      <c r="Q89" s="209"/>
      <c r="R89" s="209"/>
    </row>
    <row r="90" spans="5:18" ht="12.75">
      <c r="E90" s="6" t="s">
        <v>242</v>
      </c>
      <c r="F90" s="189">
        <v>337.4713854255914</v>
      </c>
      <c r="G90" s="189">
        <v>90.41044734152176</v>
      </c>
      <c r="H90" s="470">
        <f t="shared" si="2"/>
        <v>427.88183276711317</v>
      </c>
      <c r="N90" s="209"/>
      <c r="O90" s="209"/>
      <c r="R90" s="209"/>
    </row>
    <row r="91" spans="5:18" ht="12.75">
      <c r="E91" s="6" t="s">
        <v>239</v>
      </c>
      <c r="F91" s="189">
        <v>340.2197636094112</v>
      </c>
      <c r="G91" s="189">
        <v>80.37713199911532</v>
      </c>
      <c r="H91" s="470">
        <f t="shared" si="2"/>
        <v>420.5968956085265</v>
      </c>
      <c r="N91" s="209"/>
      <c r="O91" s="209"/>
      <c r="R91" s="209"/>
    </row>
    <row r="92" spans="5:18" ht="12.75">
      <c r="E92" s="6" t="s">
        <v>236</v>
      </c>
      <c r="F92" s="189">
        <v>346.376820529398</v>
      </c>
      <c r="G92" s="189">
        <v>64.22168197295773</v>
      </c>
      <c r="H92" s="470">
        <f t="shared" si="2"/>
        <v>410.5985025023557</v>
      </c>
      <c r="N92" s="209"/>
      <c r="O92" s="209"/>
      <c r="P92" s="209"/>
      <c r="Q92" s="209"/>
      <c r="R92" s="209"/>
    </row>
    <row r="93" spans="5:18" ht="12.75">
      <c r="E93" s="6" t="s">
        <v>228</v>
      </c>
      <c r="F93" s="189">
        <v>333.1940119606745</v>
      </c>
      <c r="G93" s="189">
        <v>73.64114820763713</v>
      </c>
      <c r="H93" s="470">
        <f t="shared" si="2"/>
        <v>406.83516016831163</v>
      </c>
      <c r="N93" s="209"/>
      <c r="O93" s="209"/>
      <c r="P93" s="209"/>
      <c r="Q93" s="209"/>
      <c r="R93" s="209"/>
    </row>
    <row r="94" spans="5:18" ht="12.75">
      <c r="E94" s="6" t="s">
        <v>229</v>
      </c>
      <c r="F94" s="189">
        <v>308.4827951686175</v>
      </c>
      <c r="G94" s="189">
        <v>95.47950828460189</v>
      </c>
      <c r="H94" s="470">
        <f t="shared" si="2"/>
        <v>403.96230345321936</v>
      </c>
      <c r="N94" s="209"/>
      <c r="O94" s="209"/>
      <c r="P94" s="209"/>
      <c r="Q94" s="209"/>
      <c r="R94" s="209"/>
    </row>
    <row r="95" spans="5:18" ht="12.75">
      <c r="E95" s="6" t="s">
        <v>240</v>
      </c>
      <c r="F95" s="189">
        <v>321.5970967484391</v>
      </c>
      <c r="G95" s="189">
        <v>72.79938925082828</v>
      </c>
      <c r="H95" s="470">
        <f t="shared" si="2"/>
        <v>394.3964859992674</v>
      </c>
      <c r="K95" s="201"/>
      <c r="L95" s="402"/>
      <c r="O95" s="209"/>
      <c r="R95" s="209"/>
    </row>
    <row r="96" spans="5:8" ht="12.75">
      <c r="E96" s="6" t="s">
        <v>233</v>
      </c>
      <c r="F96" s="189">
        <v>333.25366426481077</v>
      </c>
      <c r="G96" s="189">
        <v>60.48261779750634</v>
      </c>
      <c r="H96" s="470">
        <f t="shared" si="2"/>
        <v>393.7362820623171</v>
      </c>
    </row>
    <row r="97" spans="5:8" ht="12.75">
      <c r="E97" s="6" t="s">
        <v>247</v>
      </c>
      <c r="F97" s="189">
        <v>317.3393019786764</v>
      </c>
      <c r="G97" s="189">
        <v>75.82274392255614</v>
      </c>
      <c r="H97" s="470">
        <f t="shared" si="2"/>
        <v>393.16204590123255</v>
      </c>
    </row>
    <row r="98" spans="5:8" ht="12.75">
      <c r="E98" s="6" t="s">
        <v>244</v>
      </c>
      <c r="F98" s="189">
        <v>287.1772359595843</v>
      </c>
      <c r="G98" s="189">
        <v>102.24736330482034</v>
      </c>
      <c r="H98" s="470">
        <f t="shared" si="2"/>
        <v>389.42459926440466</v>
      </c>
    </row>
    <row r="99" spans="5:8" ht="12.75">
      <c r="E99" s="6" t="s">
        <v>248</v>
      </c>
      <c r="F99" s="189">
        <v>303.31145587105516</v>
      </c>
      <c r="G99" s="189">
        <v>82.73015412083157</v>
      </c>
      <c r="H99" s="470">
        <f t="shared" si="2"/>
        <v>386.04160999188673</v>
      </c>
    </row>
    <row r="100" spans="5:8" ht="12.75">
      <c r="E100" s="6" t="s">
        <v>246</v>
      </c>
      <c r="F100" s="189">
        <v>297.4801060875804</v>
      </c>
      <c r="G100" s="189">
        <v>81.72043951834335</v>
      </c>
      <c r="H100" s="470">
        <f t="shared" si="2"/>
        <v>379.20054560592376</v>
      </c>
    </row>
    <row r="101" spans="5:8" ht="12.75">
      <c r="E101" s="6" t="s">
        <v>232</v>
      </c>
      <c r="F101" s="189">
        <v>284.91150288620696</v>
      </c>
      <c r="G101" s="189">
        <v>76.96059440569124</v>
      </c>
      <c r="H101" s="470">
        <f t="shared" si="2"/>
        <v>361.87209729189817</v>
      </c>
    </row>
    <row r="108" ht="12.75">
      <c r="B108" s="201">
        <v>0</v>
      </c>
    </row>
  </sheetData>
  <mergeCells count="5">
    <mergeCell ref="E5:G5"/>
    <mergeCell ref="B5:D5"/>
    <mergeCell ref="B43:C43"/>
    <mergeCell ref="B44:B45"/>
    <mergeCell ref="C44:C45"/>
  </mergeCells>
  <hyperlinks>
    <hyperlink ref="H1" location="Sommaire!A13" display="Sommaire!A13"/>
  </hyperlinks>
  <printOptions/>
  <pageMargins left="0.75" right="0.75" top="1" bottom="1" header="0.4921259845" footer="0.4921259845"/>
  <pageSetup firstPageNumber="13" useFirstPageNumber="1" horizontalDpi="600" verticalDpi="600" orientation="portrait" paperSize="9" scale="55" r:id="rId2"/>
  <headerFooter alignWithMargins="0">
    <oddHeader>&amp;L&amp;8Ministère de l'intérieur, de l'outre-mer, des collectivités territoriales et de l'Immigration / DGCL&amp;R&amp;8Publication  : "Les budgets primitifs 2011 des régions"</oddHeader>
    <oddFooter>&amp;L&amp;8Direction générale des collectivités locales/DESL
Mise en ligne : septembre 2011&amp;R&amp;P</oddFooter>
  </headerFooter>
  <drawing r:id="rId1"/>
</worksheet>
</file>

<file path=xl/worksheets/sheet8.xml><?xml version="1.0" encoding="utf-8"?>
<worksheet xmlns="http://schemas.openxmlformats.org/spreadsheetml/2006/main" xmlns:r="http://schemas.openxmlformats.org/officeDocument/2006/relationships">
  <sheetPr codeName="Feuil8">
    <tabColor indexed="45"/>
  </sheetPr>
  <dimension ref="A1:O111"/>
  <sheetViews>
    <sheetView zoomScaleSheetLayoutView="90" workbookViewId="0" topLeftCell="A1">
      <selection activeCell="O38" sqref="O38"/>
    </sheetView>
  </sheetViews>
  <sheetFormatPr defaultColWidth="11.421875" defaultRowHeight="12.75"/>
  <cols>
    <col min="1" max="1" width="27.00390625" style="0" customWidth="1"/>
    <col min="2" max="2" width="12.28125" style="0" customWidth="1"/>
    <col min="3" max="4" width="11.140625" style="0" customWidth="1"/>
    <col min="5" max="5" width="12.140625" style="0" customWidth="1"/>
    <col min="6" max="11" width="11.140625" style="0" customWidth="1"/>
    <col min="12" max="13" width="13.00390625" style="0" customWidth="1"/>
    <col min="14" max="14" width="21.00390625" style="0" customWidth="1"/>
    <col min="15" max="16384" width="13.00390625" style="0" customWidth="1"/>
  </cols>
  <sheetData>
    <row r="1" spans="1:11" ht="20.25">
      <c r="A1" s="753" t="s">
        <v>351</v>
      </c>
      <c r="B1" s="622"/>
      <c r="C1" s="622"/>
      <c r="D1" s="622"/>
      <c r="E1" s="623"/>
      <c r="F1" s="622"/>
      <c r="G1" s="622"/>
      <c r="H1" s="622"/>
      <c r="I1" s="622"/>
      <c r="K1" s="7" t="s">
        <v>187</v>
      </c>
    </row>
    <row r="2" spans="1:10" ht="18">
      <c r="A2" s="866" t="s">
        <v>509</v>
      </c>
      <c r="B2" s="872"/>
      <c r="C2" s="872"/>
      <c r="D2" s="872"/>
      <c r="E2" s="872"/>
      <c r="F2" s="872"/>
      <c r="G2" s="872"/>
      <c r="H2" s="872"/>
      <c r="I2" s="872"/>
      <c r="J2" s="625"/>
    </row>
    <row r="3" spans="1:11" ht="18">
      <c r="A3" s="625"/>
      <c r="B3" s="18"/>
      <c r="C3" s="18"/>
      <c r="D3" s="18"/>
      <c r="E3" s="18"/>
      <c r="F3" s="18"/>
      <c r="G3" s="18"/>
      <c r="H3" s="18"/>
      <c r="I3" s="18"/>
      <c r="K3" s="978"/>
    </row>
    <row r="4" spans="1:11" ht="12.75" customHeight="1">
      <c r="A4" s="1311" t="s">
        <v>221</v>
      </c>
      <c r="B4" s="915"/>
      <c r="C4" s="18"/>
      <c r="D4" s="18"/>
      <c r="E4" s="18"/>
      <c r="F4" s="18"/>
      <c r="G4" s="18"/>
      <c r="H4" s="18"/>
      <c r="I4" s="24"/>
      <c r="K4" s="978"/>
    </row>
    <row r="5" spans="1:11" ht="12.75">
      <c r="A5" s="626"/>
      <c r="B5" s="1402" t="s">
        <v>382</v>
      </c>
      <c r="C5" s="1367"/>
      <c r="D5" s="1402" t="s">
        <v>219</v>
      </c>
      <c r="E5" s="1367"/>
      <c r="F5" s="1402" t="s">
        <v>219</v>
      </c>
      <c r="G5" s="1368"/>
      <c r="H5" s="1035" t="s">
        <v>306</v>
      </c>
      <c r="I5" s="1298"/>
      <c r="J5" s="1298"/>
      <c r="K5" s="1299"/>
    </row>
    <row r="6" spans="1:11" ht="12.75">
      <c r="A6" s="36" t="s">
        <v>222</v>
      </c>
      <c r="B6" s="627"/>
      <c r="C6" s="628"/>
      <c r="D6" s="1380" t="s">
        <v>307</v>
      </c>
      <c r="E6" s="1381"/>
      <c r="F6" s="1380" t="s">
        <v>69</v>
      </c>
      <c r="G6" s="1381"/>
      <c r="H6" s="1417" t="s">
        <v>308</v>
      </c>
      <c r="I6" s="1417"/>
      <c r="J6" s="1300" t="s">
        <v>3</v>
      </c>
      <c r="K6" s="1301"/>
    </row>
    <row r="7" spans="1:14" ht="12.75">
      <c r="A7" s="629"/>
      <c r="B7" s="492">
        <v>2011</v>
      </c>
      <c r="C7" s="493" t="s">
        <v>364</v>
      </c>
      <c r="D7" s="492">
        <v>2011</v>
      </c>
      <c r="E7" s="493" t="s">
        <v>364</v>
      </c>
      <c r="F7" s="492">
        <v>2011</v>
      </c>
      <c r="G7" s="493" t="s">
        <v>364</v>
      </c>
      <c r="H7" s="492">
        <v>2011</v>
      </c>
      <c r="I7" s="493" t="s">
        <v>364</v>
      </c>
      <c r="J7" s="492">
        <v>2011</v>
      </c>
      <c r="K7" s="493" t="s">
        <v>364</v>
      </c>
      <c r="M7" s="983"/>
      <c r="N7" s="982"/>
    </row>
    <row r="8" spans="1:14" ht="12.75">
      <c r="A8" s="630" t="s">
        <v>228</v>
      </c>
      <c r="B8" s="633">
        <v>329.199926</v>
      </c>
      <c r="C8" s="634">
        <v>0.05057167563089249</v>
      </c>
      <c r="D8" s="633">
        <v>137.03086</v>
      </c>
      <c r="E8" s="634">
        <v>-0.03417700023715142</v>
      </c>
      <c r="F8" s="633">
        <f>B8-D8</f>
        <v>192.16906600000002</v>
      </c>
      <c r="G8" s="634">
        <v>0.12069417663784332</v>
      </c>
      <c r="H8" s="633">
        <v>54</v>
      </c>
      <c r="I8" s="634">
        <v>0</v>
      </c>
      <c r="J8" s="633">
        <v>117.869066</v>
      </c>
      <c r="K8" s="634">
        <v>0.20553498255616853</v>
      </c>
      <c r="M8" s="803"/>
      <c r="N8" s="803"/>
    </row>
    <row r="9" spans="1:14" s="533" customFormat="1" ht="12.75">
      <c r="A9" s="635" t="s">
        <v>229</v>
      </c>
      <c r="B9" s="636">
        <v>568.682</v>
      </c>
      <c r="C9" s="637">
        <v>0.04090728548339562</v>
      </c>
      <c r="D9" s="636">
        <v>234.43</v>
      </c>
      <c r="E9" s="637">
        <v>-0.11195711877568805</v>
      </c>
      <c r="F9" s="636">
        <f aca="true" t="shared" si="0" ref="F9:F37">B9-D9</f>
        <v>334.252</v>
      </c>
      <c r="G9" s="637">
        <v>0.1838298836896315</v>
      </c>
      <c r="H9" s="636">
        <v>95.214</v>
      </c>
      <c r="I9" s="637">
        <v>0.24138200782268585</v>
      </c>
      <c r="J9" s="636">
        <v>205.718</v>
      </c>
      <c r="K9" s="637">
        <v>0.1932252544879789</v>
      </c>
      <c r="M9" s="981"/>
      <c r="N9" s="981"/>
    </row>
    <row r="10" spans="1:15" ht="12.75">
      <c r="A10" s="638" t="s">
        <v>230</v>
      </c>
      <c r="B10" s="631">
        <v>280.515803</v>
      </c>
      <c r="C10" s="632">
        <v>0.012326968603392219</v>
      </c>
      <c r="D10" s="631">
        <v>129.5</v>
      </c>
      <c r="E10" s="632">
        <v>0.0023219814241486336</v>
      </c>
      <c r="F10" s="631">
        <f t="shared" si="0"/>
        <v>151.015803</v>
      </c>
      <c r="G10" s="632">
        <v>0.021066957403650832</v>
      </c>
      <c r="H10" s="631">
        <v>43</v>
      </c>
      <c r="I10" s="632">
        <v>0.023809523809523725</v>
      </c>
      <c r="J10" s="631">
        <v>92.515803</v>
      </c>
      <c r="K10" s="632">
        <v>0.0222740662983425</v>
      </c>
      <c r="M10" s="981"/>
      <c r="N10" s="981"/>
      <c r="O10" s="533"/>
    </row>
    <row r="11" spans="1:14" s="533" customFormat="1" ht="12.75">
      <c r="A11" s="635" t="s">
        <v>231</v>
      </c>
      <c r="B11" s="636">
        <v>285.531919</v>
      </c>
      <c r="C11" s="637">
        <v>-0.018978425909394137</v>
      </c>
      <c r="D11" s="636">
        <v>108.088814</v>
      </c>
      <c r="E11" s="637">
        <v>-0.13585918493030613</v>
      </c>
      <c r="F11" s="636">
        <f t="shared" si="0"/>
        <v>177.443105</v>
      </c>
      <c r="G11" s="637">
        <v>0.06910639055235968</v>
      </c>
      <c r="H11" s="636">
        <v>55.917576999999994</v>
      </c>
      <c r="I11" s="637">
        <v>0.2049093348319215</v>
      </c>
      <c r="J11" s="636">
        <v>103.968503</v>
      </c>
      <c r="K11" s="637">
        <v>0.01701430643873625</v>
      </c>
      <c r="M11" s="981"/>
      <c r="N11" s="981"/>
    </row>
    <row r="12" spans="1:14" ht="12.75">
      <c r="A12" s="638" t="s">
        <v>232</v>
      </c>
      <c r="B12" s="631">
        <v>514.95</v>
      </c>
      <c r="C12" s="632">
        <v>-0.016723059414788355</v>
      </c>
      <c r="D12" s="631">
        <v>204.5</v>
      </c>
      <c r="E12" s="632">
        <v>-0.04162487932440417</v>
      </c>
      <c r="F12" s="631">
        <f t="shared" si="0"/>
        <v>310.45000000000005</v>
      </c>
      <c r="G12" s="632">
        <v>0.0003995797967302206</v>
      </c>
      <c r="H12" s="631">
        <v>89.6</v>
      </c>
      <c r="I12" s="632">
        <v>0</v>
      </c>
      <c r="J12" s="631">
        <v>187.85</v>
      </c>
      <c r="K12" s="632">
        <v>0.0006605371658694459</v>
      </c>
      <c r="M12" s="803"/>
      <c r="N12" s="803"/>
    </row>
    <row r="13" spans="1:14" s="533" customFormat="1" ht="12.75">
      <c r="A13" s="635" t="s">
        <v>233</v>
      </c>
      <c r="B13" s="636">
        <v>429.63345000000004</v>
      </c>
      <c r="C13" s="637">
        <v>-0.020824732172826987</v>
      </c>
      <c r="D13" s="636">
        <v>165.28964100000002</v>
      </c>
      <c r="E13" s="637">
        <v>-0.19244399833204073</v>
      </c>
      <c r="F13" s="636">
        <f t="shared" si="0"/>
        <v>264.343809</v>
      </c>
      <c r="G13" s="637">
        <v>0.12923103430749583</v>
      </c>
      <c r="H13" s="636">
        <v>65.116</v>
      </c>
      <c r="I13" s="637">
        <v>-5.7435630553825945E-06</v>
      </c>
      <c r="J13" s="636">
        <v>171.35</v>
      </c>
      <c r="K13" s="637">
        <v>0.21223912274495937</v>
      </c>
      <c r="M13" s="803"/>
      <c r="N13" s="803"/>
    </row>
    <row r="14" spans="1:14" ht="12.75">
      <c r="A14" s="638" t="s">
        <v>234</v>
      </c>
      <c r="B14" s="631">
        <v>240.794</v>
      </c>
      <c r="C14" s="632">
        <v>-0.04373587708046244</v>
      </c>
      <c r="D14" s="631">
        <v>96.379</v>
      </c>
      <c r="E14" s="632">
        <v>-0.10600424833266853</v>
      </c>
      <c r="F14" s="631">
        <f t="shared" si="0"/>
        <v>144.41500000000002</v>
      </c>
      <c r="G14" s="632">
        <v>0.002881944444444562</v>
      </c>
      <c r="H14" s="631">
        <v>41.015</v>
      </c>
      <c r="I14" s="632">
        <v>0.09373333333333322</v>
      </c>
      <c r="J14" s="631">
        <v>88</v>
      </c>
      <c r="K14" s="632">
        <v>-0.03349807797913229</v>
      </c>
      <c r="M14" s="803"/>
      <c r="N14" s="803"/>
    </row>
    <row r="15" spans="1:14" s="533" customFormat="1" ht="12.75">
      <c r="A15" s="69" t="s">
        <v>8</v>
      </c>
      <c r="B15" s="636">
        <v>186.542348</v>
      </c>
      <c r="C15" s="637">
        <v>0.1119155896572883</v>
      </c>
      <c r="D15" s="636">
        <v>16.101</v>
      </c>
      <c r="E15" s="637">
        <v>4.132736761469759</v>
      </c>
      <c r="F15" s="636">
        <f t="shared" si="0"/>
        <v>170.441348</v>
      </c>
      <c r="G15" s="637">
        <v>0.03530119549129762</v>
      </c>
      <c r="H15" s="636">
        <v>9.5</v>
      </c>
      <c r="I15" s="637">
        <v>0.05555555555555558</v>
      </c>
      <c r="J15" s="636">
        <v>36.036</v>
      </c>
      <c r="K15" s="637">
        <v>0.023732579096168216</v>
      </c>
      <c r="M15" s="803"/>
      <c r="N15" s="803"/>
    </row>
    <row r="16" spans="1:14" ht="12.75">
      <c r="A16" s="638" t="s">
        <v>236</v>
      </c>
      <c r="B16" s="631">
        <v>190</v>
      </c>
      <c r="C16" s="632">
        <v>-0.17232967415926115</v>
      </c>
      <c r="D16" s="631">
        <v>65.4</v>
      </c>
      <c r="E16" s="632">
        <v>-0.39309576837416477</v>
      </c>
      <c r="F16" s="631">
        <f t="shared" si="0"/>
        <v>124.6</v>
      </c>
      <c r="G16" s="632">
        <v>0.02298850574712641</v>
      </c>
      <c r="H16" s="631">
        <v>36</v>
      </c>
      <c r="I16" s="632">
        <v>0.09090909090909083</v>
      </c>
      <c r="J16" s="631">
        <v>77.4</v>
      </c>
      <c r="K16" s="632">
        <v>-0.0038610038610038533</v>
      </c>
      <c r="M16" s="803"/>
      <c r="N16" s="803"/>
    </row>
    <row r="17" spans="1:14" s="533" customFormat="1" ht="12.75">
      <c r="A17" s="635" t="s">
        <v>237</v>
      </c>
      <c r="B17" s="636">
        <v>448.846</v>
      </c>
      <c r="C17" s="637">
        <v>-0.044345652516426304</v>
      </c>
      <c r="D17" s="636">
        <v>191.639</v>
      </c>
      <c r="E17" s="637">
        <v>-0.17844235905394346</v>
      </c>
      <c r="F17" s="636">
        <f t="shared" si="0"/>
        <v>257.207</v>
      </c>
      <c r="G17" s="637">
        <v>0.08796545000021161</v>
      </c>
      <c r="H17" s="636">
        <v>98.4</v>
      </c>
      <c r="I17" s="637">
        <v>0.23153942428035035</v>
      </c>
      <c r="J17" s="636">
        <v>132.291</v>
      </c>
      <c r="K17" s="637">
        <v>0.012087735538707456</v>
      </c>
      <c r="M17" s="981"/>
      <c r="N17" s="981"/>
    </row>
    <row r="18" spans="1:14" ht="12.75">
      <c r="A18" s="638" t="s">
        <v>238</v>
      </c>
      <c r="B18" s="631">
        <v>173.55</v>
      </c>
      <c r="C18" s="632">
        <v>0.03704810277860782</v>
      </c>
      <c r="D18" s="631">
        <v>67.7</v>
      </c>
      <c r="E18" s="632">
        <v>0.007440476190476275</v>
      </c>
      <c r="F18" s="631">
        <f t="shared" si="0"/>
        <v>105.85000000000001</v>
      </c>
      <c r="G18" s="632">
        <v>0.05691462805791336</v>
      </c>
      <c r="H18" s="631">
        <v>20</v>
      </c>
      <c r="I18" s="632">
        <v>0</v>
      </c>
      <c r="J18" s="631">
        <v>78</v>
      </c>
      <c r="K18" s="632">
        <v>0.07883817427385886</v>
      </c>
      <c r="M18" s="803"/>
      <c r="N18" s="803"/>
    </row>
    <row r="19" spans="1:14" s="533" customFormat="1" ht="12.75">
      <c r="A19" s="635" t="s">
        <v>239</v>
      </c>
      <c r="B19" s="636">
        <v>427.765</v>
      </c>
      <c r="C19" s="637">
        <v>0.00833749776063808</v>
      </c>
      <c r="D19" s="636">
        <v>155.413</v>
      </c>
      <c r="E19" s="637">
        <v>-0.07212795682233397</v>
      </c>
      <c r="F19" s="636">
        <f t="shared" si="0"/>
        <v>272.352</v>
      </c>
      <c r="G19" s="637">
        <v>0.06083339175956404</v>
      </c>
      <c r="H19" s="636">
        <v>79.6</v>
      </c>
      <c r="I19" s="637">
        <v>0.22461538461538466</v>
      </c>
      <c r="J19" s="636">
        <v>162.752</v>
      </c>
      <c r="K19" s="637">
        <v>0.006294285678954292</v>
      </c>
      <c r="M19" s="981"/>
      <c r="N19" s="981"/>
    </row>
    <row r="20" spans="1:14" ht="12.75">
      <c r="A20" s="638" t="s">
        <v>240</v>
      </c>
      <c r="B20" s="631">
        <v>506.894</v>
      </c>
      <c r="C20" s="632">
        <v>-0.07933827573427243</v>
      </c>
      <c r="D20" s="631">
        <v>240.394</v>
      </c>
      <c r="E20" s="632">
        <v>-0.154363262577369</v>
      </c>
      <c r="F20" s="631">
        <f t="shared" si="0"/>
        <v>266.5</v>
      </c>
      <c r="G20" s="632">
        <v>0.0007510326699211589</v>
      </c>
      <c r="H20" s="631">
        <v>82</v>
      </c>
      <c r="I20" s="632">
        <v>0</v>
      </c>
      <c r="J20" s="631">
        <v>158.5</v>
      </c>
      <c r="K20" s="632">
        <v>0.0012634238787112562</v>
      </c>
      <c r="M20" s="803"/>
      <c r="N20" s="803"/>
    </row>
    <row r="21" spans="1:14" s="533" customFormat="1" ht="12.75">
      <c r="A21" s="635" t="s">
        <v>241</v>
      </c>
      <c r="B21" s="636">
        <v>749.430509</v>
      </c>
      <c r="C21" s="637">
        <v>-0.04136636223813217</v>
      </c>
      <c r="D21" s="636">
        <v>328.60674200000005</v>
      </c>
      <c r="E21" s="637">
        <v>-0.1657533545813913</v>
      </c>
      <c r="F21" s="636">
        <f t="shared" si="0"/>
        <v>420.823767</v>
      </c>
      <c r="G21" s="637">
        <v>0.0849522456415499</v>
      </c>
      <c r="H21" s="636">
        <v>133</v>
      </c>
      <c r="I21" s="637">
        <v>0.3168316831683169</v>
      </c>
      <c r="J21" s="636">
        <v>248.096126</v>
      </c>
      <c r="K21" s="637">
        <v>0.0018594252089680907</v>
      </c>
      <c r="M21" s="981"/>
      <c r="N21" s="981"/>
    </row>
    <row r="22" spans="1:14" ht="12.75">
      <c r="A22" s="638" t="s">
        <v>242</v>
      </c>
      <c r="B22" s="631">
        <v>271.145424</v>
      </c>
      <c r="C22" s="632">
        <v>-0.09854964845951475</v>
      </c>
      <c r="D22" s="631">
        <v>121.53220900000001</v>
      </c>
      <c r="E22" s="632">
        <v>-0.21638289395659727</v>
      </c>
      <c r="F22" s="631">
        <f t="shared" si="0"/>
        <v>149.61321499999997</v>
      </c>
      <c r="G22" s="632">
        <v>0.026881598435587684</v>
      </c>
      <c r="H22" s="631">
        <v>36</v>
      </c>
      <c r="I22" s="632">
        <v>0.16129032258064524</v>
      </c>
      <c r="J22" s="631">
        <v>96.113215</v>
      </c>
      <c r="K22" s="632">
        <v>-0.011146895835593473</v>
      </c>
      <c r="M22" s="803"/>
      <c r="N22" s="803"/>
    </row>
    <row r="23" spans="1:14" s="533" customFormat="1" ht="12.75">
      <c r="A23" s="635" t="s">
        <v>243</v>
      </c>
      <c r="B23" s="636">
        <v>390.656036</v>
      </c>
      <c r="C23" s="637">
        <v>0.08325093932058338</v>
      </c>
      <c r="D23" s="636">
        <v>208</v>
      </c>
      <c r="E23" s="637">
        <v>0.0813621003379257</v>
      </c>
      <c r="F23" s="636">
        <f t="shared" si="0"/>
        <v>182.65603599999997</v>
      </c>
      <c r="G23" s="637">
        <v>0.08540991068616544</v>
      </c>
      <c r="H23" s="636">
        <v>54</v>
      </c>
      <c r="I23" s="637">
        <v>-0.1</v>
      </c>
      <c r="J23" s="636">
        <v>111.05903599999999</v>
      </c>
      <c r="K23" s="637">
        <v>0.22465469863043896</v>
      </c>
      <c r="M23" s="803"/>
      <c r="N23" s="803"/>
    </row>
    <row r="24" spans="1:15" ht="12.75">
      <c r="A24" s="638" t="s">
        <v>244</v>
      </c>
      <c r="B24" s="631">
        <v>557.04</v>
      </c>
      <c r="C24" s="632">
        <v>0.016014299784773645</v>
      </c>
      <c r="D24" s="631">
        <v>228.3</v>
      </c>
      <c r="E24" s="632">
        <v>-0.039262719353616915</v>
      </c>
      <c r="F24" s="631">
        <f t="shared" si="0"/>
        <v>328.73999999999995</v>
      </c>
      <c r="G24" s="632">
        <v>0.058300872420564476</v>
      </c>
      <c r="H24" s="631">
        <v>101</v>
      </c>
      <c r="I24" s="632">
        <v>0.1477272727272727</v>
      </c>
      <c r="J24" s="631">
        <v>183.4</v>
      </c>
      <c r="K24" s="632">
        <v>0.016629711751662946</v>
      </c>
      <c r="M24" s="981"/>
      <c r="N24" s="981"/>
      <c r="O24" s="533"/>
    </row>
    <row r="25" spans="1:14" s="533" customFormat="1" ht="12.75">
      <c r="A25" s="635" t="s">
        <v>245</v>
      </c>
      <c r="B25" s="636">
        <v>324.90497600000003</v>
      </c>
      <c r="C25" s="637">
        <v>-0.08939188340807169</v>
      </c>
      <c r="D25" s="636">
        <v>112.504976</v>
      </c>
      <c r="E25" s="637">
        <v>-0.30077702921068994</v>
      </c>
      <c r="F25" s="636">
        <f t="shared" si="0"/>
        <v>212.40000000000003</v>
      </c>
      <c r="G25" s="637">
        <v>0.08422664624808585</v>
      </c>
      <c r="H25" s="636">
        <v>61</v>
      </c>
      <c r="I25" s="637">
        <v>-0.0363349131121643</v>
      </c>
      <c r="J25" s="636">
        <v>134.4</v>
      </c>
      <c r="K25" s="637">
        <v>0.15265866209262446</v>
      </c>
      <c r="M25" s="803"/>
      <c r="N25" s="803"/>
    </row>
    <row r="26" spans="1:14" ht="12.75">
      <c r="A26" s="638" t="s">
        <v>246</v>
      </c>
      <c r="B26" s="631">
        <v>279.63</v>
      </c>
      <c r="C26" s="632">
        <v>0.0072038324388574715</v>
      </c>
      <c r="D26" s="631">
        <v>117</v>
      </c>
      <c r="E26" s="632">
        <v>0.017391304347825987</v>
      </c>
      <c r="F26" s="631">
        <f t="shared" si="0"/>
        <v>162.63</v>
      </c>
      <c r="G26" s="632">
        <v>0</v>
      </c>
      <c r="H26" s="631">
        <v>51.6</v>
      </c>
      <c r="I26" s="632">
        <v>0</v>
      </c>
      <c r="J26" s="631">
        <v>85</v>
      </c>
      <c r="K26" s="632">
        <v>0</v>
      </c>
      <c r="M26" s="803"/>
      <c r="N26" s="803"/>
    </row>
    <row r="27" spans="1:14" s="533" customFormat="1" ht="12.75">
      <c r="A27" s="635" t="s">
        <v>247</v>
      </c>
      <c r="B27" s="636">
        <v>818.518257</v>
      </c>
      <c r="C27" s="637">
        <v>-0.06325946733440602</v>
      </c>
      <c r="D27" s="636">
        <v>325.540749</v>
      </c>
      <c r="E27" s="637">
        <v>-0.17321724521516513</v>
      </c>
      <c r="F27" s="636">
        <f t="shared" si="0"/>
        <v>492.97750799999994</v>
      </c>
      <c r="G27" s="637">
        <v>0.026929503176752467</v>
      </c>
      <c r="H27" s="636">
        <v>204</v>
      </c>
      <c r="I27" s="637">
        <v>0.10869565217391308</v>
      </c>
      <c r="J27" s="636">
        <v>239.077508</v>
      </c>
      <c r="K27" s="637">
        <v>-0.03344447948251461</v>
      </c>
      <c r="M27" s="981"/>
      <c r="N27" s="981"/>
    </row>
    <row r="28" spans="1:14" ht="12.75">
      <c r="A28" s="638" t="s">
        <v>248</v>
      </c>
      <c r="B28" s="631">
        <v>1056.4</v>
      </c>
      <c r="C28" s="632">
        <v>-0.0010401891252954654</v>
      </c>
      <c r="D28" s="631">
        <v>459.9</v>
      </c>
      <c r="E28" s="632">
        <v>0.010769230769230864</v>
      </c>
      <c r="F28" s="631">
        <f t="shared" si="0"/>
        <v>596.5000000000001</v>
      </c>
      <c r="G28" s="632">
        <v>-0.009958506224066244</v>
      </c>
      <c r="H28" s="631">
        <v>227</v>
      </c>
      <c r="I28" s="632">
        <v>-0.013043478260869601</v>
      </c>
      <c r="J28" s="631">
        <v>315</v>
      </c>
      <c r="K28" s="632">
        <v>-0.009433962264150941</v>
      </c>
      <c r="M28" s="803"/>
      <c r="N28" s="803"/>
    </row>
    <row r="29" spans="1:14" s="533" customFormat="1" ht="12.75">
      <c r="A29" s="639" t="s">
        <v>249</v>
      </c>
      <c r="B29" s="640">
        <v>9030.629648</v>
      </c>
      <c r="C29" s="641">
        <v>-0.019311242154063546</v>
      </c>
      <c r="D29" s="640">
        <v>3713.2499909999997</v>
      </c>
      <c r="E29" s="641">
        <v>-0.10583488880517722</v>
      </c>
      <c r="F29" s="640">
        <f t="shared" si="0"/>
        <v>5317.379657</v>
      </c>
      <c r="G29" s="641">
        <v>0.05175936072932963</v>
      </c>
      <c r="H29" s="640">
        <v>1636.962577</v>
      </c>
      <c r="I29" s="641">
        <v>0.08471009748252101</v>
      </c>
      <c r="J29" s="640">
        <v>3024.396257</v>
      </c>
      <c r="K29" s="641">
        <v>0.04223135606676709</v>
      </c>
      <c r="M29" s="803"/>
      <c r="N29" s="803"/>
    </row>
    <row r="30" spans="1:14" ht="12.75">
      <c r="A30" s="638" t="s">
        <v>250</v>
      </c>
      <c r="B30" s="631">
        <v>2926.565</v>
      </c>
      <c r="C30" s="632">
        <v>0.32307432876886977</v>
      </c>
      <c r="D30" s="631">
        <v>1406.588</v>
      </c>
      <c r="E30" s="632">
        <v>0.9753174493948731</v>
      </c>
      <c r="F30" s="631">
        <f t="shared" si="0"/>
        <v>1519.977</v>
      </c>
      <c r="G30" s="632">
        <v>0.013411909503613817</v>
      </c>
      <c r="H30" s="631">
        <v>330</v>
      </c>
      <c r="I30" s="632">
        <v>0</v>
      </c>
      <c r="J30" s="631">
        <v>916.453</v>
      </c>
      <c r="K30" s="632">
        <v>0.013191512413752715</v>
      </c>
      <c r="M30" s="803"/>
      <c r="N30" s="803"/>
    </row>
    <row r="31" spans="1:14" s="533" customFormat="1" ht="12.75">
      <c r="A31" s="642" t="s">
        <v>251</v>
      </c>
      <c r="B31" s="643">
        <v>11470.555596999999</v>
      </c>
      <c r="C31" s="644">
        <v>0.004391809457401807</v>
      </c>
      <c r="D31" s="643">
        <v>4633.198939999999</v>
      </c>
      <c r="E31" s="644">
        <v>-0.047615059428134036</v>
      </c>
      <c r="F31" s="643">
        <f t="shared" si="0"/>
        <v>6837.356656999999</v>
      </c>
      <c r="G31" s="644">
        <v>0.04298576412393418</v>
      </c>
      <c r="H31" s="643">
        <v>1966.962577</v>
      </c>
      <c r="I31" s="644">
        <v>0.06951029330372238</v>
      </c>
      <c r="J31" s="643">
        <v>3940.849257</v>
      </c>
      <c r="K31" s="644">
        <v>0.03533051350987115</v>
      </c>
      <c r="M31" s="803"/>
      <c r="N31" s="803"/>
    </row>
    <row r="32" spans="1:14" ht="12.75">
      <c r="A32" s="57" t="s">
        <v>4</v>
      </c>
      <c r="B32" s="631">
        <v>172.470328</v>
      </c>
      <c r="C32" s="906">
        <v>-0.03464497929027199</v>
      </c>
      <c r="D32" s="631">
        <v>11.010328</v>
      </c>
      <c r="E32" s="906">
        <v>-0.4048471351351351</v>
      </c>
      <c r="F32" s="631">
        <f t="shared" si="0"/>
        <v>161.46</v>
      </c>
      <c r="G32" s="906">
        <v>0.008116883116883189</v>
      </c>
      <c r="H32" s="631">
        <v>9</v>
      </c>
      <c r="I32" s="906">
        <v>0.125</v>
      </c>
      <c r="J32" s="631">
        <v>0</v>
      </c>
      <c r="K32" s="906" t="s">
        <v>300</v>
      </c>
      <c r="M32" s="803"/>
      <c r="N32" s="803"/>
    </row>
    <row r="33" spans="1:14" s="533" customFormat="1" ht="12.75" customHeight="1">
      <c r="A33" s="69" t="s">
        <v>5</v>
      </c>
      <c r="B33" s="636">
        <v>65.330782</v>
      </c>
      <c r="C33" s="907">
        <v>0.07240285620485887</v>
      </c>
      <c r="D33" s="636">
        <v>9.228434</v>
      </c>
      <c r="E33" s="907">
        <v>0.036902696629213416</v>
      </c>
      <c r="F33" s="636">
        <f t="shared" si="0"/>
        <v>56.102348</v>
      </c>
      <c r="G33" s="907">
        <v>0.07847650903498637</v>
      </c>
      <c r="H33" s="636">
        <v>3.8</v>
      </c>
      <c r="I33" s="907">
        <v>0</v>
      </c>
      <c r="J33" s="636">
        <v>0</v>
      </c>
      <c r="K33" s="907" t="s">
        <v>300</v>
      </c>
      <c r="M33" s="803"/>
      <c r="N33" s="803"/>
    </row>
    <row r="34" spans="1:14" ht="12.75">
      <c r="A34" s="57" t="s">
        <v>6</v>
      </c>
      <c r="B34" s="631">
        <v>161.477</v>
      </c>
      <c r="C34" s="906">
        <v>0.03471100858644105</v>
      </c>
      <c r="D34" s="631">
        <v>20.527</v>
      </c>
      <c r="E34" s="906">
        <v>0.0062254901960783204</v>
      </c>
      <c r="F34" s="631">
        <f t="shared" si="0"/>
        <v>140.95</v>
      </c>
      <c r="G34" s="906">
        <v>0.0389945451864957</v>
      </c>
      <c r="H34" s="631">
        <v>6.5</v>
      </c>
      <c r="I34" s="906">
        <v>0.1607142857142858</v>
      </c>
      <c r="J34" s="631">
        <v>0</v>
      </c>
      <c r="K34" s="906" t="s">
        <v>300</v>
      </c>
      <c r="M34" s="803"/>
      <c r="N34" s="803"/>
    </row>
    <row r="35" spans="1:14" s="533" customFormat="1" ht="12.75">
      <c r="A35" s="69" t="s">
        <v>7</v>
      </c>
      <c r="B35" s="636">
        <v>296.4</v>
      </c>
      <c r="C35" s="907">
        <v>0.032695041391420654</v>
      </c>
      <c r="D35" s="636">
        <v>33</v>
      </c>
      <c r="E35" s="907">
        <v>0.0185185185185186</v>
      </c>
      <c r="F35" s="636">
        <f t="shared" si="0"/>
        <v>263.4</v>
      </c>
      <c r="G35" s="907">
        <v>0.03449901027429525</v>
      </c>
      <c r="H35" s="636">
        <v>18</v>
      </c>
      <c r="I35" s="907">
        <v>0.09090909090909083</v>
      </c>
      <c r="J35" s="636">
        <v>0</v>
      </c>
      <c r="K35" s="907" t="s">
        <v>300</v>
      </c>
      <c r="M35" s="803"/>
      <c r="N35" s="803"/>
    </row>
    <row r="36" spans="1:14" ht="12.75">
      <c r="A36" s="104" t="s">
        <v>355</v>
      </c>
      <c r="B36" s="1024">
        <v>695.67811</v>
      </c>
      <c r="C36" s="906">
        <v>0.019075654502413997</v>
      </c>
      <c r="D36" s="631">
        <v>73.76576200000001</v>
      </c>
      <c r="E36" s="906">
        <v>-0.08022740648379045</v>
      </c>
      <c r="F36" s="631">
        <f t="shared" si="0"/>
        <v>621.912348</v>
      </c>
      <c r="G36" s="906">
        <v>0.03229505225277873</v>
      </c>
      <c r="H36" s="631">
        <v>37.3</v>
      </c>
      <c r="I36" s="906">
        <v>0.10029498525073756</v>
      </c>
      <c r="J36" s="631">
        <v>0</v>
      </c>
      <c r="K36" s="906" t="s">
        <v>300</v>
      </c>
      <c r="M36" s="803"/>
      <c r="N36" s="803"/>
    </row>
    <row r="37" spans="1:14" s="533" customFormat="1" ht="12.75">
      <c r="A37" s="645" t="s">
        <v>354</v>
      </c>
      <c r="B37" s="643">
        <v>12156.357409000002</v>
      </c>
      <c r="C37" s="644">
        <v>0.0044040143856967084</v>
      </c>
      <c r="D37" s="643">
        <v>4697.088403999999</v>
      </c>
      <c r="E37" s="644">
        <v>-0.05014118904188159</v>
      </c>
      <c r="F37" s="643">
        <f t="shared" si="0"/>
        <v>7459.269005000003</v>
      </c>
      <c r="G37" s="644">
        <v>0.042085978103110655</v>
      </c>
      <c r="H37" s="643">
        <v>2004.262577</v>
      </c>
      <c r="I37" s="644">
        <v>0.07006746757471927</v>
      </c>
      <c r="J37" s="643">
        <v>3940.849257</v>
      </c>
      <c r="K37" s="644">
        <v>0.03533051350987115</v>
      </c>
      <c r="M37" s="803"/>
      <c r="N37" s="803"/>
    </row>
    <row r="38" spans="1:9" ht="12.75">
      <c r="A38" s="111" t="s">
        <v>383</v>
      </c>
      <c r="B38" s="18"/>
      <c r="C38" s="18"/>
      <c r="D38" s="18"/>
      <c r="E38" s="18"/>
      <c r="F38" s="18"/>
      <c r="G38" s="18"/>
      <c r="H38" s="18"/>
      <c r="I38" s="18"/>
    </row>
    <row r="39" spans="1:12" ht="12.75" customHeight="1">
      <c r="A39" s="1444" t="s">
        <v>438</v>
      </c>
      <c r="B39" s="1444"/>
      <c r="C39" s="1444"/>
      <c r="D39" s="1444"/>
      <c r="E39" s="1444"/>
      <c r="F39" s="1444"/>
      <c r="G39" s="1444"/>
      <c r="H39" s="1444"/>
      <c r="I39" s="1444"/>
      <c r="J39" s="1444"/>
      <c r="K39" s="1444"/>
      <c r="L39" t="s">
        <v>264</v>
      </c>
    </row>
    <row r="40" spans="1:11" ht="12.75" customHeight="1">
      <c r="A40" s="1446" t="s">
        <v>70</v>
      </c>
      <c r="B40" s="1446"/>
      <c r="C40" s="1446"/>
      <c r="D40" s="1446"/>
      <c r="E40" s="1446"/>
      <c r="F40" s="1446"/>
      <c r="G40" s="1446"/>
      <c r="H40" s="1446"/>
      <c r="I40" s="1446"/>
      <c r="J40" s="1446"/>
      <c r="K40" s="1446"/>
    </row>
    <row r="41" spans="1:11" ht="12.75" customHeight="1">
      <c r="A41" s="1377" t="s">
        <v>437</v>
      </c>
      <c r="B41" s="1397"/>
      <c r="C41" s="1397"/>
      <c r="D41" s="1397"/>
      <c r="E41" s="1397"/>
      <c r="F41" s="1397"/>
      <c r="G41" s="1397"/>
      <c r="H41" s="1397"/>
      <c r="I41" s="1397"/>
      <c r="J41" s="1397"/>
      <c r="K41" s="1397"/>
    </row>
    <row r="42" spans="1:9" ht="12.75" customHeight="1">
      <c r="A42" s="1031" t="s">
        <v>430</v>
      </c>
      <c r="B42" s="18"/>
      <c r="C42" s="18"/>
      <c r="D42" s="18"/>
      <c r="E42" s="18"/>
      <c r="F42" s="18"/>
      <c r="G42" s="18"/>
      <c r="H42" s="18"/>
      <c r="I42" s="18"/>
    </row>
    <row r="43" spans="1:9" ht="12.75">
      <c r="A43" s="1031"/>
      <c r="B43" s="18"/>
      <c r="C43" s="18"/>
      <c r="D43" s="18"/>
      <c r="E43" s="18"/>
      <c r="F43" s="18"/>
      <c r="G43" s="18"/>
      <c r="H43" s="18"/>
      <c r="I43" s="18"/>
    </row>
    <row r="44" spans="1:9" ht="12.75">
      <c r="A44" s="1311" t="s">
        <v>370</v>
      </c>
      <c r="B44" s="916"/>
      <c r="C44" s="646"/>
      <c r="D44" s="6"/>
      <c r="E44" s="18"/>
      <c r="F44" s="6"/>
      <c r="G44" s="6"/>
      <c r="H44" s="6"/>
      <c r="I44" s="6"/>
    </row>
    <row r="45" spans="1:9" ht="12.75">
      <c r="A45" s="647"/>
      <c r="B45" s="1373" t="s">
        <v>219</v>
      </c>
      <c r="C45" s="1447"/>
      <c r="D45" s="1447"/>
      <c r="E45" s="1447"/>
      <c r="F45" s="1448"/>
      <c r="G45" s="227"/>
      <c r="H45" s="246"/>
      <c r="I45" s="246"/>
    </row>
    <row r="46" spans="1:9" ht="12.75">
      <c r="A46" s="36" t="s">
        <v>222</v>
      </c>
      <c r="B46" s="1449" t="s">
        <v>303</v>
      </c>
      <c r="C46" s="1449" t="s">
        <v>449</v>
      </c>
      <c r="D46" s="1450" t="s">
        <v>311</v>
      </c>
      <c r="E46" s="1035" t="s">
        <v>306</v>
      </c>
      <c r="F46" s="1213"/>
      <c r="G46" s="9"/>
      <c r="H46" s="9"/>
      <c r="I46" s="9"/>
    </row>
    <row r="47" spans="1:9" ht="12.75">
      <c r="A47" s="648"/>
      <c r="B47" s="1443"/>
      <c r="C47" s="1443" t="s">
        <v>310</v>
      </c>
      <c r="D47" s="1443" t="s">
        <v>311</v>
      </c>
      <c r="E47" s="1214" t="s">
        <v>308</v>
      </c>
      <c r="F47" s="1215" t="s">
        <v>309</v>
      </c>
      <c r="G47" s="246" t="s">
        <v>264</v>
      </c>
      <c r="H47" s="226"/>
      <c r="I47" s="246"/>
    </row>
    <row r="48" spans="1:9" ht="12.75">
      <c r="A48" s="649" t="s">
        <v>228</v>
      </c>
      <c r="B48" s="1005">
        <v>176.07786258970373</v>
      </c>
      <c r="C48" s="1005">
        <v>73.29315419599737</v>
      </c>
      <c r="D48" s="1005">
        <f>B48-C48</f>
        <v>102.78470839370635</v>
      </c>
      <c r="E48" s="1005">
        <v>28.88276645555504</v>
      </c>
      <c r="F48" s="1005">
        <v>63.044161215044504</v>
      </c>
      <c r="G48" s="257"/>
      <c r="H48" s="226"/>
      <c r="I48" s="257"/>
    </row>
    <row r="49" spans="1:8" s="533" customFormat="1" ht="12.75">
      <c r="A49" s="69" t="s">
        <v>229</v>
      </c>
      <c r="B49" s="1006">
        <v>174.2024022129031</v>
      </c>
      <c r="C49" s="1006">
        <v>71.81213604575294</v>
      </c>
      <c r="D49" s="1006">
        <f aca="true" t="shared" si="1" ref="D49:D77">B49-C49</f>
        <v>102.39026616715017</v>
      </c>
      <c r="E49" s="1006">
        <v>29.166577321419275</v>
      </c>
      <c r="F49" s="1006">
        <v>63.01688778339037</v>
      </c>
      <c r="G49" s="221"/>
      <c r="H49" s="221"/>
    </row>
    <row r="50" spans="1:8" ht="12.75">
      <c r="A50" s="57" t="s">
        <v>230</v>
      </c>
      <c r="B50" s="1005">
        <v>202.71002104307763</v>
      </c>
      <c r="C50" s="1005">
        <v>93.58099416979567</v>
      </c>
      <c r="D50" s="1005">
        <f t="shared" si="1"/>
        <v>109.12902687328196</v>
      </c>
      <c r="E50" s="1005">
        <v>31.073225863329835</v>
      </c>
      <c r="F50" s="1005">
        <v>66.85498703596112</v>
      </c>
      <c r="G50" s="650"/>
      <c r="H50" s="650"/>
    </row>
    <row r="51" spans="1:8" s="533" customFormat="1" ht="12.75">
      <c r="A51" s="69" t="s">
        <v>231</v>
      </c>
      <c r="B51" s="1006">
        <v>168.91172021644311</v>
      </c>
      <c r="C51" s="1006">
        <v>63.941949372375284</v>
      </c>
      <c r="D51" s="1006">
        <f t="shared" si="1"/>
        <v>104.96977084406782</v>
      </c>
      <c r="E51" s="1006">
        <v>33.07908325795763</v>
      </c>
      <c r="F51" s="1006">
        <v>61.504502724469226</v>
      </c>
      <c r="G51" s="205"/>
      <c r="H51" s="205"/>
    </row>
    <row r="52" spans="1:8" ht="12.75">
      <c r="A52" s="57" t="s">
        <v>232</v>
      </c>
      <c r="B52" s="1005">
        <v>158.45751403100593</v>
      </c>
      <c r="C52" s="1005">
        <v>62.92758834710304</v>
      </c>
      <c r="D52" s="1005">
        <f t="shared" si="1"/>
        <v>95.52992568390289</v>
      </c>
      <c r="E52" s="1005">
        <v>27.571207412716053</v>
      </c>
      <c r="F52" s="1005">
        <v>57.80414411248561</v>
      </c>
      <c r="G52" s="9"/>
      <c r="H52" s="469"/>
    </row>
    <row r="53" spans="1:8" s="533" customFormat="1" ht="12.75">
      <c r="A53" s="69" t="s">
        <v>233</v>
      </c>
      <c r="B53" s="1006">
        <v>165.0892127056538</v>
      </c>
      <c r="C53" s="1006">
        <v>63.51352926800778</v>
      </c>
      <c r="D53" s="1006">
        <f t="shared" si="1"/>
        <v>101.57568343764603</v>
      </c>
      <c r="E53" s="1006">
        <v>25.02121092885424</v>
      </c>
      <c r="F53" s="1006">
        <v>65.84225831837297</v>
      </c>
      <c r="G53" s="9"/>
      <c r="H53" s="469"/>
    </row>
    <row r="54" spans="1:8" ht="12.75">
      <c r="A54" s="57" t="s">
        <v>234</v>
      </c>
      <c r="B54" s="1005">
        <v>174.9875005813683</v>
      </c>
      <c r="C54" s="1005">
        <v>70.03962025022092</v>
      </c>
      <c r="D54" s="1005">
        <f t="shared" si="1"/>
        <v>104.94788033114737</v>
      </c>
      <c r="E54" s="1005">
        <v>29.8060264638854</v>
      </c>
      <c r="F54" s="1005">
        <v>63.950513929584666</v>
      </c>
      <c r="G54" s="9"/>
      <c r="H54" s="469"/>
    </row>
    <row r="55" spans="1:8" s="533" customFormat="1" ht="12.75">
      <c r="A55" s="69" t="s">
        <v>375</v>
      </c>
      <c r="B55" s="1006">
        <v>605.4368151840888</v>
      </c>
      <c r="C55" s="1006">
        <v>52.25697149088643</v>
      </c>
      <c r="D55" s="1006">
        <f t="shared" si="1"/>
        <v>553.1798436932024</v>
      </c>
      <c r="E55" s="1006">
        <v>30.832943864568726</v>
      </c>
      <c r="F55" s="1006">
        <v>116.95747001090511</v>
      </c>
      <c r="G55" s="9"/>
      <c r="H55" s="469"/>
    </row>
    <row r="56" spans="1:8" ht="12.75">
      <c r="A56" s="57" t="s">
        <v>236</v>
      </c>
      <c r="B56" s="1005">
        <v>158.29784823235457</v>
      </c>
      <c r="C56" s="1005">
        <v>54.487785654715736</v>
      </c>
      <c r="D56" s="1005">
        <f t="shared" si="1"/>
        <v>103.81006257763883</v>
      </c>
      <c r="E56" s="1005">
        <v>29.993276507182973</v>
      </c>
      <c r="F56" s="1005">
        <v>64.48554449044339</v>
      </c>
      <c r="G56" s="9"/>
      <c r="H56" s="469"/>
    </row>
    <row r="57" spans="1:8" s="533" customFormat="1" ht="12.75">
      <c r="A57" s="69" t="s">
        <v>237</v>
      </c>
      <c r="B57" s="1006">
        <v>170.2058756721931</v>
      </c>
      <c r="C57" s="1006">
        <v>72.67099140449824</v>
      </c>
      <c r="D57" s="1006">
        <f t="shared" si="1"/>
        <v>97.53488426769485</v>
      </c>
      <c r="E57" s="1006">
        <v>37.314041266144294</v>
      </c>
      <c r="F57" s="1006">
        <v>50.165770661986734</v>
      </c>
      <c r="G57" s="9"/>
      <c r="H57" s="469"/>
    </row>
    <row r="58" spans="1:8" ht="12.75">
      <c r="A58" s="57" t="s">
        <v>238</v>
      </c>
      <c r="B58" s="1005">
        <v>227.53106182473223</v>
      </c>
      <c r="C58" s="1005">
        <v>88.75743523788172</v>
      </c>
      <c r="D58" s="1005">
        <f t="shared" si="1"/>
        <v>138.77362658685053</v>
      </c>
      <c r="E58" s="1005">
        <v>26.220808046641572</v>
      </c>
      <c r="F58" s="1005">
        <v>102.26115138190212</v>
      </c>
      <c r="G58" s="9"/>
      <c r="H58" s="469"/>
    </row>
    <row r="59" spans="1:8" s="533" customFormat="1" ht="12.75">
      <c r="A59" s="69" t="s">
        <v>239</v>
      </c>
      <c r="B59" s="1006">
        <v>178.17179448838476</v>
      </c>
      <c r="C59" s="1006">
        <v>64.7323018405511</v>
      </c>
      <c r="D59" s="1006">
        <f t="shared" si="1"/>
        <v>113.43949264783366</v>
      </c>
      <c r="E59" s="1006">
        <v>33.154827630300346</v>
      </c>
      <c r="F59" s="1006">
        <v>67.78912696591259</v>
      </c>
      <c r="G59" s="9"/>
      <c r="H59" s="469"/>
    </row>
    <row r="60" spans="1:8" s="533" customFormat="1" ht="12.75">
      <c r="A60" s="57" t="s">
        <v>240</v>
      </c>
      <c r="B60" s="1005">
        <v>173.6900194388468</v>
      </c>
      <c r="C60" s="1005">
        <v>82.37232741555856</v>
      </c>
      <c r="D60" s="1005">
        <f t="shared" si="1"/>
        <v>91.31769202328825</v>
      </c>
      <c r="E60" s="1005">
        <v>28.097751391781</v>
      </c>
      <c r="F60" s="1005">
        <v>54.310897507284004</v>
      </c>
      <c r="G60" s="9"/>
      <c r="H60" s="469"/>
    </row>
    <row r="61" spans="1:8" s="533" customFormat="1" ht="12.75">
      <c r="A61" s="69" t="s">
        <v>241</v>
      </c>
      <c r="B61" s="1006">
        <v>183.07513372197556</v>
      </c>
      <c r="C61" s="1006">
        <v>80.27391800991214</v>
      </c>
      <c r="D61" s="1006">
        <f t="shared" si="1"/>
        <v>102.80121571206342</v>
      </c>
      <c r="E61" s="1006">
        <v>32.48999405897251</v>
      </c>
      <c r="F61" s="1006">
        <v>60.60632826912854</v>
      </c>
      <c r="G61" s="9"/>
      <c r="H61" s="469"/>
    </row>
    <row r="62" spans="1:8" ht="12.75">
      <c r="A62" s="57" t="s">
        <v>242</v>
      </c>
      <c r="B62" s="1005">
        <v>179.39008590889094</v>
      </c>
      <c r="C62" s="1005">
        <v>80.405832012888</v>
      </c>
      <c r="D62" s="1005">
        <f t="shared" si="1"/>
        <v>98.98425389600294</v>
      </c>
      <c r="E62" s="1005">
        <v>23.81763629807772</v>
      </c>
      <c r="F62" s="1005">
        <v>63.58859995302633</v>
      </c>
      <c r="G62" s="9"/>
      <c r="H62" s="469"/>
    </row>
    <row r="63" spans="1:8" s="533" customFormat="1" ht="12.75">
      <c r="A63" s="69" t="s">
        <v>243</v>
      </c>
      <c r="B63" s="1006">
        <v>209.26193307578416</v>
      </c>
      <c r="C63" s="1006">
        <v>111.41894164861466</v>
      </c>
      <c r="D63" s="1006">
        <f t="shared" si="1"/>
        <v>97.8429914271695</v>
      </c>
      <c r="E63" s="1006">
        <v>28.92607138954419</v>
      </c>
      <c r="F63" s="1006">
        <v>59.490770440554776</v>
      </c>
      <c r="G63" s="9"/>
      <c r="H63" s="469"/>
    </row>
    <row r="64" spans="1:8" ht="12.75">
      <c r="A64" s="57" t="s">
        <v>244</v>
      </c>
      <c r="B64" s="1005">
        <v>154.18272967425216</v>
      </c>
      <c r="C64" s="1005">
        <v>63.191004568131135</v>
      </c>
      <c r="D64" s="1005">
        <f t="shared" si="1"/>
        <v>90.99172510612102</v>
      </c>
      <c r="E64" s="1005">
        <v>27.9557225640878</v>
      </c>
      <c r="F64" s="1005">
        <v>50.76316354706636</v>
      </c>
      <c r="G64" s="9"/>
      <c r="H64" s="469"/>
    </row>
    <row r="65" spans="1:8" s="533" customFormat="1" ht="12.75">
      <c r="A65" s="69" t="s">
        <v>245</v>
      </c>
      <c r="B65" s="1006">
        <v>166.30630398217906</v>
      </c>
      <c r="C65" s="1006">
        <v>57.58695040165761</v>
      </c>
      <c r="D65" s="1006">
        <f t="shared" si="1"/>
        <v>108.71935358052144</v>
      </c>
      <c r="E65" s="1006">
        <v>31.223543165780633</v>
      </c>
      <c r="F65" s="1006">
        <v>68.79416723739209</v>
      </c>
      <c r="G65" s="9"/>
      <c r="H65" s="469"/>
    </row>
    <row r="66" spans="1:8" ht="12.75">
      <c r="A66" s="57" t="s">
        <v>246</v>
      </c>
      <c r="B66" s="1005">
        <v>154.796859223043</v>
      </c>
      <c r="C66" s="1005">
        <v>64.76856034436945</v>
      </c>
      <c r="D66" s="1005">
        <f t="shared" si="1"/>
        <v>90.02829887867354</v>
      </c>
      <c r="E66" s="1005">
        <v>28.56459584418345</v>
      </c>
      <c r="F66" s="1005">
        <v>47.05408230146499</v>
      </c>
      <c r="G66" s="9"/>
      <c r="H66" s="469"/>
    </row>
    <row r="67" spans="1:8" s="533" customFormat="1" ht="12.75">
      <c r="A67" s="69" t="s">
        <v>247</v>
      </c>
      <c r="B67" s="1006">
        <v>164.8631670263296</v>
      </c>
      <c r="C67" s="1006">
        <v>65.56931188434498</v>
      </c>
      <c r="D67" s="1006">
        <f t="shared" si="1"/>
        <v>99.29385514198461</v>
      </c>
      <c r="E67" s="1006">
        <v>41.08898706381724</v>
      </c>
      <c r="F67" s="1006">
        <v>48.15417957579247</v>
      </c>
      <c r="G67" s="9"/>
      <c r="H67" s="469"/>
    </row>
    <row r="68" spans="1:8" ht="12.75">
      <c r="A68" s="57" t="s">
        <v>248</v>
      </c>
      <c r="B68" s="1005">
        <v>168.55245764449378</v>
      </c>
      <c r="C68" s="1005">
        <v>73.37871570494386</v>
      </c>
      <c r="D68" s="1005">
        <f t="shared" si="1"/>
        <v>95.17374193954993</v>
      </c>
      <c r="E68" s="1005">
        <v>36.21867463583878</v>
      </c>
      <c r="F68" s="1005">
        <v>50.259394318454696</v>
      </c>
      <c r="G68" s="9"/>
      <c r="H68" s="469"/>
    </row>
    <row r="69" spans="1:8" s="533" customFormat="1" ht="12.75">
      <c r="A69" s="81" t="s">
        <v>249</v>
      </c>
      <c r="B69" s="1007">
        <v>174.53452583705888</v>
      </c>
      <c r="C69" s="1007">
        <v>71.76579615765549</v>
      </c>
      <c r="D69" s="1007">
        <f t="shared" si="1"/>
        <v>102.76872967940339</v>
      </c>
      <c r="E69" s="1007">
        <v>31.637493544315593</v>
      </c>
      <c r="F69" s="1007">
        <v>58.45235462355334</v>
      </c>
      <c r="G69" s="9"/>
      <c r="H69" s="469"/>
    </row>
    <row r="70" spans="1:8" ht="12.75">
      <c r="A70" s="651" t="s">
        <v>250</v>
      </c>
      <c r="B70" s="1005">
        <v>247.96159591028777</v>
      </c>
      <c r="C70" s="1005">
        <v>119.17719417414608</v>
      </c>
      <c r="D70" s="1005">
        <f t="shared" si="1"/>
        <v>128.7844017361417</v>
      </c>
      <c r="E70" s="1005">
        <v>27.960194511447707</v>
      </c>
      <c r="F70" s="1005">
        <v>77.649103456363</v>
      </c>
      <c r="G70" s="226"/>
      <c r="H70" s="181"/>
    </row>
    <row r="71" spans="1:8" s="533" customFormat="1" ht="12.75">
      <c r="A71" s="94" t="s">
        <v>251</v>
      </c>
      <c r="B71" s="1008">
        <v>180.51440015743492</v>
      </c>
      <c r="C71" s="1008">
        <v>72.91356729772566</v>
      </c>
      <c r="D71" s="1008">
        <f t="shared" si="1"/>
        <v>107.60083285970926</v>
      </c>
      <c r="E71" s="1008">
        <v>30.954478771031884</v>
      </c>
      <c r="F71" s="1008">
        <v>62.01792351926544</v>
      </c>
      <c r="G71" s="9"/>
      <c r="H71" s="469"/>
    </row>
    <row r="72" spans="1:8" ht="12.75">
      <c r="A72" s="57" t="s">
        <v>431</v>
      </c>
      <c r="B72" s="1005">
        <v>422.4118305457521</v>
      </c>
      <c r="C72" s="1005">
        <v>26.9663359449815</v>
      </c>
      <c r="D72" s="1005">
        <f t="shared" si="1"/>
        <v>395.4454946007706</v>
      </c>
      <c r="E72" s="1005">
        <v>22.042669710187877</v>
      </c>
      <c r="F72" s="1005">
        <v>0</v>
      </c>
      <c r="G72" s="226"/>
      <c r="H72" s="181"/>
    </row>
    <row r="73" spans="1:8" s="533" customFormat="1" ht="12.75">
      <c r="A73" s="69" t="s">
        <v>432</v>
      </c>
      <c r="B73" s="1006">
        <v>295.3764931412708</v>
      </c>
      <c r="C73" s="1006">
        <v>41.724014142455395</v>
      </c>
      <c r="D73" s="1006">
        <f t="shared" si="1"/>
        <v>253.65247899881544</v>
      </c>
      <c r="E73" s="1006">
        <v>17.18073226089394</v>
      </c>
      <c r="F73" s="1006">
        <v>0</v>
      </c>
      <c r="G73" s="9"/>
      <c r="H73" s="469"/>
    </row>
    <row r="74" spans="1:8" ht="12.75">
      <c r="A74" s="57" t="s">
        <v>433</v>
      </c>
      <c r="B74" s="1005">
        <v>399.89846332916454</v>
      </c>
      <c r="C74" s="1005">
        <v>50.83520103022573</v>
      </c>
      <c r="D74" s="1005">
        <f t="shared" si="1"/>
        <v>349.0632622989388</v>
      </c>
      <c r="E74" s="1005">
        <v>16.097277083668693</v>
      </c>
      <c r="F74" s="1005">
        <v>0</v>
      </c>
      <c r="G74" s="9"/>
      <c r="H74" s="469"/>
    </row>
    <row r="75" spans="1:8" s="533" customFormat="1" ht="12.75">
      <c r="A75" s="69" t="s">
        <v>434</v>
      </c>
      <c r="B75" s="1006">
        <v>362.7902536227006</v>
      </c>
      <c r="C75" s="1006">
        <v>40.391627427628606</v>
      </c>
      <c r="D75" s="1006">
        <f t="shared" si="1"/>
        <v>322.398626195072</v>
      </c>
      <c r="E75" s="1006">
        <v>22.031796778706514</v>
      </c>
      <c r="F75" s="1006">
        <v>0</v>
      </c>
      <c r="G75" s="9"/>
      <c r="H75" s="469"/>
    </row>
    <row r="76" spans="1:8" ht="12.75">
      <c r="A76" s="104" t="s">
        <v>355</v>
      </c>
      <c r="B76" s="1005">
        <v>375.98673817323174</v>
      </c>
      <c r="C76" s="1005">
        <v>39.86750171461185</v>
      </c>
      <c r="D76" s="1005">
        <f t="shared" si="1"/>
        <v>336.11923645861987</v>
      </c>
      <c r="E76" s="1005">
        <v>20.159187319925223</v>
      </c>
      <c r="F76" s="1005">
        <v>0</v>
      </c>
      <c r="G76" s="9"/>
      <c r="H76" s="469"/>
    </row>
    <row r="77" spans="1:8" s="533" customFormat="1" ht="12.75">
      <c r="A77" s="94" t="s">
        <v>354</v>
      </c>
      <c r="B77" s="1008">
        <v>185.89411321725785</v>
      </c>
      <c r="C77" s="1008">
        <v>71.82752646925279</v>
      </c>
      <c r="D77" s="1008">
        <f t="shared" si="1"/>
        <v>114.06658674800507</v>
      </c>
      <c r="E77" s="1008">
        <v>30.64903423537956</v>
      </c>
      <c r="F77" s="1008">
        <v>60.26317368807665</v>
      </c>
      <c r="G77" s="9"/>
      <c r="H77" s="469"/>
    </row>
    <row r="78" spans="1:8" ht="12.75">
      <c r="A78" s="367" t="s">
        <v>384</v>
      </c>
      <c r="B78" s="18"/>
      <c r="C78" s="18"/>
      <c r="D78" s="18"/>
      <c r="E78" s="181"/>
      <c r="F78" s="257"/>
      <c r="G78" s="226"/>
      <c r="H78" s="181"/>
    </row>
    <row r="79" spans="1:11" ht="12.75">
      <c r="A79" s="1444" t="s">
        <v>438</v>
      </c>
      <c r="B79" s="1444"/>
      <c r="C79" s="1444"/>
      <c r="D79" s="1444"/>
      <c r="E79" s="1444"/>
      <c r="F79" s="1444"/>
      <c r="G79" s="1444"/>
      <c r="H79" s="1444"/>
      <c r="I79" s="1444"/>
      <c r="J79" s="1444"/>
      <c r="K79" s="1444"/>
    </row>
    <row r="80" spans="1:11" ht="14.25" customHeight="1">
      <c r="A80" s="1445" t="s">
        <v>435</v>
      </c>
      <c r="B80" s="1445"/>
      <c r="C80" s="1445"/>
      <c r="D80" s="1445"/>
      <c r="E80" s="1445"/>
      <c r="F80" s="1445"/>
      <c r="G80" s="1445"/>
      <c r="H80" s="1445"/>
      <c r="I80" s="1445"/>
      <c r="J80" s="1445"/>
      <c r="K80" s="1445"/>
    </row>
    <row r="81" spans="5:9" ht="12.75">
      <c r="E81" s="6"/>
      <c r="F81" s="6"/>
      <c r="G81" s="6"/>
      <c r="H81" s="6"/>
      <c r="I81" s="6"/>
    </row>
    <row r="111" ht="12.75">
      <c r="B111">
        <v>0</v>
      </c>
    </row>
  </sheetData>
  <mergeCells count="15">
    <mergeCell ref="H6:I6"/>
    <mergeCell ref="A39:K39"/>
    <mergeCell ref="A80:K80"/>
    <mergeCell ref="A40:K40"/>
    <mergeCell ref="A41:K41"/>
    <mergeCell ref="A79:K79"/>
    <mergeCell ref="B45:F45"/>
    <mergeCell ref="B46:B47"/>
    <mergeCell ref="C46:C47"/>
    <mergeCell ref="D46:D47"/>
    <mergeCell ref="B5:C5"/>
    <mergeCell ref="D5:E5"/>
    <mergeCell ref="F5:G5"/>
    <mergeCell ref="D6:E6"/>
    <mergeCell ref="F6:G6"/>
  </mergeCells>
  <hyperlinks>
    <hyperlink ref="K1" location="Sommaire!A15" display="Sommaire!A15"/>
  </hyperlinks>
  <printOptions/>
  <pageMargins left="0.75" right="0.75" top="1" bottom="1" header="0.4921259845" footer="0.37"/>
  <pageSetup firstPageNumber="14" useFirstPageNumber="1" horizontalDpi="600" verticalDpi="600" orientation="portrait" paperSize="9" scale="61" r:id="rId1"/>
  <headerFooter alignWithMargins="0">
    <oddHeader>&amp;L&amp;8Ministère de l'intérieur, de l'outre-mer, des collectivités territoriales et de l'Immigration / DGCL&amp;R&amp;8Publication  : "Les budgets primitifs 2011 des régions"</oddHeader>
    <oddFooter>&amp;L&amp;8Direction générale des collectivités locales/DESL
Mise en ligne : septembre 2011&amp;R&amp;P</oddFooter>
  </headerFooter>
</worksheet>
</file>

<file path=xl/worksheets/sheet9.xml><?xml version="1.0" encoding="utf-8"?>
<worksheet xmlns="http://schemas.openxmlformats.org/spreadsheetml/2006/main" xmlns:r="http://schemas.openxmlformats.org/officeDocument/2006/relationships">
  <sheetPr codeName="Feuil10">
    <tabColor indexed="45"/>
  </sheetPr>
  <dimension ref="A1:K103"/>
  <sheetViews>
    <sheetView zoomScaleSheetLayoutView="100" workbookViewId="0" topLeftCell="A1">
      <selection activeCell="O38" sqref="O38"/>
    </sheetView>
  </sheetViews>
  <sheetFormatPr defaultColWidth="11.421875" defaultRowHeight="12.75"/>
  <cols>
    <col min="1" max="1" width="29.8515625" style="0" customWidth="1"/>
    <col min="2" max="7" width="11.28125" style="0" customWidth="1"/>
  </cols>
  <sheetData>
    <row r="1" spans="1:7" ht="20.25">
      <c r="A1" s="753" t="s">
        <v>351</v>
      </c>
      <c r="G1" s="7" t="s">
        <v>187</v>
      </c>
    </row>
    <row r="2" spans="1:7" ht="18">
      <c r="A2" s="866" t="s">
        <v>380</v>
      </c>
      <c r="B2" s="868"/>
      <c r="C2" s="868"/>
      <c r="D2" s="868"/>
      <c r="E2" s="868"/>
      <c r="F2" s="868"/>
      <c r="G2" s="868"/>
    </row>
    <row r="3" spans="1:5" ht="18">
      <c r="A3" s="625"/>
      <c r="E3" s="904"/>
    </row>
    <row r="4" ht="12.75">
      <c r="A4" s="1311" t="s">
        <v>213</v>
      </c>
    </row>
    <row r="5" spans="1:7" ht="12.75">
      <c r="A5" s="656" t="s">
        <v>222</v>
      </c>
      <c r="B5" s="1402" t="s">
        <v>312</v>
      </c>
      <c r="C5" s="1368"/>
      <c r="D5" s="1367"/>
      <c r="E5" s="1402" t="s">
        <v>313</v>
      </c>
      <c r="F5" s="1368"/>
      <c r="G5" s="1367"/>
    </row>
    <row r="6" spans="1:7" ht="12.75">
      <c r="A6" s="648"/>
      <c r="B6" s="47">
        <v>2010</v>
      </c>
      <c r="C6" s="47">
        <v>2011</v>
      </c>
      <c r="D6" s="657" t="s">
        <v>364</v>
      </c>
      <c r="E6" s="47">
        <v>2010</v>
      </c>
      <c r="F6" s="47">
        <v>2011</v>
      </c>
      <c r="G6" s="657" t="s">
        <v>364</v>
      </c>
    </row>
    <row r="7" spans="1:9" ht="12.75">
      <c r="A7" s="649" t="s">
        <v>228</v>
      </c>
      <c r="B7" s="658">
        <v>0</v>
      </c>
      <c r="C7" s="658">
        <v>0</v>
      </c>
      <c r="D7" s="659" t="str">
        <f>IF((OR(B7=0,C7=0)),"-",((C7/B7)-1))</f>
        <v>-</v>
      </c>
      <c r="E7" s="658">
        <v>36.5</v>
      </c>
      <c r="F7" s="658">
        <v>36.5</v>
      </c>
      <c r="G7" s="659">
        <f>(F7/E7)-1</f>
        <v>0</v>
      </c>
      <c r="I7" s="911"/>
    </row>
    <row r="8" spans="1:9" s="533" customFormat="1" ht="12.75">
      <c r="A8" s="69" t="s">
        <v>229</v>
      </c>
      <c r="B8" s="660">
        <v>0</v>
      </c>
      <c r="C8" s="660">
        <v>0</v>
      </c>
      <c r="D8" s="661" t="str">
        <f aca="true" t="shared" si="0" ref="D8:D34">IF((OR(B8=0,C8=0)),"-",((C8/B8)-1))</f>
        <v>-</v>
      </c>
      <c r="E8" s="660">
        <v>29</v>
      </c>
      <c r="F8" s="660">
        <v>36</v>
      </c>
      <c r="G8" s="661">
        <f aca="true" t="shared" si="1" ref="G8:G35">(F8/E8)-1</f>
        <v>0.24137931034482762</v>
      </c>
      <c r="I8" s="911"/>
    </row>
    <row r="9" spans="1:11" ht="12.75">
      <c r="A9" s="57" t="s">
        <v>230</v>
      </c>
      <c r="B9" s="658">
        <v>0</v>
      </c>
      <c r="C9" s="658">
        <v>0</v>
      </c>
      <c r="D9" s="659" t="str">
        <f t="shared" si="0"/>
        <v>-</v>
      </c>
      <c r="E9" s="658">
        <v>40</v>
      </c>
      <c r="F9" s="658">
        <v>40</v>
      </c>
      <c r="G9" s="659">
        <f t="shared" si="1"/>
        <v>0</v>
      </c>
      <c r="I9" s="911"/>
      <c r="K9" s="533"/>
    </row>
    <row r="10" spans="1:9" s="533" customFormat="1" ht="12.75">
      <c r="A10" s="69" t="s">
        <v>231</v>
      </c>
      <c r="B10" s="660">
        <v>0</v>
      </c>
      <c r="C10" s="660">
        <v>0</v>
      </c>
      <c r="D10" s="661" t="str">
        <f t="shared" si="0"/>
        <v>-</v>
      </c>
      <c r="E10" s="660">
        <v>35</v>
      </c>
      <c r="F10" s="660">
        <v>42</v>
      </c>
      <c r="G10" s="661">
        <f t="shared" si="1"/>
        <v>0.19999999999999996</v>
      </c>
      <c r="I10" s="911"/>
    </row>
    <row r="11" spans="1:11" ht="12.75">
      <c r="A11" s="57" t="s">
        <v>232</v>
      </c>
      <c r="B11" s="658">
        <v>0</v>
      </c>
      <c r="C11" s="658">
        <v>0</v>
      </c>
      <c r="D11" s="659" t="str">
        <f t="shared" si="0"/>
        <v>-</v>
      </c>
      <c r="E11" s="658">
        <v>36</v>
      </c>
      <c r="F11" s="658">
        <v>36</v>
      </c>
      <c r="G11" s="659">
        <f t="shared" si="1"/>
        <v>0</v>
      </c>
      <c r="I11" s="911"/>
      <c r="K11" s="533"/>
    </row>
    <row r="12" spans="1:9" s="533" customFormat="1" ht="12.75">
      <c r="A12" s="69" t="s">
        <v>233</v>
      </c>
      <c r="B12" s="660">
        <v>0</v>
      </c>
      <c r="C12" s="660">
        <v>0</v>
      </c>
      <c r="D12" s="661" t="str">
        <f t="shared" si="0"/>
        <v>-</v>
      </c>
      <c r="E12" s="660">
        <v>32.6</v>
      </c>
      <c r="F12" s="660">
        <v>33.09</v>
      </c>
      <c r="G12" s="661">
        <f t="shared" si="1"/>
        <v>0.015030674846625791</v>
      </c>
      <c r="I12" s="911"/>
    </row>
    <row r="13" spans="1:11" ht="12.75">
      <c r="A13" s="57" t="s">
        <v>234</v>
      </c>
      <c r="B13" s="658">
        <v>0</v>
      </c>
      <c r="C13" s="658">
        <v>0</v>
      </c>
      <c r="D13" s="659" t="str">
        <f t="shared" si="0"/>
        <v>-</v>
      </c>
      <c r="E13" s="658">
        <v>32</v>
      </c>
      <c r="F13" s="658">
        <v>35</v>
      </c>
      <c r="G13" s="659">
        <f t="shared" si="1"/>
        <v>0.09375</v>
      </c>
      <c r="I13" s="911"/>
      <c r="K13" s="533"/>
    </row>
    <row r="14" spans="1:9" s="533" customFormat="1" ht="12.75">
      <c r="A14" s="69" t="s">
        <v>235</v>
      </c>
      <c r="B14" s="660">
        <v>33</v>
      </c>
      <c r="C14" s="660">
        <v>33</v>
      </c>
      <c r="D14" s="661">
        <f t="shared" si="0"/>
        <v>0</v>
      </c>
      <c r="E14" s="660">
        <v>27</v>
      </c>
      <c r="F14" s="660">
        <v>27</v>
      </c>
      <c r="G14" s="661">
        <f t="shared" si="1"/>
        <v>0</v>
      </c>
      <c r="I14" s="911"/>
    </row>
    <row r="15" spans="1:11" ht="12.75">
      <c r="A15" s="57" t="s">
        <v>236</v>
      </c>
      <c r="B15" s="658">
        <v>0</v>
      </c>
      <c r="C15" s="658">
        <v>0</v>
      </c>
      <c r="D15" s="659" t="str">
        <f t="shared" si="0"/>
        <v>-</v>
      </c>
      <c r="E15" s="658">
        <v>32</v>
      </c>
      <c r="F15" s="658">
        <v>36</v>
      </c>
      <c r="G15" s="659">
        <f t="shared" si="1"/>
        <v>0.125</v>
      </c>
      <c r="I15" s="911"/>
      <c r="K15" s="533"/>
    </row>
    <row r="16" spans="1:9" s="533" customFormat="1" ht="12.75">
      <c r="A16" s="69" t="s">
        <v>237</v>
      </c>
      <c r="B16" s="660">
        <v>0</v>
      </c>
      <c r="C16" s="660">
        <v>0</v>
      </c>
      <c r="D16" s="661" t="str">
        <f t="shared" si="0"/>
        <v>-</v>
      </c>
      <c r="E16" s="660">
        <v>34</v>
      </c>
      <c r="F16" s="660">
        <v>44</v>
      </c>
      <c r="G16" s="661">
        <f t="shared" si="1"/>
        <v>0.2941176470588236</v>
      </c>
      <c r="I16" s="911"/>
    </row>
    <row r="17" spans="1:11" ht="12.75">
      <c r="A17" s="57" t="s">
        <v>238</v>
      </c>
      <c r="B17" s="658">
        <v>26.6</v>
      </c>
      <c r="C17" s="658">
        <v>26.6</v>
      </c>
      <c r="D17" s="659">
        <f t="shared" si="0"/>
        <v>0</v>
      </c>
      <c r="E17" s="658">
        <v>35.3</v>
      </c>
      <c r="F17" s="658">
        <v>35.3</v>
      </c>
      <c r="G17" s="659">
        <f t="shared" si="1"/>
        <v>0</v>
      </c>
      <c r="I17" s="911"/>
      <c r="K17" s="533"/>
    </row>
    <row r="18" spans="1:9" s="533" customFormat="1" ht="12.75">
      <c r="A18" s="69" t="s">
        <v>239</v>
      </c>
      <c r="B18" s="660">
        <v>0</v>
      </c>
      <c r="C18" s="660">
        <v>0</v>
      </c>
      <c r="D18" s="661" t="str">
        <f t="shared" si="0"/>
        <v>-</v>
      </c>
      <c r="E18" s="660">
        <v>32</v>
      </c>
      <c r="F18" s="660">
        <v>42</v>
      </c>
      <c r="G18" s="661">
        <f t="shared" si="1"/>
        <v>0.3125</v>
      </c>
      <c r="I18" s="911"/>
    </row>
    <row r="19" spans="1:11" ht="12.75">
      <c r="A19" s="57" t="s">
        <v>240</v>
      </c>
      <c r="B19" s="658">
        <v>0</v>
      </c>
      <c r="C19" s="658">
        <v>0</v>
      </c>
      <c r="D19" s="659" t="str">
        <f t="shared" si="0"/>
        <v>-</v>
      </c>
      <c r="E19" s="658">
        <v>34</v>
      </c>
      <c r="F19" s="658">
        <v>34</v>
      </c>
      <c r="G19" s="659">
        <f t="shared" si="1"/>
        <v>0</v>
      </c>
      <c r="I19" s="911"/>
      <c r="K19" s="533"/>
    </row>
    <row r="20" spans="1:9" s="533" customFormat="1" ht="12.75">
      <c r="A20" s="69" t="s">
        <v>241</v>
      </c>
      <c r="B20" s="660">
        <v>0</v>
      </c>
      <c r="C20" s="660">
        <v>0</v>
      </c>
      <c r="D20" s="661" t="str">
        <f t="shared" si="0"/>
        <v>-</v>
      </c>
      <c r="E20" s="660">
        <v>32</v>
      </c>
      <c r="F20" s="660">
        <v>45</v>
      </c>
      <c r="G20" s="661">
        <f t="shared" si="1"/>
        <v>0.40625</v>
      </c>
      <c r="I20" s="911"/>
    </row>
    <row r="21" spans="1:11" ht="12.75">
      <c r="A21" s="57" t="s">
        <v>242</v>
      </c>
      <c r="B21" s="658">
        <v>0</v>
      </c>
      <c r="C21" s="658">
        <v>0</v>
      </c>
      <c r="D21" s="659" t="str">
        <f t="shared" si="0"/>
        <v>-</v>
      </c>
      <c r="E21" s="658">
        <v>29.73</v>
      </c>
      <c r="F21" s="658">
        <v>29.73</v>
      </c>
      <c r="G21" s="659">
        <f t="shared" si="1"/>
        <v>0</v>
      </c>
      <c r="I21" s="911"/>
      <c r="K21" s="533"/>
    </row>
    <row r="22" spans="1:9" s="533" customFormat="1" ht="12.75">
      <c r="A22" s="69" t="s">
        <v>243</v>
      </c>
      <c r="B22" s="660">
        <v>0</v>
      </c>
      <c r="C22" s="660">
        <v>0</v>
      </c>
      <c r="D22" s="661" t="str">
        <f t="shared" si="0"/>
        <v>-</v>
      </c>
      <c r="E22" s="660">
        <v>34</v>
      </c>
      <c r="F22" s="660">
        <v>34</v>
      </c>
      <c r="G22" s="661">
        <f t="shared" si="1"/>
        <v>0</v>
      </c>
      <c r="I22" s="911"/>
    </row>
    <row r="23" spans="1:11" ht="12.75">
      <c r="A23" s="57" t="s">
        <v>244</v>
      </c>
      <c r="B23" s="658">
        <v>0</v>
      </c>
      <c r="C23" s="658">
        <v>0</v>
      </c>
      <c r="D23" s="659" t="str">
        <f t="shared" si="0"/>
        <v>-</v>
      </c>
      <c r="E23" s="658">
        <v>30.5</v>
      </c>
      <c r="F23" s="658">
        <v>35</v>
      </c>
      <c r="G23" s="659">
        <f t="shared" si="1"/>
        <v>0.14754098360655732</v>
      </c>
      <c r="I23" s="911"/>
      <c r="K23" s="533"/>
    </row>
    <row r="24" spans="1:9" s="533" customFormat="1" ht="12.75">
      <c r="A24" s="69" t="s">
        <v>245</v>
      </c>
      <c r="B24" s="660">
        <v>0</v>
      </c>
      <c r="C24" s="660">
        <v>0</v>
      </c>
      <c r="D24" s="661" t="str">
        <f t="shared" si="0"/>
        <v>-</v>
      </c>
      <c r="E24" s="660">
        <v>28</v>
      </c>
      <c r="F24" s="660">
        <v>29</v>
      </c>
      <c r="G24" s="661">
        <f t="shared" si="1"/>
        <v>0.03571428571428581</v>
      </c>
      <c r="I24" s="911"/>
    </row>
    <row r="25" spans="1:11" ht="12.75">
      <c r="A25" s="57" t="s">
        <v>246</v>
      </c>
      <c r="B25" s="658">
        <v>25</v>
      </c>
      <c r="C25" s="658">
        <v>25</v>
      </c>
      <c r="D25" s="659">
        <f t="shared" si="0"/>
        <v>0</v>
      </c>
      <c r="E25" s="658">
        <v>31.8</v>
      </c>
      <c r="F25" s="658">
        <v>31.8</v>
      </c>
      <c r="G25" s="659">
        <f t="shared" si="1"/>
        <v>0</v>
      </c>
      <c r="I25" s="911"/>
      <c r="K25" s="533"/>
    </row>
    <row r="26" spans="1:9" s="533" customFormat="1" ht="12.75">
      <c r="A26" s="69" t="s">
        <v>247</v>
      </c>
      <c r="B26" s="660">
        <v>0</v>
      </c>
      <c r="C26" s="660">
        <v>0</v>
      </c>
      <c r="D26" s="661" t="str">
        <f t="shared" si="0"/>
        <v>-</v>
      </c>
      <c r="E26" s="660">
        <v>44.5</v>
      </c>
      <c r="F26" s="660">
        <v>51.2</v>
      </c>
      <c r="G26" s="661">
        <f t="shared" si="1"/>
        <v>0.1505617977528091</v>
      </c>
      <c r="I26" s="911"/>
    </row>
    <row r="27" spans="1:9" ht="12.75">
      <c r="A27" s="57" t="s">
        <v>248</v>
      </c>
      <c r="B27" s="658">
        <v>0</v>
      </c>
      <c r="C27" s="658">
        <v>0</v>
      </c>
      <c r="D27" s="659" t="str">
        <f t="shared" si="0"/>
        <v>-</v>
      </c>
      <c r="E27" s="658">
        <v>43</v>
      </c>
      <c r="F27" s="658">
        <v>43</v>
      </c>
      <c r="G27" s="659">
        <f t="shared" si="1"/>
        <v>0</v>
      </c>
      <c r="I27" s="911"/>
    </row>
    <row r="28" spans="1:9" s="533" customFormat="1" ht="12.75">
      <c r="A28" s="81" t="s">
        <v>249</v>
      </c>
      <c r="B28" s="418" t="s">
        <v>300</v>
      </c>
      <c r="C28" s="418" t="s">
        <v>300</v>
      </c>
      <c r="D28" s="662" t="s">
        <v>300</v>
      </c>
      <c r="E28" s="418">
        <v>35.01567644273401</v>
      </c>
      <c r="F28" s="418">
        <v>38.74378149412072</v>
      </c>
      <c r="G28" s="662">
        <f t="shared" si="1"/>
        <v>0.10646959962300873</v>
      </c>
      <c r="I28" s="911"/>
    </row>
    <row r="29" spans="1:9" ht="12.75">
      <c r="A29" s="651" t="s">
        <v>250</v>
      </c>
      <c r="B29" s="658">
        <v>0</v>
      </c>
      <c r="C29" s="658">
        <v>0</v>
      </c>
      <c r="D29" s="659" t="str">
        <f t="shared" si="0"/>
        <v>-</v>
      </c>
      <c r="E29" s="658">
        <v>46.15</v>
      </c>
      <c r="F29" s="658">
        <v>46.15</v>
      </c>
      <c r="G29" s="659">
        <f t="shared" si="1"/>
        <v>0</v>
      </c>
      <c r="I29" s="911"/>
    </row>
    <row r="30" spans="1:9" s="533" customFormat="1" ht="12.75">
      <c r="A30" s="94" t="s">
        <v>251</v>
      </c>
      <c r="B30" s="663" t="s">
        <v>300</v>
      </c>
      <c r="C30" s="663" t="s">
        <v>300</v>
      </c>
      <c r="D30" s="664" t="s">
        <v>300</v>
      </c>
      <c r="E30" s="1055">
        <v>36.60012259289344</v>
      </c>
      <c r="F30" s="663">
        <v>39.815789401521606</v>
      </c>
      <c r="G30" s="664">
        <f t="shared" si="1"/>
        <v>0.0878594545815139</v>
      </c>
      <c r="H30" s="945"/>
      <c r="I30" s="911"/>
    </row>
    <row r="31" spans="1:9" ht="12.75">
      <c r="A31" s="57" t="s">
        <v>252</v>
      </c>
      <c r="B31" s="658">
        <v>0</v>
      </c>
      <c r="C31" s="658">
        <v>0</v>
      </c>
      <c r="D31" s="659" t="str">
        <f t="shared" si="0"/>
        <v>-</v>
      </c>
      <c r="E31" s="658">
        <v>39</v>
      </c>
      <c r="F31" s="658">
        <v>41</v>
      </c>
      <c r="G31" s="659">
        <f t="shared" si="1"/>
        <v>0.05128205128205132</v>
      </c>
      <c r="I31" s="911"/>
    </row>
    <row r="32" spans="1:9" s="533" customFormat="1" ht="12.75">
      <c r="A32" s="69" t="s">
        <v>253</v>
      </c>
      <c r="B32" s="660">
        <v>53.66</v>
      </c>
      <c r="C32" s="660">
        <v>53.66</v>
      </c>
      <c r="D32" s="661">
        <f t="shared" si="0"/>
        <v>0</v>
      </c>
      <c r="E32" s="660">
        <v>42.5</v>
      </c>
      <c r="F32" s="660">
        <v>42.5</v>
      </c>
      <c r="G32" s="661">
        <f t="shared" si="1"/>
        <v>0</v>
      </c>
      <c r="I32" s="911"/>
    </row>
    <row r="33" spans="1:9" ht="12.75">
      <c r="A33" s="57" t="s">
        <v>254</v>
      </c>
      <c r="B33" s="658">
        <v>53</v>
      </c>
      <c r="C33" s="658">
        <v>53</v>
      </c>
      <c r="D33" s="659">
        <f t="shared" si="0"/>
        <v>0</v>
      </c>
      <c r="E33" s="658">
        <v>30</v>
      </c>
      <c r="F33" s="658">
        <v>30</v>
      </c>
      <c r="G33" s="659">
        <f t="shared" si="1"/>
        <v>0</v>
      </c>
      <c r="I33" s="911"/>
    </row>
    <row r="34" spans="1:9" s="533" customFormat="1" ht="12.75">
      <c r="A34" s="69" t="s">
        <v>255</v>
      </c>
      <c r="B34" s="660">
        <v>68.6</v>
      </c>
      <c r="C34" s="660">
        <v>68.6</v>
      </c>
      <c r="D34" s="661">
        <f t="shared" si="0"/>
        <v>0</v>
      </c>
      <c r="E34" s="660">
        <v>39</v>
      </c>
      <c r="F34" s="660">
        <v>39</v>
      </c>
      <c r="G34" s="661">
        <f t="shared" si="1"/>
        <v>0</v>
      </c>
      <c r="I34" s="911"/>
    </row>
    <row r="35" spans="1:9" ht="12.75">
      <c r="A35" s="104" t="s">
        <v>355</v>
      </c>
      <c r="B35" s="658" t="s">
        <v>300</v>
      </c>
      <c r="C35" s="658" t="s">
        <v>300</v>
      </c>
      <c r="D35" s="659" t="s">
        <v>300</v>
      </c>
      <c r="E35" s="1056">
        <v>37.48824098475498</v>
      </c>
      <c r="F35" s="1056">
        <v>37.78634471640096</v>
      </c>
      <c r="G35" s="659">
        <f t="shared" si="1"/>
        <v>0.007951926359180517</v>
      </c>
      <c r="I35" s="911"/>
    </row>
    <row r="36" spans="1:9" s="533" customFormat="1" ht="12.75">
      <c r="A36" s="94" t="s">
        <v>354</v>
      </c>
      <c r="B36" s="663" t="s">
        <v>300</v>
      </c>
      <c r="C36" s="663" t="s">
        <v>300</v>
      </c>
      <c r="D36" s="664" t="s">
        <v>300</v>
      </c>
      <c r="E36" s="1055">
        <v>36.61582263575307</v>
      </c>
      <c r="F36" s="663">
        <v>39.77603199861538</v>
      </c>
      <c r="G36" s="664">
        <f>(F36/E36)-1</f>
        <v>0.08630720643093137</v>
      </c>
      <c r="I36" s="911"/>
    </row>
    <row r="37" ht="12.75">
      <c r="A37" s="111" t="s">
        <v>383</v>
      </c>
    </row>
    <row r="38" ht="12.75">
      <c r="A38" s="1030" t="s">
        <v>314</v>
      </c>
    </row>
    <row r="39" spans="1:8" ht="12.75">
      <c r="A39" s="1451"/>
      <c r="B39" s="1451"/>
      <c r="C39" s="1451"/>
      <c r="D39" s="1451"/>
      <c r="E39" s="1451"/>
      <c r="F39" s="1451"/>
      <c r="G39" s="1451"/>
      <c r="H39" s="1451"/>
    </row>
    <row r="40" ht="12.75">
      <c r="E40" s="904"/>
    </row>
    <row r="41" ht="15.75">
      <c r="A41" s="791" t="s">
        <v>436</v>
      </c>
    </row>
    <row r="72" ht="12.75">
      <c r="A72" s="1304" t="s">
        <v>383</v>
      </c>
    </row>
    <row r="77" spans="1:4" ht="12.75">
      <c r="A77" s="929">
        <v>7</v>
      </c>
      <c r="B77" s="929" t="s">
        <v>247</v>
      </c>
      <c r="C77" s="929">
        <v>0</v>
      </c>
      <c r="D77" s="929">
        <v>51.2</v>
      </c>
    </row>
    <row r="78" spans="1:4" ht="12.75">
      <c r="A78" s="929">
        <v>5</v>
      </c>
      <c r="B78" s="929" t="s">
        <v>250</v>
      </c>
      <c r="C78" s="929">
        <v>0</v>
      </c>
      <c r="D78" s="929">
        <v>46.15</v>
      </c>
    </row>
    <row r="79" spans="1:4" ht="12.75">
      <c r="A79" s="929">
        <v>13</v>
      </c>
      <c r="B79" s="929" t="s">
        <v>241</v>
      </c>
      <c r="C79" s="929">
        <v>0</v>
      </c>
      <c r="D79" s="929">
        <v>45</v>
      </c>
    </row>
    <row r="80" spans="1:4" ht="12.75">
      <c r="A80" s="929">
        <v>17</v>
      </c>
      <c r="B80" s="929" t="s">
        <v>237</v>
      </c>
      <c r="C80" s="929">
        <v>0</v>
      </c>
      <c r="D80" s="929">
        <v>44</v>
      </c>
    </row>
    <row r="81" spans="1:4" ht="12.75">
      <c r="A81" s="929">
        <v>6</v>
      </c>
      <c r="B81" s="929" t="s">
        <v>248</v>
      </c>
      <c r="C81" s="929">
        <v>0</v>
      </c>
      <c r="D81" s="929">
        <v>43</v>
      </c>
    </row>
    <row r="82" spans="1:4" ht="12.75">
      <c r="A82" s="929">
        <v>3</v>
      </c>
      <c r="B82" s="929" t="s">
        <v>253</v>
      </c>
      <c r="C82" s="929">
        <v>53.66</v>
      </c>
      <c r="D82" s="929">
        <v>42.5</v>
      </c>
    </row>
    <row r="83" spans="1:4" ht="12.75">
      <c r="A83" s="929">
        <v>15</v>
      </c>
      <c r="B83" s="929" t="s">
        <v>239</v>
      </c>
      <c r="C83" s="929">
        <v>0</v>
      </c>
      <c r="D83" s="929">
        <v>42</v>
      </c>
    </row>
    <row r="84" spans="1:4" ht="12.75">
      <c r="A84" s="929">
        <v>23</v>
      </c>
      <c r="B84" s="929" t="s">
        <v>231</v>
      </c>
      <c r="C84" s="929">
        <v>0</v>
      </c>
      <c r="D84" s="929">
        <v>42</v>
      </c>
    </row>
    <row r="85" spans="1:4" ht="12.75">
      <c r="A85" s="929">
        <v>4</v>
      </c>
      <c r="B85" s="929" t="s">
        <v>252</v>
      </c>
      <c r="C85" s="929">
        <v>0</v>
      </c>
      <c r="D85" s="929">
        <v>41</v>
      </c>
    </row>
    <row r="86" spans="1:4" ht="12.75">
      <c r="A86" s="929">
        <v>24</v>
      </c>
      <c r="B86" s="929" t="s">
        <v>230</v>
      </c>
      <c r="C86" s="929">
        <v>0</v>
      </c>
      <c r="D86" s="929">
        <v>40</v>
      </c>
    </row>
    <row r="87" spans="1:4" ht="12.75">
      <c r="A87" s="929">
        <v>1</v>
      </c>
      <c r="B87" s="929" t="s">
        <v>255</v>
      </c>
      <c r="C87" s="929">
        <v>68.6</v>
      </c>
      <c r="D87" s="929">
        <v>39</v>
      </c>
    </row>
    <row r="88" spans="1:4" ht="12.75">
      <c r="A88" s="929">
        <v>1</v>
      </c>
      <c r="B88" s="929" t="s">
        <v>228</v>
      </c>
      <c r="C88" s="929">
        <v>0</v>
      </c>
      <c r="D88" s="929">
        <v>36.5</v>
      </c>
    </row>
    <row r="89" spans="1:4" ht="12.75">
      <c r="A89" s="929">
        <v>18</v>
      </c>
      <c r="B89" s="929" t="s">
        <v>236</v>
      </c>
      <c r="C89" s="929">
        <v>0</v>
      </c>
      <c r="D89" s="929">
        <v>36</v>
      </c>
    </row>
    <row r="90" spans="1:4" ht="12.75">
      <c r="A90" s="929">
        <v>22</v>
      </c>
      <c r="B90" s="929" t="s">
        <v>232</v>
      </c>
      <c r="C90" s="929">
        <v>0</v>
      </c>
      <c r="D90" s="929">
        <v>36</v>
      </c>
    </row>
    <row r="91" spans="1:4" ht="12.75">
      <c r="A91" s="929">
        <v>25</v>
      </c>
      <c r="B91" s="929" t="s">
        <v>229</v>
      </c>
      <c r="C91" s="929">
        <v>0</v>
      </c>
      <c r="D91" s="929">
        <v>36</v>
      </c>
    </row>
    <row r="92" spans="1:4" ht="12.75">
      <c r="A92" s="929">
        <v>16</v>
      </c>
      <c r="B92" s="929" t="s">
        <v>238</v>
      </c>
      <c r="C92" s="929">
        <v>26.6</v>
      </c>
      <c r="D92" s="929">
        <v>35.3</v>
      </c>
    </row>
    <row r="93" spans="1:4" ht="12.75">
      <c r="A93" s="929">
        <v>10</v>
      </c>
      <c r="B93" s="929" t="s">
        <v>244</v>
      </c>
      <c r="C93" s="929">
        <v>0</v>
      </c>
      <c r="D93" s="929">
        <v>35</v>
      </c>
    </row>
    <row r="94" spans="1:4" ht="12.75">
      <c r="A94" s="929">
        <v>20</v>
      </c>
      <c r="B94" s="929" t="s">
        <v>234</v>
      </c>
      <c r="C94" s="929">
        <v>0</v>
      </c>
      <c r="D94" s="929">
        <v>35</v>
      </c>
    </row>
    <row r="95" spans="1:4" ht="12.75">
      <c r="A95" s="929">
        <v>11</v>
      </c>
      <c r="B95" s="929" t="s">
        <v>243</v>
      </c>
      <c r="C95" s="929">
        <v>0</v>
      </c>
      <c r="D95" s="929">
        <v>34</v>
      </c>
    </row>
    <row r="96" spans="1:4" ht="12.75">
      <c r="A96" s="929">
        <v>14</v>
      </c>
      <c r="B96" s="929" t="s">
        <v>240</v>
      </c>
      <c r="C96" s="929">
        <v>0</v>
      </c>
      <c r="D96" s="929">
        <v>34</v>
      </c>
    </row>
    <row r="97" spans="1:4" ht="12.75">
      <c r="A97" s="929">
        <v>21</v>
      </c>
      <c r="B97" s="929" t="s">
        <v>233</v>
      </c>
      <c r="C97" s="929">
        <v>0</v>
      </c>
      <c r="D97" s="929">
        <v>33.09</v>
      </c>
    </row>
    <row r="98" spans="1:4" ht="12.75">
      <c r="A98" s="929">
        <v>8</v>
      </c>
      <c r="B98" s="929" t="s">
        <v>246</v>
      </c>
      <c r="C98" s="929">
        <v>25</v>
      </c>
      <c r="D98" s="929">
        <v>31.8</v>
      </c>
    </row>
    <row r="99" spans="1:4" ht="12.75">
      <c r="A99" s="929">
        <v>2</v>
      </c>
      <c r="B99" s="929" t="s">
        <v>254</v>
      </c>
      <c r="C99" s="929">
        <v>53</v>
      </c>
      <c r="D99" s="929">
        <v>30</v>
      </c>
    </row>
    <row r="100" spans="1:4" ht="12.75">
      <c r="A100" s="929">
        <v>12</v>
      </c>
      <c r="B100" s="929" t="s">
        <v>242</v>
      </c>
      <c r="C100" s="929">
        <v>0</v>
      </c>
      <c r="D100" s="929">
        <v>29.73</v>
      </c>
    </row>
    <row r="101" spans="1:4" ht="12.75">
      <c r="A101" s="929">
        <v>9</v>
      </c>
      <c r="B101" s="929" t="s">
        <v>245</v>
      </c>
      <c r="C101" s="929">
        <v>0</v>
      </c>
      <c r="D101" s="929">
        <v>29</v>
      </c>
    </row>
    <row r="102" spans="1:4" ht="12.75">
      <c r="A102" s="929">
        <v>19</v>
      </c>
      <c r="B102" s="929" t="s">
        <v>235</v>
      </c>
      <c r="C102" s="929">
        <v>33</v>
      </c>
      <c r="D102" s="929">
        <v>27</v>
      </c>
    </row>
    <row r="103" spans="1:4" ht="12.75">
      <c r="A103" s="929"/>
      <c r="B103" s="929"/>
      <c r="C103" s="929" t="s">
        <v>207</v>
      </c>
      <c r="D103" s="929" t="s">
        <v>214</v>
      </c>
    </row>
  </sheetData>
  <mergeCells count="3">
    <mergeCell ref="B5:D5"/>
    <mergeCell ref="E5:G5"/>
    <mergeCell ref="A39:H39"/>
  </mergeCells>
  <hyperlinks>
    <hyperlink ref="G1" location="Sommaire!A17" display="Retour sommaire"/>
  </hyperlinks>
  <printOptions/>
  <pageMargins left="0.75" right="0.75" top="1" bottom="1" header="0.34" footer="0.25"/>
  <pageSetup firstPageNumber="15" useFirstPageNumber="1" horizontalDpi="600" verticalDpi="600" orientation="portrait" paperSize="9" scale="75" r:id="rId2"/>
  <headerFooter alignWithMargins="0">
    <oddHeader>&amp;L&amp;8Ministère de l'intérieur, de l'outre-mer, des collectivités territoriales et de l'Immigration / DGCL&amp;R&amp;8Publication  : "Les budgets primitifs 2011 des régions"</oddHeader>
    <oddFooter>&amp;L&amp;8Direction générale des collectivités locales/DESL
Mise en ligne : septembre 2011&amp;R&amp;P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Ministère de l'Intérieur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MAHEN Angéline</dc:creator>
  <cp:keywords/>
  <dc:description/>
  <cp:lastModifiedBy>COSTIERGH</cp:lastModifiedBy>
  <cp:lastPrinted>2011-09-28T12:26:40Z</cp:lastPrinted>
  <dcterms:created xsi:type="dcterms:W3CDTF">2008-09-01T09:14:33Z</dcterms:created>
  <dcterms:modified xsi:type="dcterms:W3CDTF">2011-09-28T13:37:26Z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