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BIS\BIS_167_Finances Régions 2015-2022\"/>
    </mc:Choice>
  </mc:AlternateContent>
  <bookViews>
    <workbookView xWindow="120" yWindow="90" windowWidth="15765" windowHeight="7065" tabRatio="848" activeTab="2"/>
  </bookViews>
  <sheets>
    <sheet name="G1 tx croiss" sheetId="1" r:id="rId1"/>
    <sheet name="G2 Df et transp" sheetId="2" r:id="rId2"/>
    <sheet name="G3 Recettes" sheetId="4" r:id="rId3"/>
    <sheet name="G3 suppl" sheetId="6" r:id="rId4"/>
    <sheet name="G4 EB" sheetId="13" r:id="rId5"/>
    <sheet name="G5 G6 Inv et Fonds UE" sheetId="7" r:id="rId6"/>
    <sheet name="G7 Inv Fonction" sheetId="11" r:id="rId7"/>
    <sheet name="G8 G9 Soldes" sheetId="8" r:id="rId8"/>
    <sheet name="G10 Cap Dés" sheetId="10" r:id="rId9"/>
  </sheets>
  <calcPr calcId="152511"/>
</workbook>
</file>

<file path=xl/calcChain.xml><?xml version="1.0" encoding="utf-8"?>
<calcChain xmlns="http://schemas.openxmlformats.org/spreadsheetml/2006/main">
  <c r="J4" i="6" l="1"/>
  <c r="C7" i="11" l="1"/>
  <c r="D7" i="11"/>
  <c r="E7" i="11"/>
  <c r="F7" i="11"/>
  <c r="G7" i="11"/>
  <c r="H7" i="11"/>
  <c r="B7" i="11"/>
  <c r="J5" i="6"/>
  <c r="J6" i="6"/>
  <c r="J7" i="6"/>
  <c r="J8" i="6"/>
  <c r="J9" i="6"/>
  <c r="H24" i="2" l="1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M5" i="4" l="1"/>
  <c r="M6" i="4"/>
  <c r="M7" i="4"/>
  <c r="M8" i="4"/>
  <c r="M9" i="4"/>
  <c r="M4" i="4"/>
  <c r="C30" i="8" l="1"/>
  <c r="C23" i="13"/>
  <c r="B23" i="13"/>
  <c r="C36" i="8" l="1"/>
  <c r="C42" i="8"/>
  <c r="C44" i="8"/>
  <c r="C35" i="8"/>
  <c r="C31" i="8"/>
  <c r="C34" i="8"/>
  <c r="C39" i="8"/>
  <c r="C33" i="8"/>
  <c r="C29" i="8"/>
  <c r="C32" i="8"/>
  <c r="C45" i="8"/>
  <c r="C40" i="8"/>
  <c r="C41" i="8"/>
  <c r="C43" i="8"/>
  <c r="C38" i="8"/>
  <c r="C37" i="8"/>
  <c r="D23" i="13"/>
  <c r="D11" i="13"/>
  <c r="D6" i="13"/>
  <c r="D5" i="13"/>
  <c r="D7" i="13"/>
  <c r="D10" i="13"/>
  <c r="D8" i="13"/>
  <c r="D17" i="13"/>
  <c r="D18" i="13"/>
  <c r="D9" i="13"/>
  <c r="D16" i="13"/>
  <c r="D19" i="13"/>
  <c r="D14" i="13"/>
  <c r="D21" i="13"/>
  <c r="D12" i="13"/>
  <c r="D15" i="13"/>
  <c r="D13" i="13"/>
  <c r="D20" i="13"/>
  <c r="C47" i="8" l="1"/>
  <c r="I61" i="7"/>
  <c r="I60" i="7"/>
  <c r="I59" i="7"/>
  <c r="I58" i="7"/>
  <c r="I45" i="7"/>
  <c r="I46" i="7"/>
  <c r="I47" i="7"/>
  <c r="I44" i="7"/>
  <c r="C10" i="6" l="1"/>
  <c r="D10" i="6"/>
  <c r="E10" i="6"/>
  <c r="F10" i="6"/>
  <c r="G10" i="6"/>
  <c r="J10" i="6" s="1"/>
  <c r="B10" i="6"/>
</calcChain>
</file>

<file path=xl/sharedStrings.xml><?xml version="1.0" encoding="utf-8"?>
<sst xmlns="http://schemas.openxmlformats.org/spreadsheetml/2006/main" count="131" uniqueCount="85">
  <si>
    <t>Dépenses de fonctionnement</t>
  </si>
  <si>
    <t>Recettes de fonctionnement</t>
  </si>
  <si>
    <t>Épargne 
brute</t>
  </si>
  <si>
    <t>Dépenses d'investissement (hors remboursements)</t>
  </si>
  <si>
    <t>Recettes d'investissement 
(hors emprunts)</t>
  </si>
  <si>
    <t>Encours 
de dette</t>
  </si>
  <si>
    <t>CVAE</t>
  </si>
  <si>
    <t>TICPE</t>
  </si>
  <si>
    <t>Autres</t>
  </si>
  <si>
    <t>Impôts et taxes</t>
  </si>
  <si>
    <t>Concours de l'État</t>
  </si>
  <si>
    <t>Subventions et participations</t>
  </si>
  <si>
    <t>Autres recettes</t>
  </si>
  <si>
    <t>Cartes grises</t>
  </si>
  <si>
    <t>Apprentissage</t>
  </si>
  <si>
    <t>Fraction de TVA</t>
  </si>
  <si>
    <t xml:space="preserve">Besoin de financement </t>
  </si>
  <si>
    <t>Flux net de dette</t>
  </si>
  <si>
    <t>CVAE et AC</t>
  </si>
  <si>
    <t>Champ : périmètre constant sur 2014-2019, c'est-à-dire hors Martinique, Guyane et Corse</t>
  </si>
  <si>
    <t>Impôts locaux</t>
  </si>
  <si>
    <t>Autres impôts et taxes</t>
  </si>
  <si>
    <t>Régions et CTU</t>
  </si>
  <si>
    <t>&lt; 8 ans</t>
  </si>
  <si>
    <t>8 à 12 ans</t>
  </si>
  <si>
    <t>&gt;12 ans</t>
  </si>
  <si>
    <t>Répartition des régions et CTU selon leur capacité de désendettement</t>
  </si>
  <si>
    <t>(Hors CTU pour constituer un périmètre constant sur la période)</t>
  </si>
  <si>
    <t>Graphique 3 Supplémentaire - Détail des "Impôts et taxes" des régions</t>
  </si>
  <si>
    <t>Frais de personnel</t>
  </si>
  <si>
    <t>Charges financières</t>
  </si>
  <si>
    <t>Dépenses d'intervention</t>
  </si>
  <si>
    <t>Dépenses d'équipement</t>
  </si>
  <si>
    <t>Subventions d'équipement</t>
  </si>
  <si>
    <t>Autres dépenses d'investissement</t>
  </si>
  <si>
    <t>FCTVA</t>
  </si>
  <si>
    <t>Autres recettes d'investissement</t>
  </si>
  <si>
    <t>Graphique 3 - Recettes de fonctionnement des régions et CTU</t>
  </si>
  <si>
    <t>Recettes d'investissement hors emprunts</t>
  </si>
  <si>
    <t>Services généraux</t>
  </si>
  <si>
    <t>Champ restreint</t>
  </si>
  <si>
    <t>Dépenses investissement (hors remboursement)</t>
  </si>
  <si>
    <t>HORS GFE</t>
  </si>
  <si>
    <t>Recettes d'investissement</t>
  </si>
  <si>
    <t>Dépenses d'investissement</t>
  </si>
  <si>
    <t>Dotations et subventions d'investissement</t>
  </si>
  <si>
    <t>Environnement</t>
  </si>
  <si>
    <t>Le Système SAS</t>
  </si>
  <si>
    <t>EB</t>
  </si>
  <si>
    <t>Guyane</t>
  </si>
  <si>
    <t>Guadeloupe</t>
  </si>
  <si>
    <t>Martinique</t>
  </si>
  <si>
    <t>Corse</t>
  </si>
  <si>
    <t>Pays-de-la-Loire</t>
  </si>
  <si>
    <t>Nouvelle-Aquitaine</t>
  </si>
  <si>
    <t>Hauts-de-France</t>
  </si>
  <si>
    <t>Normandie</t>
  </si>
  <si>
    <t>La Réunion</t>
  </si>
  <si>
    <t>Ile-de-France</t>
  </si>
  <si>
    <t>Occitanie</t>
  </si>
  <si>
    <t>Centre-Val de Loire</t>
  </si>
  <si>
    <t>Grand Est</t>
  </si>
  <si>
    <t>Bretagne</t>
  </si>
  <si>
    <t>Bourgogne-Franche-Comté</t>
  </si>
  <si>
    <t>Auvergne-Rhône-Alpes</t>
  </si>
  <si>
    <t>Graphique 8 - Soldes financiers des régions et des CTU</t>
  </si>
  <si>
    <t>Trié Pour graphique</t>
  </si>
  <si>
    <t>FM+DOM</t>
  </si>
  <si>
    <t>Graphique 2 - Dépenses de fonctionnemeznt des régions et CTU</t>
  </si>
  <si>
    <t>(dont hors gestion des fonds européens)</t>
  </si>
  <si>
    <t>Provence-Alpes-Côte d'Azur</t>
  </si>
  <si>
    <t>Graphique 5 - recettes d'investissement</t>
  </si>
  <si>
    <t>Graphique 6 Dépenses d'investissement</t>
  </si>
  <si>
    <t>Graphique 5 RIHE des régions et CTU</t>
  </si>
  <si>
    <t>Graphique 6 DIHR des régions et CTU</t>
  </si>
  <si>
    <t>Transports, routes et voiries</t>
  </si>
  <si>
    <t>Enseignement, formation et apprentissage</t>
  </si>
  <si>
    <t>Action économique</t>
  </si>
  <si>
    <t>Aménagement des territoires et habitat</t>
  </si>
  <si>
    <t>Culture, vie sociale, sport et jeunesse</t>
  </si>
  <si>
    <t>Plan de relance (crise sanitaire)</t>
  </si>
  <si>
    <t>Santé, action sociale</t>
  </si>
  <si>
    <t>Sécurité et salubrité publiques</t>
  </si>
  <si>
    <t>Achats et charges externes</t>
  </si>
  <si>
    <t>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</si>
</sst>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+0.0&quot; &quot;%;\-0.0&quot; &quot;%"/>
    <numFmt numFmtId="165" formatCode="0.0"/>
    <numFmt numFmtId="166" formatCode="#,##0.0"/>
    <numFmt numFmtId="167" formatCode="\+0.0;\-0.0"/>
    <numFmt numFmtId="168" formatCode="\+0.0%;\-0.0%"/>
    <numFmt numFmtId="169" formatCode="0.00_ ;\-0.00\ "/>
    <numFmt numFmtId="170" formatCode="0.0%"/>
    <numFmt numFmtId="171" formatCode="\+0%;\-0%"/>
    <numFmt numFmtId="172" formatCode="\+0;\-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BFE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/>
    <xf numFmtId="0" fontId="1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/>
    </xf>
    <xf numFmtId="164" fontId="3" fillId="2" borderId="3" xfId="0" applyNumberFormat="1" applyFont="1" applyFill="1" applyBorder="1" applyAlignment="1">
      <alignment horizontal="right" vertical="center" indent="1"/>
    </xf>
    <xf numFmtId="0" fontId="0" fillId="0" borderId="0" xfId="0" applyFill="1" applyAlignment="1"/>
    <xf numFmtId="0" fontId="1" fillId="2" borderId="1" xfId="0" applyFont="1" applyFill="1" applyBorder="1" applyAlignment="1">
      <alignment vertical="top" wrapText="1"/>
    </xf>
    <xf numFmtId="0" fontId="0" fillId="0" borderId="0" xfId="0" applyAlignment="1"/>
    <xf numFmtId="165" fontId="0" fillId="0" borderId="0" xfId="0" applyNumberFormat="1"/>
    <xf numFmtId="0" fontId="6" fillId="0" borderId="0" xfId="0" applyFont="1" applyFill="1" applyAlignment="1"/>
    <xf numFmtId="166" fontId="6" fillId="0" borderId="0" xfId="0" applyNumberFormat="1" applyFont="1" applyFill="1" applyAlignment="1"/>
    <xf numFmtId="0" fontId="5" fillId="0" borderId="0" xfId="0" applyFont="1"/>
    <xf numFmtId="0" fontId="0" fillId="0" borderId="0" xfId="0" applyFill="1" applyBorder="1"/>
    <xf numFmtId="0" fontId="4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167" fontId="4" fillId="0" borderId="0" xfId="0" applyNumberFormat="1" applyFont="1" applyFill="1" applyBorder="1" applyAlignment="1">
      <alignment horizontal="right" indent="1"/>
    </xf>
    <xf numFmtId="167" fontId="2" fillId="0" borderId="0" xfId="0" applyNumberFormat="1" applyFont="1" applyFill="1" applyBorder="1" applyAlignment="1">
      <alignment horizontal="right" indent="1"/>
    </xf>
    <xf numFmtId="0" fontId="7" fillId="0" borderId="0" xfId="0" applyFont="1"/>
    <xf numFmtId="165" fontId="7" fillId="0" borderId="0" xfId="0" applyNumberFormat="1" applyFont="1"/>
    <xf numFmtId="0" fontId="8" fillId="0" borderId="0" xfId="0" applyFont="1" applyFill="1" applyAlignment="1">
      <alignment horizontal="center" vertical="top" wrapText="1"/>
    </xf>
    <xf numFmtId="165" fontId="9" fillId="0" borderId="0" xfId="0" applyNumberFormat="1" applyFont="1" applyFill="1" applyAlignment="1">
      <alignment vertical="top" wrapText="1"/>
    </xf>
    <xf numFmtId="164" fontId="3" fillId="2" borderId="4" xfId="0" applyNumberFormat="1" applyFont="1" applyFill="1" applyBorder="1" applyAlignment="1">
      <alignment horizontal="right" indent="1"/>
    </xf>
    <xf numFmtId="0" fontId="2" fillId="2" borderId="2" xfId="0" applyFont="1" applyFill="1" applyBorder="1" applyAlignment="1"/>
    <xf numFmtId="0" fontId="2" fillId="2" borderId="0" xfId="0" applyFont="1" applyFill="1" applyBorder="1" applyAlignment="1"/>
    <xf numFmtId="0" fontId="2" fillId="2" borderId="4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0" fillId="0" borderId="3" xfId="0" applyBorder="1"/>
    <xf numFmtId="0" fontId="5" fillId="0" borderId="3" xfId="0" applyFont="1" applyBorder="1"/>
    <xf numFmtId="165" fontId="0" fillId="0" borderId="3" xfId="0" applyNumberFormat="1" applyBorder="1"/>
    <xf numFmtId="0" fontId="6" fillId="0" borderId="3" xfId="0" applyFont="1" applyFill="1" applyBorder="1" applyAlignment="1"/>
    <xf numFmtId="166" fontId="6" fillId="0" borderId="3" xfId="0" applyNumberFormat="1" applyFont="1" applyFill="1" applyBorder="1" applyAlignment="1"/>
    <xf numFmtId="0" fontId="0" fillId="0" borderId="3" xfId="0" applyFill="1" applyBorder="1"/>
    <xf numFmtId="0" fontId="5" fillId="0" borderId="3" xfId="0" applyFont="1" applyFill="1" applyBorder="1"/>
    <xf numFmtId="0" fontId="8" fillId="0" borderId="5" xfId="0" applyFont="1" applyFill="1" applyBorder="1" applyAlignment="1">
      <alignment horizontal="center" vertical="top" wrapText="1"/>
    </xf>
    <xf numFmtId="168" fontId="0" fillId="0" borderId="0" xfId="0" applyNumberFormat="1"/>
    <xf numFmtId="168" fontId="3" fillId="2" borderId="2" xfId="0" applyNumberFormat="1" applyFont="1" applyFill="1" applyBorder="1" applyAlignment="1">
      <alignment horizontal="right" indent="1"/>
    </xf>
    <xf numFmtId="168" fontId="3" fillId="2" borderId="0" xfId="0" applyNumberFormat="1" applyFont="1" applyFill="1" applyBorder="1" applyAlignment="1">
      <alignment horizontal="right" indent="1"/>
    </xf>
    <xf numFmtId="168" fontId="3" fillId="2" borderId="4" xfId="0" applyNumberFormat="1" applyFont="1" applyFill="1" applyBorder="1" applyAlignment="1">
      <alignment horizontal="right" indent="1"/>
    </xf>
    <xf numFmtId="168" fontId="3" fillId="2" borderId="3" xfId="0" applyNumberFormat="1" applyFont="1" applyFill="1" applyBorder="1" applyAlignment="1">
      <alignment horizontal="right" vertical="center" indent="1"/>
    </xf>
    <xf numFmtId="166" fontId="0" fillId="0" borderId="0" xfId="0" applyNumberFormat="1"/>
    <xf numFmtId="165" fontId="6" fillId="0" borderId="0" xfId="0" applyNumberFormat="1" applyFont="1" applyFill="1" applyAlignment="1"/>
    <xf numFmtId="3" fontId="0" fillId="0" borderId="0" xfId="0" applyNumberFormat="1"/>
    <xf numFmtId="3" fontId="0" fillId="0" borderId="3" xfId="0" applyNumberFormat="1" applyBorder="1"/>
    <xf numFmtId="0" fontId="0" fillId="0" borderId="0" xfId="0" applyBorder="1"/>
    <xf numFmtId="165" fontId="4" fillId="0" borderId="0" xfId="0" applyNumberFormat="1" applyFont="1" applyFill="1" applyBorder="1" applyAlignment="1">
      <alignment horizontal="right" indent="1"/>
    </xf>
    <xf numFmtId="166" fontId="7" fillId="0" borderId="0" xfId="0" applyNumberFormat="1" applyFont="1"/>
    <xf numFmtId="166" fontId="0" fillId="0" borderId="3" xfId="0" applyNumberFormat="1" applyBorder="1"/>
    <xf numFmtId="2" fontId="0" fillId="0" borderId="0" xfId="0" applyNumberFormat="1" applyFill="1" applyBorder="1"/>
    <xf numFmtId="169" fontId="0" fillId="0" borderId="0" xfId="0" applyNumberFormat="1" applyFill="1" applyBorder="1"/>
    <xf numFmtId="3" fontId="0" fillId="0" borderId="6" xfId="0" applyNumberFormat="1" applyBorder="1" applyAlignment="1">
      <alignment vertical="top" wrapText="1"/>
    </xf>
    <xf numFmtId="170" fontId="0" fillId="0" borderId="0" xfId="2" applyNumberFormat="1" applyFont="1"/>
    <xf numFmtId="3" fontId="9" fillId="3" borderId="0" xfId="0" applyNumberFormat="1" applyFont="1" applyFill="1" applyAlignment="1">
      <alignment vertical="top" wrapText="1"/>
    </xf>
    <xf numFmtId="0" fontId="5" fillId="0" borderId="0" xfId="0" applyFont="1" applyBorder="1"/>
    <xf numFmtId="1" fontId="5" fillId="0" borderId="0" xfId="0" applyNumberFormat="1" applyFont="1" applyBorder="1"/>
    <xf numFmtId="0" fontId="1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171" fontId="0" fillId="0" borderId="0" xfId="2" applyNumberFormat="1" applyFont="1"/>
    <xf numFmtId="0" fontId="5" fillId="0" borderId="13" xfId="0" applyFont="1" applyBorder="1" applyAlignment="1">
      <alignment horizontal="center" vertical="top" wrapText="1"/>
    </xf>
    <xf numFmtId="3" fontId="0" fillId="0" borderId="14" xfId="0" applyNumberFormat="1" applyBorder="1" applyAlignment="1">
      <alignment vertical="top" wrapText="1"/>
    </xf>
    <xf numFmtId="3" fontId="0" fillId="0" borderId="15" xfId="0" applyNumberFormat="1" applyBorder="1" applyAlignment="1">
      <alignment vertical="top" wrapText="1"/>
    </xf>
    <xf numFmtId="0" fontId="5" fillId="0" borderId="16" xfId="0" applyFont="1" applyBorder="1" applyAlignment="1">
      <alignment horizontal="center" vertical="top" wrapText="1"/>
    </xf>
    <xf numFmtId="3" fontId="0" fillId="0" borderId="17" xfId="0" applyNumberFormat="1" applyBorder="1" applyAlignment="1">
      <alignment vertical="top" wrapText="1"/>
    </xf>
    <xf numFmtId="3" fontId="0" fillId="0" borderId="6" xfId="0" applyNumberFormat="1" applyBorder="1" applyAlignment="1">
      <alignment vertical="top"/>
    </xf>
    <xf numFmtId="1" fontId="0" fillId="0" borderId="0" xfId="0" applyNumberFormat="1" applyFill="1" applyBorder="1"/>
    <xf numFmtId="172" fontId="0" fillId="0" borderId="0" xfId="0" applyNumberFormat="1" applyFill="1" applyBorder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3" fontId="0" fillId="0" borderId="17" xfId="0" applyNumberFormat="1" applyBorder="1" applyAlignment="1">
      <alignment vertical="top"/>
    </xf>
    <xf numFmtId="166" fontId="0" fillId="0" borderId="0" xfId="0" applyNumberFormat="1" applyBorder="1"/>
    <xf numFmtId="0" fontId="5" fillId="0" borderId="3" xfId="0" applyFont="1" applyFill="1" applyBorder="1" applyAlignment="1">
      <alignment horizontal="right"/>
    </xf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65743108610779E-2"/>
          <c:y val="3.7860254680441192E-2"/>
          <c:w val="0.93548795575248056"/>
          <c:h val="0.72918712095160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 tx croiss'!$D$2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croiss'!$D$3:$D$8</c:f>
              <c:numCache>
                <c:formatCode>\+0.0" "%;\-0.0" "%</c:formatCode>
                <c:ptCount val="6"/>
                <c:pt idx="0">
                  <c:v>0.10321211721640045</c:v>
                </c:pt>
                <c:pt idx="1">
                  <c:v>0.10547790377824717</c:v>
                </c:pt>
                <c:pt idx="2">
                  <c:v>0.11456648261802682</c:v>
                </c:pt>
                <c:pt idx="3">
                  <c:v>7.2731988916551416E-2</c:v>
                </c:pt>
                <c:pt idx="4">
                  <c:v>0.24963133935419712</c:v>
                </c:pt>
                <c:pt idx="5">
                  <c:v>2.8090212242705137E-2</c:v>
                </c:pt>
              </c:numCache>
            </c:numRef>
          </c:val>
        </c:ser>
        <c:ser>
          <c:idx val="1"/>
          <c:order val="1"/>
          <c:tx>
            <c:strRef>
              <c:f>'G1 tx croiss'!$E$2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croiss'!$E$3:$E$8</c:f>
              <c:numCache>
                <c:formatCode>\+0.0" "%;\-0.0" "%</c:formatCode>
                <c:ptCount val="6"/>
                <c:pt idx="0">
                  <c:v>3.4951656256697605E-2</c:v>
                </c:pt>
                <c:pt idx="1">
                  <c:v>4.1777329005908914E-2</c:v>
                </c:pt>
                <c:pt idx="2">
                  <c:v>6.9063955751575978E-2</c:v>
                </c:pt>
                <c:pt idx="3">
                  <c:v>2.5831274540693228E-2</c:v>
                </c:pt>
                <c:pt idx="4">
                  <c:v>0.18734844117694438</c:v>
                </c:pt>
                <c:pt idx="5">
                  <c:v>3.0727107548356836E-2</c:v>
                </c:pt>
              </c:numCache>
            </c:numRef>
          </c:val>
        </c:ser>
        <c:ser>
          <c:idx val="2"/>
          <c:order val="2"/>
          <c:tx>
            <c:strRef>
              <c:f>'G1 tx croiss'!$F$2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croiss'!$F$3:$F$8</c:f>
              <c:numCache>
                <c:formatCode>\+0.0" "%;\-0.0" "%</c:formatCode>
                <c:ptCount val="6"/>
                <c:pt idx="0">
                  <c:v>1.2178004510982721E-2</c:v>
                </c:pt>
                <c:pt idx="1">
                  <c:v>3.5069362089262368E-2</c:v>
                </c:pt>
                <c:pt idx="2">
                  <c:v>0.12387319118396989</c:v>
                </c:pt>
                <c:pt idx="3">
                  <c:v>0.10543324136482335</c:v>
                </c:pt>
                <c:pt idx="4">
                  <c:v>0.10117872919423521</c:v>
                </c:pt>
                <c:pt idx="5">
                  <c:v>6.6134771197592368E-3</c:v>
                </c:pt>
              </c:numCache>
            </c:numRef>
          </c:val>
        </c:ser>
        <c:ser>
          <c:idx val="3"/>
          <c:order val="3"/>
          <c:tx>
            <c:strRef>
              <c:f>'G1 tx croiss'!$G$2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croiss'!$G$3:$G$8</c:f>
              <c:numCache>
                <c:formatCode>\+0.0%;\-0.0%</c:formatCode>
                <c:ptCount val="6"/>
                <c:pt idx="0">
                  <c:v>-3.2291864367787096E-2</c:v>
                </c:pt>
                <c:pt idx="1">
                  <c:v>-7.3070361715388429E-2</c:v>
                </c:pt>
                <c:pt idx="2">
                  <c:v>-0.21570934416553891</c:v>
                </c:pt>
                <c:pt idx="3">
                  <c:v>0.14249015384943636</c:v>
                </c:pt>
                <c:pt idx="4">
                  <c:v>0.13903062969447377</c:v>
                </c:pt>
                <c:pt idx="5">
                  <c:v>8.975410550585125E-2</c:v>
                </c:pt>
              </c:numCache>
            </c:numRef>
          </c:val>
        </c:ser>
        <c:ser>
          <c:idx val="4"/>
          <c:order val="4"/>
          <c:tx>
            <c:strRef>
              <c:f>'G1 tx croiss'!$H$2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7.94596742153357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94596742153357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croiss'!$H$3:$H$8</c:f>
              <c:numCache>
                <c:formatCode>\+0.0%;\-0.0%</c:formatCode>
                <c:ptCount val="6"/>
                <c:pt idx="0">
                  <c:v>3.4536028295961009E-2</c:v>
                </c:pt>
                <c:pt idx="1">
                  <c:v>5.4231675684553796E-2</c:v>
                </c:pt>
                <c:pt idx="2">
                  <c:v>0.13923670580665629</c:v>
                </c:pt>
                <c:pt idx="3">
                  <c:v>4.4105184706650286E-2</c:v>
                </c:pt>
                <c:pt idx="4">
                  <c:v>1.2011698710223838E-2</c:v>
                </c:pt>
                <c:pt idx="5">
                  <c:v>7.9718168458617553E-2</c:v>
                </c:pt>
              </c:numCache>
            </c:numRef>
          </c:val>
        </c:ser>
        <c:ser>
          <c:idx val="5"/>
          <c:order val="5"/>
          <c:tx>
            <c:strRef>
              <c:f>'G1 tx croiss'!$I$2</c:f>
              <c:strCache>
                <c:ptCount val="1"/>
                <c:pt idx="0">
                  <c:v>2022*</c:v>
                </c:pt>
              </c:strCache>
            </c:strRef>
          </c:tx>
          <c:spPr>
            <a:pattFill prst="wdUp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croiss'!$I$3:$I$8</c:f>
              <c:numCache>
                <c:formatCode>\+0.0%;\-0.0%</c:formatCode>
                <c:ptCount val="6"/>
                <c:pt idx="0">
                  <c:v>3.126946189577514E-2</c:v>
                </c:pt>
                <c:pt idx="1">
                  <c:v>4.5967730707379778E-2</c:v>
                </c:pt>
                <c:pt idx="2">
                  <c:v>0.10357432512196807</c:v>
                </c:pt>
                <c:pt idx="3">
                  <c:v>7.6755941540134445E-2</c:v>
                </c:pt>
                <c:pt idx="4">
                  <c:v>5.7844862337558672E-2</c:v>
                </c:pt>
                <c:pt idx="5">
                  <c:v>6.4618378764390569E-2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186016"/>
        <c:axId val="210190912"/>
      </c:barChart>
      <c:catAx>
        <c:axId val="210186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50"/>
            </a:pPr>
            <a:endParaRPr lang="fr-FR"/>
          </a:p>
        </c:txPr>
        <c:crossAx val="210190912"/>
        <c:crosses val="autoZero"/>
        <c:auto val="1"/>
        <c:lblAlgn val="ctr"/>
        <c:lblOffset val="100"/>
        <c:noMultiLvlLbl val="0"/>
      </c:catAx>
      <c:valAx>
        <c:axId val="210190912"/>
        <c:scaling>
          <c:orientation val="minMax"/>
          <c:max val="0.25"/>
        </c:scaling>
        <c:delete val="0"/>
        <c:axPos val="l"/>
        <c:numFmt formatCode="\+0%;\-0%" sourceLinked="0"/>
        <c:majorTickMark val="out"/>
        <c:minorTickMark val="none"/>
        <c:tickLblPos val="nextTo"/>
        <c:crossAx val="2101860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38407699037748E-2"/>
          <c:y val="0.10128304614097154"/>
          <c:w val="0.80252353168425017"/>
          <c:h val="0.630693445927954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'G8 G9 Soldes'!$A$4</c:f>
              <c:strCache>
                <c:ptCount val="1"/>
                <c:pt idx="0">
                  <c:v>Besoin de financement 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</a:ln>
          </c:spPr>
          <c:invertIfNegative val="0"/>
          <c:dPt>
            <c:idx val="6"/>
            <c:invertIfNegative val="0"/>
            <c:bubble3D val="0"/>
            <c:spPr>
              <a:pattFill prst="wdUpDiag">
                <a:fgClr>
                  <a:schemeClr val="accent2"/>
                </a:fgClr>
                <a:bgClr>
                  <a:schemeClr val="bg1">
                    <a:lumMod val="95000"/>
                  </a:schemeClr>
                </a:bgClr>
              </a:pattFill>
              <a:ln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</a:ln>
            </c:spPr>
          </c:dPt>
          <c:cat>
            <c:strRef>
              <c:f>'G8 G9 Soldes'!$D$3:$J$3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2022*</c:v>
                </c:pt>
              </c:strCache>
            </c:strRef>
          </c:cat>
          <c:val>
            <c:numRef>
              <c:f>'G8 G9 Soldes'!$D$4:$J$4</c:f>
              <c:numCache>
                <c:formatCode>\+0.0;\-0.0</c:formatCode>
                <c:ptCount val="7"/>
                <c:pt idx="0">
                  <c:v>-1.4367072060099999</c:v>
                </c:pt>
                <c:pt idx="1">
                  <c:v>-0.84328328729000002</c:v>
                </c:pt>
                <c:pt idx="2">
                  <c:v>-9.0952536870000003E-2</c:v>
                </c:pt>
                <c:pt idx="3">
                  <c:v>-1.260419114E-2</c:v>
                </c:pt>
                <c:pt idx="4" formatCode="0.0">
                  <c:v>-2.3449403874200003</c:v>
                </c:pt>
                <c:pt idx="5" formatCode="0.0">
                  <c:v>-2.1367548945899997</c:v>
                </c:pt>
                <c:pt idx="6" formatCode="0.0">
                  <c:v>-2.2472224290194021</c:v>
                </c:pt>
              </c:numCache>
            </c:numRef>
          </c:val>
        </c:ser>
        <c:ser>
          <c:idx val="0"/>
          <c:order val="1"/>
          <c:tx>
            <c:strRef>
              <c:f>'G8 G9 Soldes'!$A$5</c:f>
              <c:strCache>
                <c:ptCount val="1"/>
                <c:pt idx="0">
                  <c:v>Flux net de dette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</a:ln>
          </c:spPr>
          <c:invertIfNegative val="0"/>
          <c:dPt>
            <c:idx val="6"/>
            <c:invertIfNegative val="0"/>
            <c:bubble3D val="0"/>
            <c:spPr>
              <a:pattFill prst="wdUpDiag">
                <a:fgClr>
                  <a:schemeClr val="accent6"/>
                </a:fgClr>
                <a:bgClr>
                  <a:schemeClr val="bg1">
                    <a:lumMod val="95000"/>
                  </a:schemeClr>
                </a:bgClr>
              </a:pattFill>
              <a:ln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</a:ln>
            </c:spPr>
          </c:dPt>
          <c:cat>
            <c:strRef>
              <c:f>'G8 G9 Soldes'!$D$3:$J$3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2022*</c:v>
                </c:pt>
              </c:strCache>
            </c:strRef>
          </c:cat>
          <c:val>
            <c:numRef>
              <c:f>'G8 G9 Soldes'!$D$5:$J$5</c:f>
              <c:numCache>
                <c:formatCode>\+0.0;\-0.0</c:formatCode>
                <c:ptCount val="7"/>
                <c:pt idx="0">
                  <c:v>1.5956013716199999</c:v>
                </c:pt>
                <c:pt idx="1">
                  <c:v>0.71733895187999996</c:v>
                </c:pt>
                <c:pt idx="2">
                  <c:v>0.59101862055999999</c:v>
                </c:pt>
                <c:pt idx="3">
                  <c:v>0.13963222656999999</c:v>
                </c:pt>
                <c:pt idx="4">
                  <c:v>2.4123131239899998</c:v>
                </c:pt>
                <c:pt idx="5">
                  <c:v>2.3083736345799997</c:v>
                </c:pt>
                <c:pt idx="6">
                  <c:v>2.1281553533396105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223040"/>
        <c:axId val="204224128"/>
      </c:barChart>
      <c:catAx>
        <c:axId val="2042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04224128"/>
        <c:crosses val="autoZero"/>
        <c:auto val="1"/>
        <c:lblAlgn val="ctr"/>
        <c:lblOffset val="100"/>
        <c:noMultiLvlLbl val="0"/>
      </c:catAx>
      <c:valAx>
        <c:axId val="2042241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\+0.0;\-0.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/>
          </a:p>
        </c:txPr>
        <c:crossAx val="204223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424283272234698"/>
          <c:y val="0.85591388033017635"/>
          <c:w val="0.6141729881018877"/>
          <c:h val="0.14082924417056567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74203171235769E-2"/>
          <c:y val="0.39346383785360162"/>
          <c:w val="0.84827924809116706"/>
          <c:h val="0.58110783027121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'G8 G9 Soldes'!$A$29:$A$45</c:f>
              <c:strCache>
                <c:ptCount val="17"/>
                <c:pt idx="0">
                  <c:v>Occitanie</c:v>
                </c:pt>
                <c:pt idx="1">
                  <c:v>Ile-de-France</c:v>
                </c:pt>
                <c:pt idx="2">
                  <c:v>Bourgogne-Franche-Comté</c:v>
                </c:pt>
                <c:pt idx="3">
                  <c:v>Auvergne-Rhône-Alpes</c:v>
                </c:pt>
                <c:pt idx="4">
                  <c:v>Nouvelle-Aquitaine</c:v>
                </c:pt>
                <c:pt idx="5">
                  <c:v>Pays-de-la-Loire</c:v>
                </c:pt>
                <c:pt idx="6">
                  <c:v>Centre-Val de Loire</c:v>
                </c:pt>
                <c:pt idx="7">
                  <c:v>Grand Est</c:v>
                </c:pt>
                <c:pt idx="8">
                  <c:v>La Réunion</c:v>
                </c:pt>
                <c:pt idx="9">
                  <c:v>Martinique</c:v>
                </c:pt>
                <c:pt idx="10">
                  <c:v>Bretagne</c:v>
                </c:pt>
                <c:pt idx="11">
                  <c:v>Corse</c:v>
                </c:pt>
                <c:pt idx="12">
                  <c:v>Guadeloupe</c:v>
                </c:pt>
                <c:pt idx="13">
                  <c:v>Hauts-de-France</c:v>
                </c:pt>
                <c:pt idx="14">
                  <c:v>Guyane</c:v>
                </c:pt>
                <c:pt idx="15">
                  <c:v>Normandie</c:v>
                </c:pt>
                <c:pt idx="16">
                  <c:v>Provence-Alpes-Côte d'Azur</c:v>
                </c:pt>
              </c:strCache>
            </c:strRef>
          </c:cat>
          <c:val>
            <c:numRef>
              <c:f>'G8 G9 Soldes'!$B$29:$B$45</c:f>
              <c:numCache>
                <c:formatCode>#,##0</c:formatCode>
                <c:ptCount val="17"/>
                <c:pt idx="0">
                  <c:v>-503.28035216000001</c:v>
                </c:pt>
                <c:pt idx="1">
                  <c:v>-342.07477091999999</c:v>
                </c:pt>
                <c:pt idx="2">
                  <c:v>-226.39964474000001</c:v>
                </c:pt>
                <c:pt idx="3">
                  <c:v>-215.42232243000001</c:v>
                </c:pt>
                <c:pt idx="4">
                  <c:v>-175.25108835</c:v>
                </c:pt>
                <c:pt idx="5">
                  <c:v>-152.47590718000001</c:v>
                </c:pt>
                <c:pt idx="6">
                  <c:v>-140.46284360000001</c:v>
                </c:pt>
                <c:pt idx="7">
                  <c:v>-84.002440370000002</c:v>
                </c:pt>
                <c:pt idx="8">
                  <c:v>-81.757866239999998</c:v>
                </c:pt>
                <c:pt idx="9">
                  <c:v>-77.351978759999994</c:v>
                </c:pt>
                <c:pt idx="10">
                  <c:v>-74.398719850000006</c:v>
                </c:pt>
                <c:pt idx="11">
                  <c:v>-49.08272333</c:v>
                </c:pt>
                <c:pt idx="12">
                  <c:v>-40.637454089999999</c:v>
                </c:pt>
                <c:pt idx="13">
                  <c:v>-36.561151189999997</c:v>
                </c:pt>
                <c:pt idx="14">
                  <c:v>-4.9812253000000002</c:v>
                </c:pt>
                <c:pt idx="15">
                  <c:v>28.169803470001</c:v>
                </c:pt>
                <c:pt idx="16">
                  <c:v>39.21579045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226848"/>
        <c:axId val="1982190192"/>
      </c:barChart>
      <c:catAx>
        <c:axId val="204226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high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384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190192"/>
        <c:crosses val="autoZero"/>
        <c:auto val="1"/>
        <c:lblAlgn val="ctr"/>
        <c:lblOffset val="100"/>
        <c:noMultiLvlLbl val="0"/>
      </c:catAx>
      <c:valAx>
        <c:axId val="198219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\+0;\-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46882550277259"/>
          <c:y val="7.0358172908994723E-2"/>
          <c:w val="0.60502077141019728"/>
          <c:h val="0.803371744778754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'G10 Cap Dés'!$A$5</c:f>
              <c:strCache>
                <c:ptCount val="1"/>
                <c:pt idx="0">
                  <c:v>&lt; 8 ans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'G10 Cap Dés'!$D$4:$I$4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'G10 Cap Dés'!$D$5:$I$5</c:f>
              <c:numCache>
                <c:formatCode>0.0</c:formatCode>
                <c:ptCount val="6"/>
                <c:pt idx="0">
                  <c:v>76.47</c:v>
                </c:pt>
                <c:pt idx="1">
                  <c:v>82.35</c:v>
                </c:pt>
                <c:pt idx="2">
                  <c:v>88.24</c:v>
                </c:pt>
                <c:pt idx="3">
                  <c:v>94.12</c:v>
                </c:pt>
                <c:pt idx="4">
                  <c:v>58.82352941176471</c:v>
                </c:pt>
                <c:pt idx="5">
                  <c:v>70.588235294117652</c:v>
                </c:pt>
              </c:numCache>
            </c:numRef>
          </c:val>
        </c:ser>
        <c:ser>
          <c:idx val="1"/>
          <c:order val="1"/>
          <c:tx>
            <c:strRef>
              <c:f>'G10 Cap Dés'!$A$6</c:f>
              <c:strCache>
                <c:ptCount val="1"/>
                <c:pt idx="0">
                  <c:v>8 à 12 ans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'G10 Cap Dés'!$D$4:$I$4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'G10 Cap Dés'!$D$6:$I$6</c:f>
              <c:numCache>
                <c:formatCode>0.0</c:formatCode>
                <c:ptCount val="6"/>
                <c:pt idx="0">
                  <c:v>17.649999999999999</c:v>
                </c:pt>
                <c:pt idx="1">
                  <c:v>11.76</c:v>
                </c:pt>
                <c:pt idx="2">
                  <c:v>11.76</c:v>
                </c:pt>
                <c:pt idx="3">
                  <c:v>5.88</c:v>
                </c:pt>
                <c:pt idx="4">
                  <c:v>23.52941176470588</c:v>
                </c:pt>
                <c:pt idx="5">
                  <c:v>29.411764705882355</c:v>
                </c:pt>
              </c:numCache>
            </c:numRef>
          </c:val>
        </c:ser>
        <c:ser>
          <c:idx val="2"/>
          <c:order val="2"/>
          <c:tx>
            <c:strRef>
              <c:f>'G10 Cap Dés'!$A$7</c:f>
              <c:strCache>
                <c:ptCount val="1"/>
                <c:pt idx="0">
                  <c:v>&gt;12 ans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'G10 Cap Dés'!$D$4:$I$4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'G10 Cap Dés'!$D$7:$I$7</c:f>
              <c:numCache>
                <c:formatCode>0.0</c:formatCode>
                <c:ptCount val="6"/>
                <c:pt idx="0">
                  <c:v>5.88</c:v>
                </c:pt>
                <c:pt idx="1">
                  <c:v>5.88</c:v>
                </c:pt>
                <c:pt idx="4">
                  <c:v>17.647058823529413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2186384"/>
        <c:axId val="1982184752"/>
      </c:barChart>
      <c:catAx>
        <c:axId val="198218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2184752"/>
        <c:crosses val="autoZero"/>
        <c:auto val="1"/>
        <c:lblAlgn val="ctr"/>
        <c:lblOffset val="100"/>
        <c:noMultiLvlLbl val="0"/>
      </c:catAx>
      <c:valAx>
        <c:axId val="198218475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8218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24376241291004"/>
          <c:y val="5.5612107421933503E-2"/>
          <c:w val="0.23075623758709027"/>
          <c:h val="0.3437816233046919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0185185185185185"/>
          <c:w val="0.59162642169728785"/>
          <c:h val="0.79074876057159504"/>
        </c:manualLayout>
      </c:layout>
      <c:lineChart>
        <c:grouping val="standard"/>
        <c:varyColors val="0"/>
        <c:ser>
          <c:idx val="4"/>
          <c:order val="0"/>
          <c:tx>
            <c:strRef>
              <c:f>'G2 Df et transp'!$A$7</c:f>
              <c:strCache>
                <c:ptCount val="1"/>
                <c:pt idx="0">
                  <c:v>Dépenses d'intervention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2">
                    <a:lumMod val="60000"/>
                    <a:lumOff val="4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 Df et transp'!$B$3:$I$3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'G2 Df et transp'!$B$7:$I$7</c:f>
              <c:numCache>
                <c:formatCode>0.0</c:formatCode>
                <c:ptCount val="8"/>
                <c:pt idx="0">
                  <c:v>12.12060697003</c:v>
                </c:pt>
                <c:pt idx="1">
                  <c:v>11.72320639578</c:v>
                </c:pt>
                <c:pt idx="2">
                  <c:v>13.621800440079999</c:v>
                </c:pt>
                <c:pt idx="3">
                  <c:v>13.31514699273</c:v>
                </c:pt>
                <c:pt idx="4">
                  <c:v>13.957108754749999</c:v>
                </c:pt>
                <c:pt idx="5">
                  <c:v>12.91248052037</c:v>
                </c:pt>
                <c:pt idx="6">
                  <c:v>12.957967449370001</c:v>
                </c:pt>
                <c:pt idx="7">
                  <c:v>12.952200329795517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'G2 Df et transp'!$A$5</c:f>
              <c:strCache>
                <c:ptCount val="1"/>
                <c:pt idx="0">
                  <c:v>Frais de personnel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7"/>
            <c:marker>
              <c:symbol val="circl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75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 Df et transp'!$B$3:$I$3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'G2 Df et transp'!$B$5:$I$5</c:f>
              <c:numCache>
                <c:formatCode>0.0</c:formatCode>
                <c:ptCount val="8"/>
                <c:pt idx="0">
                  <c:v>3.2723590014999999</c:v>
                </c:pt>
                <c:pt idx="1">
                  <c:v>3.2262826695300002</c:v>
                </c:pt>
                <c:pt idx="2">
                  <c:v>3.6859937969100001</c:v>
                </c:pt>
                <c:pt idx="3">
                  <c:v>3.7495240128400003</c:v>
                </c:pt>
                <c:pt idx="4">
                  <c:v>4.0465452383000002</c:v>
                </c:pt>
                <c:pt idx="5">
                  <c:v>4.1221661339499995</c:v>
                </c:pt>
                <c:pt idx="6">
                  <c:v>4.2764984578900007</c:v>
                </c:pt>
                <c:pt idx="7">
                  <c:v>4.4022856193705486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'G2 Df et transp'!$A$4</c:f>
              <c:strCache>
                <c:ptCount val="1"/>
                <c:pt idx="0">
                  <c:v>Achats et charges externes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triangle"/>
              <c:size val="5"/>
              <c:spPr>
                <a:solidFill>
                  <a:schemeClr val="bg1">
                    <a:lumMod val="85000"/>
                  </a:schemeClr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5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 Df et transp'!$B$3:$I$3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'G2 Df et transp'!$B$4:$I$4</c:f>
              <c:numCache>
                <c:formatCode>0.0</c:formatCode>
                <c:ptCount val="8"/>
                <c:pt idx="0">
                  <c:v>2.0788776472400001</c:v>
                </c:pt>
                <c:pt idx="1">
                  <c:v>2.0430544908399999</c:v>
                </c:pt>
                <c:pt idx="2">
                  <c:v>2.9979117900800003</c:v>
                </c:pt>
                <c:pt idx="3">
                  <c:v>3.5161169594799997</c:v>
                </c:pt>
                <c:pt idx="4">
                  <c:v>3.7220776546700001</c:v>
                </c:pt>
                <c:pt idx="5">
                  <c:v>3.8311748905999998</c:v>
                </c:pt>
                <c:pt idx="6">
                  <c:v>4.15182970534</c:v>
                </c:pt>
                <c:pt idx="7">
                  <c:v>4.3936527730177906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'G2 Df et transp'!$A$6</c:f>
              <c:strCache>
                <c:ptCount val="1"/>
                <c:pt idx="0">
                  <c:v>Charges financières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diamond"/>
              <c:size val="5"/>
              <c:spPr>
                <a:solidFill>
                  <a:schemeClr val="bg1">
                    <a:lumMod val="85000"/>
                  </a:schemeClr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 Df et transp'!$B$3:$I$3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'G2 Df et transp'!$B$6:$I$6</c:f>
              <c:numCache>
                <c:formatCode>0.0</c:formatCode>
                <c:ptCount val="8"/>
                <c:pt idx="0">
                  <c:v>0.62754793582000001</c:v>
                </c:pt>
                <c:pt idx="1">
                  <c:v>0.59515230813000009</c:v>
                </c:pt>
                <c:pt idx="2">
                  <c:v>0.59798720207</c:v>
                </c:pt>
                <c:pt idx="3">
                  <c:v>0.57730448765999998</c:v>
                </c:pt>
                <c:pt idx="4">
                  <c:v>0.58654557599000001</c:v>
                </c:pt>
                <c:pt idx="5">
                  <c:v>0.56442702131</c:v>
                </c:pt>
                <c:pt idx="6">
                  <c:v>0.56019651355</c:v>
                </c:pt>
                <c:pt idx="7">
                  <c:v>0.52773335824002832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'G2 Df et transp'!$A$8</c:f>
              <c:strCache>
                <c:ptCount val="1"/>
                <c:pt idx="0">
                  <c:v>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x"/>
              <c:size val="5"/>
              <c:spPr>
                <a:noFill/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 Df et transp'!$B$3:$I$3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'G2 Df et transp'!$B$8:$I$8</c:f>
              <c:numCache>
                <c:formatCode>0.0</c:formatCode>
                <c:ptCount val="8"/>
                <c:pt idx="0">
                  <c:v>0.22902343755000001</c:v>
                </c:pt>
                <c:pt idx="1">
                  <c:v>0.23016949872</c:v>
                </c:pt>
                <c:pt idx="2">
                  <c:v>0.22243498006999998</c:v>
                </c:pt>
                <c:pt idx="3">
                  <c:v>0.24388725420000001</c:v>
                </c:pt>
                <c:pt idx="4">
                  <c:v>0.22513403848999999</c:v>
                </c:pt>
                <c:pt idx="5">
                  <c:v>0.37938766829000004</c:v>
                </c:pt>
                <c:pt idx="6">
                  <c:v>0.61636232249</c:v>
                </c:pt>
                <c:pt idx="7">
                  <c:v>0.99251068565778255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87104"/>
        <c:axId val="210185472"/>
      </c:lineChart>
      <c:catAx>
        <c:axId val="21018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85472"/>
        <c:crosses val="autoZero"/>
        <c:auto val="1"/>
        <c:lblAlgn val="ctr"/>
        <c:lblOffset val="100"/>
        <c:noMultiLvlLbl val="0"/>
      </c:catAx>
      <c:valAx>
        <c:axId val="21018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8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09623797025375"/>
          <c:y val="0.23012092887927116"/>
          <c:w val="0.31523709536307959"/>
          <c:h val="0.70856976596170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'G2 Df et transp'!$A$20</c:f>
              <c:strCache>
                <c:ptCount val="1"/>
                <c:pt idx="0">
                  <c:v>Achats et charges externes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'G2 Df et transp'!$B$19:$H$19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'G2 Df et transp'!$B$20:$H$20</c:f>
              <c:numCache>
                <c:formatCode>0.0</c:formatCode>
                <c:ptCount val="7"/>
                <c:pt idx="0">
                  <c:v>100</c:v>
                </c:pt>
                <c:pt idx="1">
                  <c:v>98.276803040931227</c:v>
                </c:pt>
                <c:pt idx="2">
                  <c:v>144.20818820482995</c:v>
                </c:pt>
                <c:pt idx="3">
                  <c:v>169.13534878534747</c:v>
                </c:pt>
                <c:pt idx="4">
                  <c:v>179.04265119265565</c:v>
                </c:pt>
                <c:pt idx="5">
                  <c:v>184.29054233597725</c:v>
                </c:pt>
                <c:pt idx="6">
                  <c:v>199.71496210236964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'G2 Df et transp'!$A$21</c:f>
              <c:strCache>
                <c:ptCount val="1"/>
                <c:pt idx="0">
                  <c:v>Frais de personnel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'G2 Df et transp'!$B$19:$H$19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'G2 Df et transp'!$B$21:$H$21</c:f>
              <c:numCache>
                <c:formatCode>0.0</c:formatCode>
                <c:ptCount val="7"/>
                <c:pt idx="0">
                  <c:v>100</c:v>
                </c:pt>
                <c:pt idx="1">
                  <c:v>98.591953635011336</c:v>
                </c:pt>
                <c:pt idx="2">
                  <c:v>112.6402633458125</c:v>
                </c:pt>
                <c:pt idx="3">
                  <c:v>114.58168285085087</c:v>
                </c:pt>
                <c:pt idx="4">
                  <c:v>123.65835277990969</c:v>
                </c:pt>
                <c:pt idx="5">
                  <c:v>125.9692512973198</c:v>
                </c:pt>
                <c:pt idx="6">
                  <c:v>130.68549190139953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'G2 Df et transp'!$A$22</c:f>
              <c:strCache>
                <c:ptCount val="1"/>
                <c:pt idx="0">
                  <c:v>Charges financières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'G2 Df et transp'!$B$19:$H$19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'G2 Df et transp'!$B$22:$H$22</c:f>
              <c:numCache>
                <c:formatCode>0.0</c:formatCode>
                <c:ptCount val="7"/>
                <c:pt idx="0">
                  <c:v>100</c:v>
                </c:pt>
                <c:pt idx="1">
                  <c:v>94.837744522628469</c:v>
                </c:pt>
                <c:pt idx="2">
                  <c:v>95.289485940006514</c:v>
                </c:pt>
                <c:pt idx="3">
                  <c:v>91.99368760661315</c:v>
                </c:pt>
                <c:pt idx="4">
                  <c:v>93.46625851355509</c:v>
                </c:pt>
                <c:pt idx="5">
                  <c:v>89.941658492188068</c:v>
                </c:pt>
                <c:pt idx="6">
                  <c:v>89.267525486799073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'G2 Df et transp'!$A$23</c:f>
              <c:strCache>
                <c:ptCount val="1"/>
                <c:pt idx="0">
                  <c:v>Dépenses d'intervention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'G2 Df et transp'!$B$19:$H$19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'G2 Df et transp'!$B$23:$H$23</c:f>
              <c:numCache>
                <c:formatCode>0.0</c:formatCode>
                <c:ptCount val="7"/>
                <c:pt idx="0">
                  <c:v>100</c:v>
                </c:pt>
                <c:pt idx="1">
                  <c:v>96.721281572510094</c:v>
                </c:pt>
                <c:pt idx="2">
                  <c:v>112.38546447188595</c:v>
                </c:pt>
                <c:pt idx="3">
                  <c:v>109.85544722020668</c:v>
                </c:pt>
                <c:pt idx="4">
                  <c:v>115.15189618194057</c:v>
                </c:pt>
                <c:pt idx="5">
                  <c:v>106.53328296427749</c:v>
                </c:pt>
                <c:pt idx="6">
                  <c:v>106.90856886466575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'G2 Df et transp'!$A$24</c:f>
              <c:strCache>
                <c:ptCount val="1"/>
                <c:pt idx="0">
                  <c:v>Autres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'G2 Df et transp'!$B$19:$H$19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'G2 Df et transp'!$B$24:$H$24</c:f>
              <c:numCache>
                <c:formatCode>0.0</c:formatCode>
                <c:ptCount val="7"/>
                <c:pt idx="0">
                  <c:v>100</c:v>
                </c:pt>
                <c:pt idx="1">
                  <c:v>100.5004121771379</c:v>
                </c:pt>
                <c:pt idx="2">
                  <c:v>97.123238760853184</c:v>
                </c:pt>
                <c:pt idx="3">
                  <c:v>106.49008538558633</c:v>
                </c:pt>
                <c:pt idx="4">
                  <c:v>98.301746274701301</c:v>
                </c:pt>
                <c:pt idx="5">
                  <c:v>165.6545165632547</c:v>
                </c:pt>
                <c:pt idx="6">
                  <c:v>269.12630824320627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89280"/>
        <c:axId val="210191456"/>
      </c:lineChart>
      <c:catAx>
        <c:axId val="2101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91456"/>
        <c:crosses val="autoZero"/>
        <c:auto val="1"/>
        <c:lblAlgn val="ctr"/>
        <c:lblOffset val="100"/>
        <c:noMultiLvlLbl val="0"/>
      </c:catAx>
      <c:valAx>
        <c:axId val="21019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8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8.2718542535124298E-2"/>
          <c:w val="0.61478937007874024"/>
          <c:h val="0.8244495908599655"/>
        </c:manualLayout>
      </c:layout>
      <c:lineChart>
        <c:grouping val="standard"/>
        <c:varyColors val="0"/>
        <c:ser>
          <c:idx val="1"/>
          <c:order val="1"/>
          <c:tx>
            <c:strRef>
              <c:f>'G3 Recettes'!$A$5</c:f>
              <c:strCache>
                <c:ptCount val="1"/>
                <c:pt idx="0">
                  <c:v>Autres impôts et taxes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dPt>
            <c:idx val="7"/>
            <c:bubble3D val="0"/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'G3 Recettes'!$E$3:$L$3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Recettes'!$E$5:$L$5</c:f>
              <c:numCache>
                <c:formatCode>#\ ##0.0</c:formatCode>
                <c:ptCount val="8"/>
                <c:pt idx="0">
                  <c:v>9.7583609239999998</c:v>
                </c:pt>
                <c:pt idx="1">
                  <c:v>10.092208279999999</c:v>
                </c:pt>
                <c:pt idx="2">
                  <c:v>10.20222701</c:v>
                </c:pt>
                <c:pt idx="3">
                  <c:v>14.51071913</c:v>
                </c:pt>
                <c:pt idx="4">
                  <c:v>14.628160231000001</c:v>
                </c:pt>
                <c:pt idx="5">
                  <c:v>12.06385570088</c:v>
                </c:pt>
                <c:pt idx="6">
                  <c:v>22.333642983099999</c:v>
                </c:pt>
                <c:pt idx="7">
                  <c:v>25.340793524774121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'G3 Recettes'!$A$6</c:f>
              <c:strCache>
                <c:ptCount val="1"/>
                <c:pt idx="0">
                  <c:v>Impôts locaux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/>
                </a:solidFill>
              </a:ln>
            </c:spPr>
          </c:marker>
          <c:dPt>
            <c:idx val="7"/>
            <c:bubble3D val="0"/>
            <c:spPr>
              <a:ln w="28575">
                <a:solidFill>
                  <a:schemeClr val="tx1"/>
                </a:solidFill>
                <a:prstDash val="sysDot"/>
              </a:ln>
            </c:spPr>
          </c:dPt>
          <c:cat>
            <c:strRef>
              <c:f>'G3 Recettes'!$E$3:$L$3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Recettes'!$E$6:$L$6</c:f>
              <c:numCache>
                <c:formatCode>#\ ##0.0</c:formatCode>
                <c:ptCount val="8"/>
                <c:pt idx="0">
                  <c:v>4.7718451970000002</c:v>
                </c:pt>
                <c:pt idx="1">
                  <c:v>4.8273853390000001</c:v>
                </c:pt>
                <c:pt idx="2">
                  <c:v>6.8932661639999999</c:v>
                </c:pt>
                <c:pt idx="3">
                  <c:v>7.6295542210000002</c:v>
                </c:pt>
                <c:pt idx="4">
                  <c:v>8.1800475180000003</c:v>
                </c:pt>
                <c:pt idx="5">
                  <c:v>8.3905555383999992</c:v>
                </c:pt>
                <c:pt idx="6">
                  <c:v>-1.3668816512499999</c:v>
                </c:pt>
                <c:pt idx="7">
                  <c:v>-1.7764219343483723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'G3 Recettes'!$A$7</c:f>
              <c:strCache>
                <c:ptCount val="1"/>
                <c:pt idx="0">
                  <c:v>Concours de l'État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solid"/>
            </a:ln>
          </c:spPr>
          <c:marker>
            <c:symbol val="none"/>
          </c:marker>
          <c:dPt>
            <c:idx val="7"/>
            <c:bubble3D val="0"/>
            <c:spPr>
              <a:ln w="28575">
                <a:solidFill>
                  <a:schemeClr val="accent1"/>
                </a:solidFill>
                <a:prstDash val="sysDot"/>
              </a:ln>
            </c:spPr>
          </c:dPt>
          <c:cat>
            <c:strRef>
              <c:f>'G3 Recettes'!$E$3:$L$3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Recettes'!$E$7:$L$7</c:f>
              <c:numCache>
                <c:formatCode>0.0</c:formatCode>
                <c:ptCount val="8"/>
                <c:pt idx="0">
                  <c:v>6.2160032850000002</c:v>
                </c:pt>
                <c:pt idx="1">
                  <c:v>5.7573612030000003</c:v>
                </c:pt>
                <c:pt idx="2">
                  <c:v>5.2865528949999998</c:v>
                </c:pt>
                <c:pt idx="3">
                  <c:v>1.308660272</c:v>
                </c:pt>
                <c:pt idx="4">
                  <c:v>1.2567965889999999</c:v>
                </c:pt>
                <c:pt idx="5" formatCode="#\ ##0.0">
                  <c:v>1.33426337864</c:v>
                </c:pt>
                <c:pt idx="6" formatCode="#\ ##0.0">
                  <c:v>1.5959132738000001</c:v>
                </c:pt>
                <c:pt idx="7" formatCode="#\ ##0.0">
                  <c:v>2.450328031467282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'G3 Recettes'!$A$8</c:f>
              <c:strCache>
                <c:ptCount val="1"/>
                <c:pt idx="0">
                  <c:v>Subventions et participations</c:v>
                </c:pt>
              </c:strCache>
            </c:strRef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star"/>
            <c:size val="5"/>
            <c:spPr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>
                <a:solidFill>
                  <a:schemeClr val="tx2"/>
                </a:solidFill>
                <a:prstDash val="sysDot"/>
              </a:ln>
            </c:spPr>
          </c:dPt>
          <c:cat>
            <c:strRef>
              <c:f>'G3 Recettes'!$E$3:$L$3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Recettes'!$E$8:$L$8</c:f>
              <c:numCache>
                <c:formatCode>0.0</c:formatCode>
                <c:ptCount val="8"/>
                <c:pt idx="0">
                  <c:v>0.97564069899999994</c:v>
                </c:pt>
                <c:pt idx="1">
                  <c:v>1.0066244689999999</c:v>
                </c:pt>
                <c:pt idx="2">
                  <c:v>1.6770946</c:v>
                </c:pt>
                <c:pt idx="3">
                  <c:v>1.536482248</c:v>
                </c:pt>
                <c:pt idx="4">
                  <c:v>1.9525480159999999</c:v>
                </c:pt>
                <c:pt idx="5" formatCode="#\ ##0.0">
                  <c:v>2.21006020447</c:v>
                </c:pt>
                <c:pt idx="6" formatCode="#\ ##0.0">
                  <c:v>2.4687154514499996</c:v>
                </c:pt>
                <c:pt idx="7" formatCode="#\ ##0.0">
                  <c:v>2.6190232207994733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'G3 Recettes'!$A$9</c:f>
              <c:strCache>
                <c:ptCount val="1"/>
                <c:pt idx="0">
                  <c:v>Autres recettes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>
                <a:solidFill>
                  <a:schemeClr val="accent5"/>
                </a:solidFill>
                <a:prstDash val="sysDot"/>
              </a:ln>
            </c:spPr>
          </c:dPt>
          <c:cat>
            <c:strRef>
              <c:f>'G3 Recettes'!$E$3:$L$3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Recettes'!$E$9:$L$9</c:f>
              <c:numCache>
                <c:formatCode>0.0</c:formatCode>
                <c:ptCount val="8"/>
                <c:pt idx="0">
                  <c:v>0.314356319</c:v>
                </c:pt>
                <c:pt idx="1">
                  <c:v>0.28909253400000001</c:v>
                </c:pt>
                <c:pt idx="2">
                  <c:v>0.36047552799999999</c:v>
                </c:pt>
                <c:pt idx="3">
                  <c:v>0.43943639699999998</c:v>
                </c:pt>
                <c:pt idx="4">
                  <c:v>0.49380470399999998</c:v>
                </c:pt>
                <c:pt idx="5" formatCode="#\ ##0.0">
                  <c:v>0.34973545009999996</c:v>
                </c:pt>
                <c:pt idx="6" formatCode="#\ ##0.0">
                  <c:v>0.58245134926000008</c:v>
                </c:pt>
                <c:pt idx="7" formatCode="#\ ##0.0">
                  <c:v>0.73679603652127212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90368"/>
        <c:axId val="2058684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'G3 Recettes'!$A$4</c15:sqref>
                        </c15:formulaRef>
                      </c:ext>
                    </c:extLst>
                    <c:strCache>
                      <c:ptCount val="1"/>
                      <c:pt idx="0">
                        <c:v>Impôts et taxes</c:v>
                      </c:pt>
                    </c:strCache>
                  </c:strRef>
                </c:tx>
                <c:spPr>
                  <a:ln>
                    <a:solidFill>
                      <a:schemeClr val="accent1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bg1">
                        <a:lumMod val="95000"/>
                      </a:schemeClr>
                    </a:solidFill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'G3 Recettes'!$E$3:$L$3</c15:sqref>
                        </c15:formulaRef>
                      </c:ext>
                    </c:extLst>
                    <c:strCach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'G3 Recettes'!$E$4:$L$4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14.530206121000001</c:v>
                      </c:pt>
                      <c:pt idx="1">
                        <c:v>14.919593619</c:v>
                      </c:pt>
                      <c:pt idx="2">
                        <c:v>17.095493173000001</c:v>
                      </c:pt>
                      <c:pt idx="3">
                        <c:v>22.140273351000001</c:v>
                      </c:pt>
                      <c:pt idx="4">
                        <c:v>22.808207749000001</c:v>
                      </c:pt>
                      <c:pt idx="5" formatCode="#\ ##0.0">
                        <c:v>20.454411239280002</c:v>
                      </c:pt>
                      <c:pt idx="6" formatCode="#\ ##0.0">
                        <c:v>20.966761331850002</c:v>
                      </c:pt>
                      <c:pt idx="7" formatCode="#\ ##0.0">
                        <c:v>23.564371590425747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1019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868432"/>
        <c:crosses val="autoZero"/>
        <c:auto val="1"/>
        <c:lblAlgn val="ctr"/>
        <c:lblOffset val="100"/>
        <c:noMultiLvlLbl val="0"/>
      </c:catAx>
      <c:valAx>
        <c:axId val="205868432"/>
        <c:scaling>
          <c:orientation val="minMax"/>
          <c:min val="-3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210190368"/>
        <c:crosses val="autoZero"/>
        <c:crossBetween val="between"/>
        <c:majorUnit val="3"/>
      </c:valAx>
    </c:plotArea>
    <c:legend>
      <c:legendPos val="r"/>
      <c:layout>
        <c:manualLayout>
          <c:xMode val="edge"/>
          <c:yMode val="edge"/>
          <c:x val="0.69164670658682625"/>
          <c:y val="0.18365285861006506"/>
          <c:w val="0.30835329341317363"/>
          <c:h val="0.57595246246393117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63887465740823E-2"/>
          <c:y val="7.5807125905668987E-2"/>
          <c:w val="0.63787361781925078"/>
          <c:h val="0.86136442404158942"/>
        </c:manualLayout>
      </c:layout>
      <c:lineChart>
        <c:grouping val="standard"/>
        <c:varyColors val="0"/>
        <c:ser>
          <c:idx val="2"/>
          <c:order val="0"/>
          <c:tx>
            <c:strRef>
              <c:f>'G3 suppl'!$A$7</c:f>
              <c:strCache>
                <c:ptCount val="1"/>
                <c:pt idx="0">
                  <c:v>Fraction de TVA</c:v>
                </c:pt>
              </c:strCache>
            </c:strRef>
          </c:tx>
          <c:spPr>
            <a:ln w="28575">
              <a:solidFill>
                <a:schemeClr val="tx2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 w="28575">
                <a:solidFill>
                  <a:schemeClr val="tx2"/>
                </a:solidFill>
                <a:prstDash val="sysDot"/>
              </a:ln>
            </c:spPr>
          </c:dPt>
          <c:cat>
            <c:strRef>
              <c:f>'G3 suppl'!$B$3:$I$3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suppl'!$B$7:$I$7</c:f>
              <c:numCache>
                <c:formatCode>#\ 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4.0659303639999997</c:v>
                </c:pt>
                <c:pt idx="4">
                  <c:v>4.1569211179999996</c:v>
                </c:pt>
                <c:pt idx="5" formatCode="0.0">
                  <c:v>3.89787784465</c:v>
                </c:pt>
                <c:pt idx="6" formatCode="0.0">
                  <c:v>14.22859747038</c:v>
                </c:pt>
                <c:pt idx="7" formatCode="0.0">
                  <c:v>16.178190499797385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'G3 suppl'!$A$4</c:f>
              <c:strCache>
                <c:ptCount val="1"/>
                <c:pt idx="0">
                  <c:v>CVAE</c:v>
                </c:pt>
              </c:strCache>
            </c:strRef>
          </c:tx>
          <c:spPr>
            <a:ln w="28575">
              <a:solidFill>
                <a:schemeClr val="tx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</c:spPr>
          </c:marker>
          <c:dPt>
            <c:idx val="7"/>
            <c:bubble3D val="0"/>
            <c:spPr>
              <a:ln w="28575">
                <a:solidFill>
                  <a:schemeClr val="tx2">
                    <a:lumMod val="50000"/>
                  </a:schemeClr>
                </a:solidFill>
                <a:prstDash val="sysDot"/>
              </a:ln>
            </c:spPr>
          </c:dPt>
          <c:cat>
            <c:strRef>
              <c:f>'G3 suppl'!$B$3:$I$3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suppl'!$B$4:$I$4</c:f>
              <c:numCache>
                <c:formatCode>#\ ##0.0</c:formatCode>
                <c:ptCount val="8"/>
                <c:pt idx="0">
                  <c:v>4.1267708660000002</c:v>
                </c:pt>
                <c:pt idx="1">
                  <c:v>4.1827063300000002</c:v>
                </c:pt>
                <c:pt idx="2">
                  <c:v>8.7266928230000005</c:v>
                </c:pt>
                <c:pt idx="3">
                  <c:v>8.7990291860000003</c:v>
                </c:pt>
                <c:pt idx="4">
                  <c:v>9.3912221260000006</c:v>
                </c:pt>
                <c:pt idx="5" formatCode="0.0">
                  <c:v>9.6700849560000002</c:v>
                </c:pt>
                <c:pt idx="6" formatCode="0.0">
                  <c:v>0</c:v>
                </c:pt>
                <c:pt idx="7" formatCode="0.0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'G3 suppl'!$A$5</c:f>
              <c:strCache>
                <c:ptCount val="1"/>
                <c:pt idx="0">
                  <c:v>CVAE et AC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/>
                </a:solidFill>
              </a:ln>
            </c:spPr>
          </c:marker>
          <c:dPt>
            <c:idx val="7"/>
            <c:bubble3D val="0"/>
            <c:spPr>
              <a:ln w="28575">
                <a:solidFill>
                  <a:schemeClr val="tx2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'G3 suppl'!$B$3:$I$3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suppl'!$B$5:$I$5</c:f>
              <c:numCache>
                <c:formatCode>#\ ##0.0</c:formatCode>
                <c:ptCount val="8"/>
                <c:pt idx="0">
                  <c:v>4.1267708660000002</c:v>
                </c:pt>
                <c:pt idx="1">
                  <c:v>4.1827063300000002</c:v>
                </c:pt>
                <c:pt idx="2">
                  <c:v>6.353331174</c:v>
                </c:pt>
                <c:pt idx="3">
                  <c:v>6.9952735610000003</c:v>
                </c:pt>
                <c:pt idx="4">
                  <c:v>7.565824128</c:v>
                </c:pt>
                <c:pt idx="5" formatCode="0.0">
                  <c:v>7.7666608024200006</c:v>
                </c:pt>
                <c:pt idx="6" formatCode="0.0">
                  <c:v>-1.8788711362799999</c:v>
                </c:pt>
                <c:pt idx="7" formatCode="0.0">
                  <c:v>-1.8475220769717047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'G3 suppl'!$A$6</c:f>
              <c:strCache>
                <c:ptCount val="1"/>
                <c:pt idx="0">
                  <c:v>TICPE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Pt>
            <c:idx val="7"/>
            <c:bubble3D val="0"/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'G3 suppl'!$B$3:$I$3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suppl'!$B$6:$I$6</c:f>
              <c:numCache>
                <c:formatCode>#\ ##0.0</c:formatCode>
                <c:ptCount val="8"/>
                <c:pt idx="0">
                  <c:v>5.1863403699999999</c:v>
                </c:pt>
                <c:pt idx="1">
                  <c:v>5.2299149490000003</c:v>
                </c:pt>
                <c:pt idx="2">
                  <c:v>5.1704848710000002</c:v>
                </c:pt>
                <c:pt idx="3">
                  <c:v>5.1977119539999999</c:v>
                </c:pt>
                <c:pt idx="4">
                  <c:v>5.1959162120000002</c:v>
                </c:pt>
                <c:pt idx="5" formatCode="0.0">
                  <c:v>4.7783424434699997</c:v>
                </c:pt>
                <c:pt idx="6" formatCode="0.0">
                  <c:v>4.8857582134899999</c:v>
                </c:pt>
                <c:pt idx="7" formatCode="0.0">
                  <c:v>5.1692889636900565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'G3 suppl'!$A$8</c:f>
              <c:strCache>
                <c:ptCount val="1"/>
                <c:pt idx="0">
                  <c:v>Cartes grises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 w="38100">
                <a:solidFill>
                  <a:schemeClr val="bg1">
                    <a:lumMod val="50000"/>
                  </a:schemeClr>
                </a:solidFill>
                <a:prstDash val="sysDot"/>
              </a:ln>
            </c:spPr>
          </c:dPt>
          <c:cat>
            <c:strRef>
              <c:f>'G3 suppl'!$B$3:$I$3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suppl'!$B$8:$I$8</c:f>
              <c:numCache>
                <c:formatCode>#\ ##0.0</c:formatCode>
                <c:ptCount val="8"/>
                <c:pt idx="0">
                  <c:v>2.0652122259999999</c:v>
                </c:pt>
                <c:pt idx="1">
                  <c:v>2.164049946</c:v>
                </c:pt>
                <c:pt idx="2">
                  <c:v>2.2052039859999999</c:v>
                </c:pt>
                <c:pt idx="3">
                  <c:v>2.3026020140000001</c:v>
                </c:pt>
                <c:pt idx="4">
                  <c:v>2.2749148950000002</c:v>
                </c:pt>
                <c:pt idx="5" formatCode="0.0">
                  <c:v>2.0713353546</c:v>
                </c:pt>
                <c:pt idx="6" formatCode="0.0">
                  <c:v>2.1394178517899998</c:v>
                </c:pt>
                <c:pt idx="7" formatCode="0.0">
                  <c:v>2.2049249655150223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'G3 suppl'!$A$9</c:f>
              <c:strCache>
                <c:ptCount val="1"/>
                <c:pt idx="0">
                  <c:v>Apprentissage</c:v>
                </c:pt>
              </c:strCache>
            </c:strRef>
          </c:tx>
          <c:spPr>
            <a:ln w="285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x"/>
            <c:size val="5"/>
            <c:spPr>
              <a:ln>
                <a:solidFill>
                  <a:schemeClr val="tx2"/>
                </a:solidFill>
              </a:ln>
            </c:spPr>
          </c:marker>
          <c:cat>
            <c:strRef>
              <c:f>'G3 suppl'!$B$3:$I$3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'G3 suppl'!$B$9:$I$9</c:f>
              <c:numCache>
                <c:formatCode>#\ ##0.0</c:formatCode>
                <c:ptCount val="8"/>
                <c:pt idx="0">
                  <c:v>1.3719794949999999</c:v>
                </c:pt>
                <c:pt idx="1">
                  <c:v>1.468745813</c:v>
                </c:pt>
                <c:pt idx="2">
                  <c:v>1.5354386609999999</c:v>
                </c:pt>
                <c:pt idx="3">
                  <c:v>1.6190203990000001</c:v>
                </c:pt>
                <c:pt idx="4">
                  <c:v>1.6410624030000001</c:v>
                </c:pt>
                <c:pt idx="5" formatCode="0.0">
                  <c:v>0</c:v>
                </c:pt>
                <c:pt idx="6" formatCode="0.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71152"/>
        <c:axId val="205874960"/>
      </c:lineChart>
      <c:catAx>
        <c:axId val="20587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874960"/>
        <c:crosses val="autoZero"/>
        <c:auto val="1"/>
        <c:lblAlgn val="ctr"/>
        <c:lblOffset val="100"/>
        <c:noMultiLvlLbl val="0"/>
      </c:catAx>
      <c:valAx>
        <c:axId val="2058749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crossAx val="205871152"/>
        <c:crosses val="autoZero"/>
        <c:crossBetween val="between"/>
        <c:majorUnit val="3"/>
      </c:valAx>
    </c:plotArea>
    <c:legend>
      <c:legendPos val="r"/>
      <c:legendEntry>
        <c:idx val="0"/>
        <c:txPr>
          <a:bodyPr/>
          <a:lstStyle/>
          <a:p>
            <a:pPr>
              <a:defRPr sz="1100"/>
            </a:pPr>
            <a:endParaRPr lang="fr-FR"/>
          </a:p>
        </c:txPr>
      </c:legendEntry>
      <c:layout>
        <c:manualLayout>
          <c:xMode val="edge"/>
          <c:yMode val="edge"/>
          <c:x val="0.69121746310454091"/>
          <c:y val="0.10963943696227159"/>
          <c:w val="0.30878253689545915"/>
          <c:h val="0.71519826488754779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74203171235769E-2"/>
          <c:y val="3.4475374732334044E-2"/>
          <c:w val="0.84827924809116706"/>
          <c:h val="0.885356354010352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8"/>
              <c:numFmt formatCode="\+0.0%;\-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 EB'!$A$8:$A$23</c:f>
              <c:strCache>
                <c:ptCount val="16"/>
                <c:pt idx="0">
                  <c:v>Provence-Alpes-Côte d'Azur</c:v>
                </c:pt>
                <c:pt idx="1">
                  <c:v>Nouvelle-Aquitaine</c:v>
                </c:pt>
                <c:pt idx="2">
                  <c:v>Corse</c:v>
                </c:pt>
                <c:pt idx="3">
                  <c:v>La Réunion</c:v>
                </c:pt>
                <c:pt idx="4">
                  <c:v>Normandie</c:v>
                </c:pt>
                <c:pt idx="5">
                  <c:v>Grand Est</c:v>
                </c:pt>
                <c:pt idx="6">
                  <c:v>Bourgogne-Franche-Comté</c:v>
                </c:pt>
                <c:pt idx="7">
                  <c:v>Hauts-de-France</c:v>
                </c:pt>
                <c:pt idx="8">
                  <c:v>Bretagne</c:v>
                </c:pt>
                <c:pt idx="9">
                  <c:v>Auvergne-Rhône-Alpes</c:v>
                </c:pt>
                <c:pt idx="10">
                  <c:v>Occitanie</c:v>
                </c:pt>
                <c:pt idx="11">
                  <c:v>Pays-de-la-Loire</c:v>
                </c:pt>
                <c:pt idx="12">
                  <c:v>Ile-de-France</c:v>
                </c:pt>
                <c:pt idx="13">
                  <c:v>Centre-Val de Loire</c:v>
                </c:pt>
                <c:pt idx="15">
                  <c:v>FM+DOM</c:v>
                </c:pt>
              </c:strCache>
            </c:strRef>
          </c:cat>
          <c:val>
            <c:numRef>
              <c:f>'G4 EB'!$D$8:$D$23</c:f>
              <c:numCache>
                <c:formatCode>\+0%;\-0%</c:formatCode>
                <c:ptCount val="16"/>
                <c:pt idx="0">
                  <c:v>0.4572007572500254</c:v>
                </c:pt>
                <c:pt idx="1">
                  <c:v>0.42312313673433377</c:v>
                </c:pt>
                <c:pt idx="2">
                  <c:v>0.36028916437721836</c:v>
                </c:pt>
                <c:pt idx="3">
                  <c:v>0.29120968894411603</c:v>
                </c:pt>
                <c:pt idx="4">
                  <c:v>0.29112820397537109</c:v>
                </c:pt>
                <c:pt idx="5">
                  <c:v>0.27209210712803644</c:v>
                </c:pt>
                <c:pt idx="6">
                  <c:v>0.148152572615182</c:v>
                </c:pt>
                <c:pt idx="7">
                  <c:v>9.6608222144521028E-2</c:v>
                </c:pt>
                <c:pt idx="8">
                  <c:v>3.6141845804189998E-2</c:v>
                </c:pt>
                <c:pt idx="9">
                  <c:v>3.1576854556384593E-2</c:v>
                </c:pt>
                <c:pt idx="10">
                  <c:v>1.4074259291027902E-2</c:v>
                </c:pt>
                <c:pt idx="11">
                  <c:v>6.2488582040882701E-3</c:v>
                </c:pt>
                <c:pt idx="12">
                  <c:v>-1.4189219989841684E-2</c:v>
                </c:pt>
                <c:pt idx="13">
                  <c:v>-0.36811176266264056</c:v>
                </c:pt>
                <c:pt idx="15">
                  <c:v>0.13923670580665637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5872240"/>
        <c:axId val="205873328"/>
      </c:barChart>
      <c:catAx>
        <c:axId val="205872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873328"/>
        <c:crosses val="autoZero"/>
        <c:auto val="1"/>
        <c:lblAlgn val="ctr"/>
        <c:lblOffset val="100"/>
        <c:noMultiLvlLbl val="0"/>
      </c:catAx>
      <c:valAx>
        <c:axId val="205873328"/>
        <c:scaling>
          <c:orientation val="minMax"/>
          <c:max val="0.60000000000000009"/>
          <c:min val="-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8722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0885658523459E-2"/>
          <c:y val="0.10026744501764866"/>
          <c:w val="0.58394406977154767"/>
          <c:h val="0.78839872386641341"/>
        </c:manualLayout>
      </c:layout>
      <c:lineChart>
        <c:grouping val="standard"/>
        <c:varyColors val="0"/>
        <c:ser>
          <c:idx val="2"/>
          <c:order val="0"/>
          <c:tx>
            <c:strRef>
              <c:f>'G5 G6 Inv et Fonds UE'!$A$5</c:f>
              <c:strCache>
                <c:ptCount val="1"/>
                <c:pt idx="0">
                  <c:v>Dotations et subventions d'investissement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>
                <a:solidFill>
                  <a:schemeClr val="accent1">
                    <a:lumMod val="75000"/>
                  </a:schemeClr>
                </a:solidFill>
                <a:prstDash val="sysDot"/>
              </a:ln>
            </c:spPr>
          </c:dPt>
          <c:cat>
            <c:strRef>
              <c:f>'G5 G6 Inv et Fonds UE'!$B$3:$I$3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'G5 G6 Inv et Fonds UE'!$B$5:$I$5</c:f>
              <c:numCache>
                <c:formatCode>#\ ##0.0</c:formatCode>
                <c:ptCount val="8"/>
                <c:pt idx="0">
                  <c:v>1.8425902667099998</c:v>
                </c:pt>
                <c:pt idx="1">
                  <c:v>1.8861812332199999</c:v>
                </c:pt>
                <c:pt idx="2">
                  <c:v>2.6271556220100001</c:v>
                </c:pt>
                <c:pt idx="3">
                  <c:v>3.11317441454</c:v>
                </c:pt>
                <c:pt idx="4">
                  <c:v>3.6168560253199997</c:v>
                </c:pt>
                <c:pt idx="5">
                  <c:v>4.1936395525500005</c:v>
                </c:pt>
                <c:pt idx="6">
                  <c:v>4.2047547142899999</c:v>
                </c:pt>
                <c:pt idx="7">
                  <c:v>4.441975601809327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'G5 G6 Inv et Fonds UE'!$A$6</c:f>
              <c:strCache>
                <c:ptCount val="1"/>
                <c:pt idx="0">
                  <c:v>(dont hors gestion des fonds européens)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'G5 G6 Inv et Fonds UE'!$B$3:$I$3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'G5 G6 Inv et Fonds UE'!$B$6:$H$6</c:f>
              <c:numCache>
                <c:formatCode>#\ ##0.0</c:formatCode>
                <c:ptCount val="7"/>
                <c:pt idx="0">
                  <c:v>1.7281094582199998</c:v>
                </c:pt>
                <c:pt idx="1">
                  <c:v>1.75531880282</c:v>
                </c:pt>
                <c:pt idx="2">
                  <c:v>1.8628897241200002</c:v>
                </c:pt>
                <c:pt idx="3">
                  <c:v>1.8151085286199997</c:v>
                </c:pt>
                <c:pt idx="4">
                  <c:v>2.03233885625</c:v>
                </c:pt>
                <c:pt idx="5">
                  <c:v>2.3702260494700003</c:v>
                </c:pt>
                <c:pt idx="6">
                  <c:v>2.4309862615200002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'G5 G6 Inv et Fonds UE'!$A$4</c:f>
              <c:strCache>
                <c:ptCount val="1"/>
                <c:pt idx="0">
                  <c:v>FCTVA</c:v>
                </c:pt>
              </c:strCache>
            </c:strRef>
          </c:tx>
          <c:spPr>
            <a:ln>
              <a:prstDash val="solid"/>
            </a:ln>
          </c:spPr>
          <c:marker>
            <c:symbol val="triangle"/>
            <c:size val="5"/>
            <c:spPr>
              <a:solidFill>
                <a:schemeClr val="bg1">
                  <a:lumMod val="95000"/>
                </a:schemeClr>
              </a:solidFill>
            </c:spPr>
          </c:marker>
          <c:dPt>
            <c:idx val="7"/>
            <c:bubble3D val="0"/>
            <c:spPr>
              <a:ln>
                <a:prstDash val="sysDot"/>
              </a:ln>
            </c:spPr>
          </c:dPt>
          <c:cat>
            <c:strRef>
              <c:f>'G5 G6 Inv et Fonds UE'!$B$3:$I$3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'G5 G6 Inv et Fonds UE'!$B$4:$I$4</c:f>
              <c:numCache>
                <c:formatCode>#\ ##0.0</c:formatCode>
                <c:ptCount val="8"/>
                <c:pt idx="0">
                  <c:v>0.48040976603000002</c:v>
                </c:pt>
                <c:pt idx="1">
                  <c:v>0.47329293473</c:v>
                </c:pt>
                <c:pt idx="2">
                  <c:v>0.55348702167999997</c:v>
                </c:pt>
                <c:pt idx="3">
                  <c:v>0.54610878680999997</c:v>
                </c:pt>
                <c:pt idx="4">
                  <c:v>0.51270956732000006</c:v>
                </c:pt>
                <c:pt idx="5">
                  <c:v>0.51744124823000004</c:v>
                </c:pt>
                <c:pt idx="6">
                  <c:v>0.57030735992999992</c:v>
                </c:pt>
                <c:pt idx="7">
                  <c:v>0.66945779841522046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'G5 G6 Inv et Fonds UE'!$A$7</c:f>
              <c:strCache>
                <c:ptCount val="1"/>
                <c:pt idx="0">
                  <c:v>Autres recettes d'investissement</c:v>
                </c:pt>
              </c:strCache>
            </c:strRef>
          </c:tx>
          <c:spPr>
            <a:ln w="285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Pt>
            <c:idx val="7"/>
            <c:bubble3D val="0"/>
            <c:spPr>
              <a:ln w="28575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'G5 G6 Inv et Fonds UE'!$B$3:$I$3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'G5 G6 Inv et Fonds UE'!$B$7:$I$7</c:f>
              <c:numCache>
                <c:formatCode>#\ ##0.0</c:formatCode>
                <c:ptCount val="8"/>
                <c:pt idx="0">
                  <c:v>0.58317241351999993</c:v>
                </c:pt>
                <c:pt idx="1">
                  <c:v>0.28958516837000003</c:v>
                </c:pt>
                <c:pt idx="2">
                  <c:v>0.33868203262999996</c:v>
                </c:pt>
                <c:pt idx="3">
                  <c:v>0.46744453144999998</c:v>
                </c:pt>
                <c:pt idx="4">
                  <c:v>0.49675952567000004</c:v>
                </c:pt>
                <c:pt idx="5">
                  <c:v>0.55844521189999996</c:v>
                </c:pt>
                <c:pt idx="6">
                  <c:v>0.55775989726999997</c:v>
                </c:pt>
                <c:pt idx="7">
                  <c:v>0.52986492407699992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69520"/>
        <c:axId val="205874416"/>
      </c:lineChart>
      <c:catAx>
        <c:axId val="20586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874416"/>
        <c:crosses val="autoZero"/>
        <c:auto val="1"/>
        <c:lblAlgn val="ctr"/>
        <c:lblOffset val="100"/>
        <c:noMultiLvlLbl val="0"/>
      </c:catAx>
      <c:valAx>
        <c:axId val="205874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.0" sourceLinked="0"/>
        <c:majorTickMark val="out"/>
        <c:minorTickMark val="none"/>
        <c:tickLblPos val="nextTo"/>
        <c:crossAx val="20586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3636853085672"/>
          <c:y val="0.11353902984349179"/>
          <c:w val="0.31649639948852548"/>
          <c:h val="0.84140449110527848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0885658523459E-2"/>
          <c:y val="0.10026744501764866"/>
          <c:w val="0.58394406977154767"/>
          <c:h val="0.78839872386641341"/>
        </c:manualLayout>
      </c:layout>
      <c:lineChart>
        <c:grouping val="standard"/>
        <c:varyColors val="0"/>
        <c:ser>
          <c:idx val="2"/>
          <c:order val="0"/>
          <c:tx>
            <c:strRef>
              <c:f>'G5 G6 Inv et Fonds UE'!$A$12</c:f>
              <c:strCache>
                <c:ptCount val="1"/>
                <c:pt idx="0">
                  <c:v>Subventions d'équipement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>
                <a:solidFill>
                  <a:schemeClr val="accent1">
                    <a:lumMod val="75000"/>
                  </a:schemeClr>
                </a:solidFill>
                <a:prstDash val="sysDot"/>
              </a:ln>
            </c:spPr>
          </c:dPt>
          <c:cat>
            <c:strRef>
              <c:f>'G5 G6 Inv et Fonds UE'!$B$10:$I$10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'G5 G6 Inv et Fonds UE'!$B$12:$I$12</c:f>
              <c:numCache>
                <c:formatCode>#\ ##0.0</c:formatCode>
                <c:ptCount val="8"/>
                <c:pt idx="0">
                  <c:v>5.9451588167700002</c:v>
                </c:pt>
                <c:pt idx="1">
                  <c:v>5.3569572432300001</c:v>
                </c:pt>
                <c:pt idx="2">
                  <c:v>5.7359239433200004</c:v>
                </c:pt>
                <c:pt idx="3">
                  <c:v>6.2278016104000002</c:v>
                </c:pt>
                <c:pt idx="4">
                  <c:v>7.1373169647300001</c:v>
                </c:pt>
                <c:pt idx="5">
                  <c:v>8.5485639999199989</c:v>
                </c:pt>
                <c:pt idx="6">
                  <c:v>8.6285232164599996</c:v>
                </c:pt>
                <c:pt idx="7">
                  <c:v>9.137405127709572</c:v>
                </c:pt>
              </c:numCache>
            </c:numRef>
          </c:val>
          <c:smooth val="0"/>
        </c:ser>
        <c:ser>
          <c:idx val="3"/>
          <c:order val="1"/>
          <c:tx>
            <c:v>(dont hors gestion des fonds européens)</c:v>
          </c:tx>
          <c:spPr>
            <a:ln>
              <a:solidFill>
                <a:schemeClr val="accent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'G5 G6 Inv et Fonds UE'!$B$10:$I$10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'G5 G6 Inv et Fonds UE'!$B$13:$H$13</c:f>
              <c:numCache>
                <c:formatCode>#\ ##0.0</c:formatCode>
                <c:ptCount val="7"/>
                <c:pt idx="0">
                  <c:v>5.8291828357600002</c:v>
                </c:pt>
                <c:pt idx="1">
                  <c:v>5.1896448861</c:v>
                </c:pt>
                <c:pt idx="2">
                  <c:v>4.9916229469299997</c:v>
                </c:pt>
                <c:pt idx="3">
                  <c:v>5.0070635225299993</c:v>
                </c:pt>
                <c:pt idx="4">
                  <c:v>5.7312615025200007</c:v>
                </c:pt>
                <c:pt idx="5">
                  <c:v>6.9832293407299995</c:v>
                </c:pt>
                <c:pt idx="6">
                  <c:v>7.0618086366200004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'G5 G6 Inv et Fonds UE'!$A$11</c:f>
              <c:strCache>
                <c:ptCount val="1"/>
                <c:pt idx="0">
                  <c:v>Dépenses d'équipement</c:v>
                </c:pt>
              </c:strCache>
            </c:strRef>
          </c:tx>
          <c:spPr>
            <a:ln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>
                <a:prstDash val="sysDot"/>
              </a:ln>
            </c:spPr>
          </c:dPt>
          <c:cat>
            <c:strRef>
              <c:f>'G5 G6 Inv et Fonds UE'!$B$10:$I$10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'G5 G6 Inv et Fonds UE'!$B$11:$I$11</c:f>
              <c:numCache>
                <c:formatCode>#\ ##0.0</c:formatCode>
                <c:ptCount val="8"/>
                <c:pt idx="0">
                  <c:v>3.09633917199</c:v>
                </c:pt>
                <c:pt idx="1">
                  <c:v>2.9996124484199997</c:v>
                </c:pt>
                <c:pt idx="2">
                  <c:v>3.3314670174600001</c:v>
                </c:pt>
                <c:pt idx="3">
                  <c:v>3.0589495395299999</c:v>
                </c:pt>
                <c:pt idx="4">
                  <c:v>3.3825536276600001</c:v>
                </c:pt>
                <c:pt idx="5">
                  <c:v>3.25535879794</c:v>
                </c:pt>
                <c:pt idx="6">
                  <c:v>3.8916576574699997</c:v>
                </c:pt>
                <c:pt idx="7">
                  <c:v>4.4426466125472617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'G5 G6 Inv et Fonds UE'!$A$14</c:f>
              <c:strCache>
                <c:ptCount val="1"/>
                <c:pt idx="0">
                  <c:v>Autres dépenses d'investissement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x"/>
            <c:size val="5"/>
            <c:spPr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 w="19050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'G5 G6 Inv et Fonds UE'!$B$10:$I$10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'G5 G6 Inv et Fonds UE'!$B$14:$I$14</c:f>
              <c:numCache>
                <c:formatCode>#\ ##0.0</c:formatCode>
                <c:ptCount val="8"/>
                <c:pt idx="0">
                  <c:v>0.56405225823000005</c:v>
                </c:pt>
                <c:pt idx="1">
                  <c:v>0.39752747708999997</c:v>
                </c:pt>
                <c:pt idx="2">
                  <c:v>0.61617565759000004</c:v>
                </c:pt>
                <c:pt idx="3">
                  <c:v>0.46831834916999998</c:v>
                </c:pt>
                <c:pt idx="4">
                  <c:v>0.56797505025999995</c:v>
                </c:pt>
                <c:pt idx="5">
                  <c:v>0.86383167627000002</c:v>
                </c:pt>
                <c:pt idx="6">
                  <c:v>0.70628725110000001</c:v>
                </c:pt>
                <c:pt idx="7">
                  <c:v>0.66162639896042064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52"/>
        <c:axId val="204227392"/>
      </c:lineChart>
      <c:catAx>
        <c:axId val="2042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227392"/>
        <c:crosses val="autoZero"/>
        <c:auto val="1"/>
        <c:lblAlgn val="ctr"/>
        <c:lblOffset val="100"/>
        <c:noMultiLvlLbl val="0"/>
      </c:catAx>
      <c:valAx>
        <c:axId val="204227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204221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3636853085672"/>
          <c:y val="6.9094585399047337E-2"/>
          <c:w val="0.31649639948852548"/>
          <c:h val="0.88584893554972299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470034995625548E-2"/>
          <c:y val="8.3333333333333329E-2"/>
          <c:w val="0.58702918933649972"/>
          <c:h val="0.80926727909011376"/>
        </c:manualLayout>
      </c:layout>
      <c:lineChart>
        <c:grouping val="standard"/>
        <c:varyColors val="0"/>
        <c:ser>
          <c:idx val="0"/>
          <c:order val="0"/>
          <c:tx>
            <c:strRef>
              <c:f>'G7 Inv Fonction'!$A$4</c:f>
              <c:strCache>
                <c:ptCount val="1"/>
                <c:pt idx="0">
                  <c:v>Transports, routes et voiries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numRef>
              <c:f>'G7 Inv Fonction'!$B$3:$H$3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'G7 Inv Fonction'!$B$4:$H$4</c:f>
              <c:numCache>
                <c:formatCode>#\ ##0.0</c:formatCode>
                <c:ptCount val="7"/>
                <c:pt idx="0">
                  <c:v>2.7910157930700001</c:v>
                </c:pt>
                <c:pt idx="1">
                  <c:v>2.61933947653</c:v>
                </c:pt>
                <c:pt idx="2">
                  <c:v>2.3929341443100003</c:v>
                </c:pt>
                <c:pt idx="3">
                  <c:v>2.60938693108</c:v>
                </c:pt>
                <c:pt idx="4">
                  <c:v>2.8718540285700001</c:v>
                </c:pt>
                <c:pt idx="5">
                  <c:v>3.02255748431</c:v>
                </c:pt>
                <c:pt idx="6">
                  <c:v>3.5452393975900001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'G7 Inv Fonction'!$A$5</c:f>
              <c:strCache>
                <c:ptCount val="1"/>
                <c:pt idx="0">
                  <c:v>Enseignement, formation et apprentissage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'G7 Inv Fonction'!$B$3:$H$3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'G7 Inv Fonction'!$B$5:$H$5</c:f>
              <c:numCache>
                <c:formatCode>#\ ##0.0</c:formatCode>
                <c:ptCount val="7"/>
                <c:pt idx="0">
                  <c:v>2.7058290726499998</c:v>
                </c:pt>
                <c:pt idx="1">
                  <c:v>2.8514674128800004</c:v>
                </c:pt>
                <c:pt idx="2">
                  <c:v>2.7739070459700002</c:v>
                </c:pt>
                <c:pt idx="3">
                  <c:v>2.6611118027699998</c:v>
                </c:pt>
                <c:pt idx="4">
                  <c:v>2.9613807921900004</c:v>
                </c:pt>
                <c:pt idx="5">
                  <c:v>2.7649427907099997</c:v>
                </c:pt>
                <c:pt idx="6">
                  <c:v>3.2613475318300003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'G7 Inv Fonction'!$A$6</c:f>
              <c:strCache>
                <c:ptCount val="1"/>
                <c:pt idx="0">
                  <c:v>Action économique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'G7 Inv Fonction'!$B$3:$H$3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'G7 Inv Fonction'!$B$6:$H$6</c:f>
              <c:numCache>
                <c:formatCode>#\ ##0.0</c:formatCode>
                <c:ptCount val="7"/>
                <c:pt idx="0">
                  <c:v>1.2773484959600001</c:v>
                </c:pt>
                <c:pt idx="1">
                  <c:v>1.0713838338699999</c:v>
                </c:pt>
                <c:pt idx="2">
                  <c:v>1.61509698376</c:v>
                </c:pt>
                <c:pt idx="3">
                  <c:v>1.40324139543</c:v>
                </c:pt>
                <c:pt idx="4">
                  <c:v>1.6110554700800002</c:v>
                </c:pt>
                <c:pt idx="5">
                  <c:v>2.6666788338900003</c:v>
                </c:pt>
                <c:pt idx="6">
                  <c:v>1.93108276501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'G7 Inv Fonction'!$A$7</c:f>
              <c:strCache>
                <c:ptCount val="1"/>
                <c:pt idx="0">
                  <c:v>Services généraux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'G7 Inv Fonction'!$B$3:$H$3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'G7 Inv Fonction'!$B$7:$H$7</c:f>
              <c:numCache>
                <c:formatCode>#\ ##0.0</c:formatCode>
                <c:ptCount val="7"/>
                <c:pt idx="0">
                  <c:v>0.54003230987999995</c:v>
                </c:pt>
                <c:pt idx="1">
                  <c:v>0.46260701870999998</c:v>
                </c:pt>
                <c:pt idx="2">
                  <c:v>1.0748944526699999</c:v>
                </c:pt>
                <c:pt idx="3">
                  <c:v>1.41156129754</c:v>
                </c:pt>
                <c:pt idx="4">
                  <c:v>1.62100456265</c:v>
                </c:pt>
                <c:pt idx="5">
                  <c:v>1.8649933647899999</c:v>
                </c:pt>
                <c:pt idx="6">
                  <c:v>1.88406627041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'G7 Inv Fonction'!$A$8</c:f>
              <c:strCache>
                <c:ptCount val="1"/>
                <c:pt idx="0">
                  <c:v>Aménagement des territoires et habitat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'G7 Inv Fonction'!$B$3:$H$3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'G7 Inv Fonction'!$B$8:$H$8</c:f>
              <c:numCache>
                <c:formatCode>#\ ##0.0</c:formatCode>
                <c:ptCount val="7"/>
                <c:pt idx="0">
                  <c:v>1.14421919444</c:v>
                </c:pt>
                <c:pt idx="1">
                  <c:v>1.0607003673300002</c:v>
                </c:pt>
                <c:pt idx="2">
                  <c:v>0.96735321781000005</c:v>
                </c:pt>
                <c:pt idx="3">
                  <c:v>0.99483485133000005</c:v>
                </c:pt>
                <c:pt idx="4">
                  <c:v>1.04411733801</c:v>
                </c:pt>
                <c:pt idx="5">
                  <c:v>1.1415632062899999</c:v>
                </c:pt>
                <c:pt idx="6">
                  <c:v>1.22327710226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'G7 Inv Fonction'!$A$9</c:f>
              <c:strCache>
                <c:ptCount val="1"/>
                <c:pt idx="0">
                  <c:v>Culture, vie sociale, sport et jeunesse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'G7 Inv Fonction'!$B$3:$H$3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'G7 Inv Fonction'!$B$9:$H$9</c:f>
              <c:numCache>
                <c:formatCode>#\ ##0.0</c:formatCode>
                <c:ptCount val="7"/>
                <c:pt idx="0">
                  <c:v>0.45703946835999998</c:v>
                </c:pt>
                <c:pt idx="1">
                  <c:v>0.30834826583000002</c:v>
                </c:pt>
                <c:pt idx="2">
                  <c:v>0.31843335488000002</c:v>
                </c:pt>
                <c:pt idx="3">
                  <c:v>0.34754402069999996</c:v>
                </c:pt>
                <c:pt idx="4">
                  <c:v>0.40799480277</c:v>
                </c:pt>
                <c:pt idx="5">
                  <c:v>0.44814618352000002</c:v>
                </c:pt>
                <c:pt idx="6">
                  <c:v>0.47243088763999996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'G7 Inv Fonction'!$A$10</c:f>
              <c:strCache>
                <c:ptCount val="1"/>
                <c:pt idx="0">
                  <c:v>Environnement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'G7 Inv Fonction'!$B$3:$H$3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'G7 Inv Fonction'!$B$10:$H$10</c:f>
              <c:numCache>
                <c:formatCode>#\ ##0.0</c:formatCode>
                <c:ptCount val="7"/>
                <c:pt idx="0">
                  <c:v>0.33189722601999999</c:v>
                </c:pt>
                <c:pt idx="1">
                  <c:v>0.32291186488000001</c:v>
                </c:pt>
                <c:pt idx="2">
                  <c:v>0.27309541437000001</c:v>
                </c:pt>
                <c:pt idx="3">
                  <c:v>0.28894064480999998</c:v>
                </c:pt>
                <c:pt idx="4">
                  <c:v>0.27282850689999999</c:v>
                </c:pt>
                <c:pt idx="5">
                  <c:v>0.32512187064999998</c:v>
                </c:pt>
                <c:pt idx="6">
                  <c:v>0.39073947851999996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'G7 Inv Fonction'!$A$11</c:f>
              <c:strCache>
                <c:ptCount val="1"/>
                <c:pt idx="0">
                  <c:v>Santé, action sociale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numRef>
              <c:f>'G7 Inv Fonction'!$B$3:$H$3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'G7 Inv Fonction'!$B$11:$H$11</c:f>
              <c:numCache>
                <c:formatCode>#\ ##0.0</c:formatCode>
                <c:ptCount val="7"/>
                <c:pt idx="0">
                  <c:v>7.2960013340000004E-2</c:v>
                </c:pt>
                <c:pt idx="1">
                  <c:v>5.7338928710000001E-2</c:v>
                </c:pt>
                <c:pt idx="2">
                  <c:v>3.6732114650000001E-2</c:v>
                </c:pt>
                <c:pt idx="3">
                  <c:v>5.3461708340000004E-2</c:v>
                </c:pt>
                <c:pt idx="4">
                  <c:v>3.6129232999999997E-2</c:v>
                </c:pt>
                <c:pt idx="5">
                  <c:v>4.0428683319999999E-2</c:v>
                </c:pt>
                <c:pt idx="6">
                  <c:v>5.1549927799999999E-2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'G7 Inv Fonction'!$A$12</c:f>
              <c:strCache>
                <c:ptCount val="1"/>
                <c:pt idx="0">
                  <c:v>Sécurité et salubrité publiques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'G7 Inv Fonction'!$B$3:$H$3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'G7 Inv Fonction'!$B$12:$H$12</c:f>
              <c:numCache>
                <c:formatCode>#\ ##0.0</c:formatCode>
                <c:ptCount val="7"/>
                <c:pt idx="3">
                  <c:v>1.060615E-3</c:v>
                </c:pt>
                <c:pt idx="4">
                  <c:v>7.6599877499999997E-3</c:v>
                </c:pt>
                <c:pt idx="5">
                  <c:v>2.6784810299999998E-3</c:v>
                </c:pt>
                <c:pt idx="6">
                  <c:v>7.4420383200000002E-3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864"/>
        <c:axId val="204221408"/>
      </c:lineChart>
      <c:catAx>
        <c:axId val="2042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408"/>
        <c:crosses val="autoZero"/>
        <c:auto val="1"/>
        <c:lblAlgn val="ctr"/>
        <c:lblOffset val="100"/>
        <c:noMultiLvlLbl val="0"/>
      </c:catAx>
      <c:valAx>
        <c:axId val="20422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spPr>
          <a:noFill/>
          <a:ln>
            <a:solidFill>
              <a:schemeClr val="accent1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83287425907366"/>
          <c:y val="8.9437307646188902E-2"/>
          <c:w val="0.32711172537301814"/>
          <c:h val="0.8482327830848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10</xdr:row>
      <xdr:rowOff>19050</xdr:rowOff>
    </xdr:from>
    <xdr:to>
      <xdr:col>7</xdr:col>
      <xdr:colOff>447675</xdr:colOff>
      <xdr:row>30</xdr:row>
      <xdr:rowOff>85723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0.10732</cdr:x>
      <cdr:y>0.10782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0"/>
          <a:ext cx="478400" cy="317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0.10732</cdr:x>
      <cdr:y>0.10782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0"/>
          <a:ext cx="478400" cy="317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711200</xdr:colOff>
      <xdr:row>1</xdr:row>
      <xdr:rowOff>73024</xdr:rowOff>
    </xdr:from>
    <xdr:to>
      <xdr:col>16</xdr:col>
      <xdr:colOff>514350</xdr:colOff>
      <xdr:row>17</xdr:row>
      <xdr:rowOff>152399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0.10464</cdr:x>
      <cdr:y>0.10108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78400" cy="27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8</xdr:row>
      <xdr:rowOff>152400</xdr:rowOff>
    </xdr:from>
    <xdr:to>
      <xdr:col>3</xdr:col>
      <xdr:colOff>57150</xdr:colOff>
      <xdr:row>22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152400</xdr:colOff>
      <xdr:row>25</xdr:row>
      <xdr:rowOff>107949</xdr:rowOff>
    </xdr:from>
    <xdr:to>
      <xdr:col>10</xdr:col>
      <xdr:colOff>704850</xdr:colOff>
      <xdr:row>43</xdr:row>
      <xdr:rowOff>85725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0.21668</cdr:x>
      <cdr:y>0.10248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653414" cy="269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fr-FR" sz="1100">
              <a:solidFill>
                <a:sysClr val="windowText" lastClr="000000"/>
              </a:solidFill>
            </a:rPr>
            <a:t>Md€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0.01933</cdr:x>
      <cdr:y>0.25463</cdr:y>
    </cdr:from>
    <cdr:to>
      <cdr:x>0.10119</cdr:x>
      <cdr:y>0.35185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3785" y="867467"/>
          <a:ext cx="481865" cy="331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M €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</xdr:colOff>
      <xdr:row>1</xdr:row>
      <xdr:rowOff>34290</xdr:rowOff>
    </xdr:from>
    <xdr:to>
      <xdr:col>14</xdr:col>
      <xdr:colOff>742950</xdr:colOff>
      <xdr:row>14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107950</xdr:colOff>
      <xdr:row>0</xdr:row>
      <xdr:rowOff>53975</xdr:rowOff>
    </xdr:from>
    <xdr:to>
      <xdr:col>15</xdr:col>
      <xdr:colOff>107950</xdr:colOff>
      <xdr:row>14</xdr:row>
      <xdr:rowOff>130175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587375</xdr:colOff>
      <xdr:row>15</xdr:row>
      <xdr:rowOff>123825</xdr:rowOff>
    </xdr:from>
    <xdr:to>
      <xdr:col>14</xdr:col>
      <xdr:colOff>587375</xdr:colOff>
      <xdr:row>30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0.00903</cdr:x>
      <cdr:y>0</cdr:y>
    </cdr:from>
    <cdr:to>
      <cdr:x>0.1257</cdr:x>
      <cdr:y>0.10248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1275" y="0"/>
          <a:ext cx="533415" cy="281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273050</xdr:colOff>
      <xdr:row>12</xdr:row>
      <xdr:rowOff>138430</xdr:rowOff>
    </xdr:from>
    <xdr:to>
      <xdr:col>14</xdr:col>
      <xdr:colOff>361950</xdr:colOff>
      <xdr:row>29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0.13786</cdr:x>
      <cdr:y>0.08681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17525" cy="281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9</xdr:col>
      <xdr:colOff>114300</xdr:colOff>
      <xdr:row>29</xdr:row>
      <xdr:rowOff>38100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0.11667</cdr:x>
      <cdr:y>0.10248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33415" cy="281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193675</xdr:colOff>
      <xdr:row>6</xdr:row>
      <xdr:rowOff>9525</xdr:rowOff>
    </xdr:from>
    <xdr:to>
      <xdr:col>11</xdr:col>
      <xdr:colOff>444501</xdr:colOff>
      <xdr:row>20</xdr:row>
      <xdr:rowOff>174625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25400</xdr:colOff>
      <xdr:row>2</xdr:row>
      <xdr:rowOff>165100</xdr:rowOff>
    </xdr:from>
    <xdr:to>
      <xdr:col>15</xdr:col>
      <xdr:colOff>673100</xdr:colOff>
      <xdr:row>16</xdr:row>
      <xdr:rowOff>158750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22225</xdr:colOff>
      <xdr:row>20</xdr:row>
      <xdr:rowOff>117475</xdr:rowOff>
    </xdr:from>
    <xdr:to>
      <xdr:col>15</xdr:col>
      <xdr:colOff>669925</xdr:colOff>
      <xdr:row>34</xdr:row>
      <xdr:rowOff>79375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00" workbookViewId="0">
      <selection activeCell="A4" sqref="A4:XFD4"/>
    </sheetView>
  </sheetViews>
  <sheetFormatPr baseColWidth="10" defaultRowHeight="15" x14ac:dyDescent="0.25"/>
  <cols>
    <col min="1" max="1" width="47.42578125" style="8" customWidth="1"/>
  </cols>
  <sheetData>
    <row r="1" spans="1:15" x14ac:dyDescent="0.25">
      <c r="A1" s="6" t="s">
        <v>22</v>
      </c>
      <c r="B1" s="1"/>
      <c r="C1" s="1"/>
      <c r="D1" s="1"/>
      <c r="E1" s="1"/>
    </row>
    <row r="2" spans="1:15" x14ac:dyDescent="0.25">
      <c r="A2" s="7"/>
      <c r="B2" s="2">
        <v>2015</v>
      </c>
      <c r="C2" s="2">
        <v>2016</v>
      </c>
      <c r="D2" s="2">
        <v>2017</v>
      </c>
      <c r="E2" s="2">
        <v>2018</v>
      </c>
      <c r="F2" s="2">
        <v>2019</v>
      </c>
      <c r="G2" s="2">
        <v>2020</v>
      </c>
      <c r="H2" s="2">
        <v>2021</v>
      </c>
      <c r="I2" s="2" t="s">
        <v>84</v>
      </c>
    </row>
    <row r="3" spans="1:15" x14ac:dyDescent="0.25">
      <c r="A3" s="23" t="s">
        <v>0</v>
      </c>
      <c r="B3" s="3">
        <v>2.8003194488219751E-2</v>
      </c>
      <c r="C3" s="3">
        <v>-9.0883267191439465E-3</v>
      </c>
      <c r="D3" s="3">
        <v>0.10321211721640045</v>
      </c>
      <c r="E3" s="3">
        <v>3.4951656256697605E-2</v>
      </c>
      <c r="F3" s="3">
        <v>1.2178004510982721E-2</v>
      </c>
      <c r="G3" s="38">
        <v>-3.2291864367787096E-2</v>
      </c>
      <c r="H3" s="38">
        <v>3.4536028295961009E-2</v>
      </c>
      <c r="I3" s="38">
        <v>3.126946189577514E-2</v>
      </c>
      <c r="L3" s="37"/>
      <c r="M3" s="37"/>
      <c r="N3" s="37"/>
      <c r="O3" s="37"/>
    </row>
    <row r="4" spans="1:15" x14ac:dyDescent="0.25">
      <c r="A4" s="24" t="s">
        <v>1</v>
      </c>
      <c r="B4" s="4">
        <v>1.5356070549715106E-2</v>
      </c>
      <c r="C4" s="4">
        <v>-2.3406996723478457E-3</v>
      </c>
      <c r="D4" s="4">
        <v>0.10547790377824717</v>
      </c>
      <c r="E4" s="4">
        <v>4.1777329005908914E-2</v>
      </c>
      <c r="F4" s="4">
        <v>3.5069362089262368E-2</v>
      </c>
      <c r="G4" s="39">
        <v>-7.3070361715388429E-2</v>
      </c>
      <c r="H4" s="39">
        <v>5.4231675684553796E-2</v>
      </c>
      <c r="I4" s="39">
        <v>4.5967730707379778E-2</v>
      </c>
      <c r="L4" s="37"/>
      <c r="M4" s="37"/>
      <c r="N4" s="37"/>
      <c r="O4" s="37"/>
    </row>
    <row r="5" spans="1:15" x14ac:dyDescent="0.25">
      <c r="A5" s="25" t="s">
        <v>2</v>
      </c>
      <c r="B5" s="22">
        <v>-3.2033445428951146E-2</v>
      </c>
      <c r="C5" s="22">
        <v>2.4081111195321192E-2</v>
      </c>
      <c r="D5" s="22">
        <v>0.11456648261802682</v>
      </c>
      <c r="E5" s="22">
        <v>6.9063955751575978E-2</v>
      </c>
      <c r="F5" s="22">
        <v>0.12387319118396989</v>
      </c>
      <c r="G5" s="40">
        <v>-0.21570934416553891</v>
      </c>
      <c r="H5" s="40">
        <v>0.13923670580665629</v>
      </c>
      <c r="I5" s="40">
        <v>0.10357432512196807</v>
      </c>
      <c r="L5" s="37"/>
      <c r="M5" s="37"/>
      <c r="N5" s="37"/>
      <c r="O5" s="37"/>
    </row>
    <row r="6" spans="1:15" x14ac:dyDescent="0.25">
      <c r="A6" s="26" t="s">
        <v>3</v>
      </c>
      <c r="B6" s="4">
        <v>3.5420516193843898E-2</v>
      </c>
      <c r="C6" s="4">
        <v>-6.0753610852267936E-2</v>
      </c>
      <c r="D6" s="4">
        <v>7.2731988916551416E-2</v>
      </c>
      <c r="E6" s="4">
        <v>2.5831274540693228E-2</v>
      </c>
      <c r="F6" s="4">
        <v>0.10543324136482335</v>
      </c>
      <c r="G6" s="39">
        <v>0.14249015384943636</v>
      </c>
      <c r="H6" s="39">
        <v>4.4105184706650286E-2</v>
      </c>
      <c r="I6" s="39">
        <v>7.6755941540134445E-2</v>
      </c>
      <c r="L6" s="37"/>
      <c r="M6" s="37"/>
      <c r="N6" s="37"/>
      <c r="O6" s="37"/>
    </row>
    <row r="7" spans="1:15" x14ac:dyDescent="0.25">
      <c r="A7" s="27" t="s">
        <v>4</v>
      </c>
      <c r="B7" s="4">
        <v>0.16643183222112201</v>
      </c>
      <c r="C7" s="4">
        <v>-3.7463362799844413E-2</v>
      </c>
      <c r="D7" s="4">
        <v>0.24963133935419712</v>
      </c>
      <c r="E7" s="4">
        <v>0.18734844117694438</v>
      </c>
      <c r="F7" s="4">
        <v>0.10117872919423521</v>
      </c>
      <c r="G7" s="39">
        <v>0.13903062969447377</v>
      </c>
      <c r="H7" s="39">
        <v>1.2011698710223838E-2</v>
      </c>
      <c r="I7" s="39">
        <v>5.7844862337558672E-2</v>
      </c>
      <c r="L7" s="37"/>
      <c r="M7" s="37"/>
      <c r="N7" s="37"/>
      <c r="O7" s="37"/>
    </row>
    <row r="8" spans="1:15" x14ac:dyDescent="0.25">
      <c r="A8" s="28" t="s">
        <v>5</v>
      </c>
      <c r="B8" s="5">
        <v>9.2364070250677166E-2</v>
      </c>
      <c r="C8" s="5">
        <v>6.9257176484089245E-2</v>
      </c>
      <c r="D8" s="5">
        <v>2.8090212242705137E-2</v>
      </c>
      <c r="E8" s="5">
        <v>3.0727107548356836E-2</v>
      </c>
      <c r="F8" s="5">
        <v>6.6134771197592368E-3</v>
      </c>
      <c r="G8" s="41">
        <v>8.975410550585125E-2</v>
      </c>
      <c r="H8" s="41">
        <v>7.9718168458617553E-2</v>
      </c>
      <c r="I8" s="41">
        <v>6.4618378764390569E-2</v>
      </c>
      <c r="L8" s="37"/>
      <c r="M8" s="37"/>
      <c r="N8" s="37"/>
      <c r="O8" s="3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Q16" sqref="Q16"/>
    </sheetView>
  </sheetViews>
  <sheetFormatPr baseColWidth="10" defaultRowHeight="15" x14ac:dyDescent="0.25"/>
  <cols>
    <col min="1" max="1" width="46.140625" customWidth="1"/>
    <col min="2" max="8" width="7.140625" customWidth="1"/>
  </cols>
  <sheetData>
    <row r="1" spans="1:9" x14ac:dyDescent="0.25">
      <c r="B1" s="9"/>
      <c r="C1" s="9"/>
      <c r="D1" s="9"/>
      <c r="E1" s="9"/>
      <c r="F1" s="9"/>
      <c r="G1" s="9"/>
    </row>
    <row r="2" spans="1:9" x14ac:dyDescent="0.25">
      <c r="A2" t="s">
        <v>68</v>
      </c>
      <c r="B2" s="9"/>
      <c r="C2" s="9"/>
      <c r="D2" s="9"/>
      <c r="E2" s="9"/>
      <c r="F2" s="9"/>
      <c r="G2" s="9"/>
    </row>
    <row r="3" spans="1:9" x14ac:dyDescent="0.25">
      <c r="A3" s="12"/>
      <c r="B3" s="12">
        <v>2015</v>
      </c>
      <c r="C3" s="12">
        <v>2016</v>
      </c>
      <c r="D3" s="12">
        <v>2017</v>
      </c>
      <c r="E3" s="12">
        <v>2018</v>
      </c>
      <c r="F3" s="12">
        <v>2019</v>
      </c>
      <c r="G3" s="12">
        <v>2020</v>
      </c>
      <c r="H3" s="12">
        <v>2021</v>
      </c>
      <c r="I3" s="12" t="s">
        <v>84</v>
      </c>
    </row>
    <row r="4" spans="1:9" x14ac:dyDescent="0.25">
      <c r="A4" t="s">
        <v>83</v>
      </c>
      <c r="B4" s="9">
        <v>2.0788776472400001</v>
      </c>
      <c r="C4" s="9">
        <v>2.0430544908399999</v>
      </c>
      <c r="D4" s="9">
        <v>2.9979117900800003</v>
      </c>
      <c r="E4" s="9">
        <v>3.5161169594799997</v>
      </c>
      <c r="F4" s="9">
        <v>3.7220776546700001</v>
      </c>
      <c r="G4" s="9">
        <v>3.8311748905999998</v>
      </c>
      <c r="H4" s="9">
        <v>4.15182970534</v>
      </c>
      <c r="I4" s="9">
        <v>4.3936527730177906</v>
      </c>
    </row>
    <row r="5" spans="1:9" x14ac:dyDescent="0.25">
      <c r="A5" t="s">
        <v>29</v>
      </c>
      <c r="B5" s="9">
        <v>3.2723590014999999</v>
      </c>
      <c r="C5" s="9">
        <v>3.2262826695300002</v>
      </c>
      <c r="D5" s="9">
        <v>3.6859937969100001</v>
      </c>
      <c r="E5" s="9">
        <v>3.7495240128400003</v>
      </c>
      <c r="F5" s="9">
        <v>4.0465452383000002</v>
      </c>
      <c r="G5" s="9">
        <v>4.1221661339499995</v>
      </c>
      <c r="H5" s="9">
        <v>4.2764984578900007</v>
      </c>
      <c r="I5" s="9">
        <v>4.4022856193705486</v>
      </c>
    </row>
    <row r="6" spans="1:9" x14ac:dyDescent="0.25">
      <c r="A6" t="s">
        <v>30</v>
      </c>
      <c r="B6" s="9">
        <v>0.62754793582000001</v>
      </c>
      <c r="C6" s="9">
        <v>0.59515230813000009</v>
      </c>
      <c r="D6" s="9">
        <v>0.59798720207</v>
      </c>
      <c r="E6" s="9">
        <v>0.57730448765999998</v>
      </c>
      <c r="F6" s="9">
        <v>0.58654557599000001</v>
      </c>
      <c r="G6" s="9">
        <v>0.56442702131</v>
      </c>
      <c r="H6" s="9">
        <v>0.56019651355</v>
      </c>
      <c r="I6" s="9">
        <v>0.52773335824002832</v>
      </c>
    </row>
    <row r="7" spans="1:9" x14ac:dyDescent="0.25">
      <c r="A7" t="s">
        <v>31</v>
      </c>
      <c r="B7" s="9">
        <v>12.12060697003</v>
      </c>
      <c r="C7" s="9">
        <v>11.72320639578</v>
      </c>
      <c r="D7" s="9">
        <v>13.621800440079999</v>
      </c>
      <c r="E7" s="9">
        <v>13.31514699273</v>
      </c>
      <c r="F7" s="9">
        <v>13.957108754749999</v>
      </c>
      <c r="G7" s="9">
        <v>12.91248052037</v>
      </c>
      <c r="H7" s="9">
        <v>12.957967449370001</v>
      </c>
      <c r="I7" s="9">
        <v>12.952200329795517</v>
      </c>
    </row>
    <row r="8" spans="1:9" x14ac:dyDescent="0.25">
      <c r="A8" t="s">
        <v>8</v>
      </c>
      <c r="B8" s="9">
        <v>0.22902343755000001</v>
      </c>
      <c r="C8" s="9">
        <v>0.23016949872</v>
      </c>
      <c r="D8" s="9">
        <v>0.22243498006999998</v>
      </c>
      <c r="E8" s="9">
        <v>0.24388725420000001</v>
      </c>
      <c r="F8" s="9">
        <v>0.22513403848999999</v>
      </c>
      <c r="G8" s="9">
        <v>0.37938766829000004</v>
      </c>
      <c r="H8" s="9">
        <v>0.61636232249</v>
      </c>
      <c r="I8" s="9">
        <v>0.99251068565778255</v>
      </c>
    </row>
    <row r="9" spans="1:9" x14ac:dyDescent="0.25">
      <c r="B9" s="9"/>
      <c r="C9" s="9"/>
      <c r="D9" s="9"/>
      <c r="E9" s="9"/>
      <c r="F9" s="9"/>
      <c r="G9" s="9"/>
    </row>
    <row r="10" spans="1:9" x14ac:dyDescent="0.25">
      <c r="B10" s="9"/>
      <c r="C10" s="9"/>
      <c r="D10" s="9"/>
      <c r="E10" s="9"/>
      <c r="F10" s="9"/>
      <c r="G10" s="9"/>
    </row>
    <row r="11" spans="1:9" x14ac:dyDescent="0.25">
      <c r="B11" s="9"/>
      <c r="C11" s="9"/>
      <c r="D11" s="9"/>
      <c r="E11" s="9"/>
      <c r="F11" s="9"/>
      <c r="G11" s="9"/>
    </row>
    <row r="14" spans="1:9" x14ac:dyDescent="0.25">
      <c r="B14" s="9"/>
      <c r="C14" s="9"/>
      <c r="D14" s="9"/>
      <c r="E14" s="9"/>
      <c r="F14" s="9"/>
    </row>
    <row r="15" spans="1:9" x14ac:dyDescent="0.25">
      <c r="B15" s="9"/>
      <c r="C15" s="9"/>
      <c r="D15" s="9"/>
      <c r="E15" s="9"/>
      <c r="F15" s="9"/>
    </row>
    <row r="19" spans="1:8" x14ac:dyDescent="0.25">
      <c r="A19" s="12"/>
      <c r="B19" s="12">
        <v>2015</v>
      </c>
      <c r="C19" s="12">
        <v>2016</v>
      </c>
      <c r="D19" s="12">
        <v>2017</v>
      </c>
      <c r="E19" s="12">
        <v>2018</v>
      </c>
      <c r="F19" s="12">
        <v>2019</v>
      </c>
      <c r="G19" s="12">
        <v>2020</v>
      </c>
      <c r="H19" s="12">
        <v>2021</v>
      </c>
    </row>
    <row r="20" spans="1:8" x14ac:dyDescent="0.25">
      <c r="A20" t="s">
        <v>83</v>
      </c>
      <c r="B20" s="9">
        <f>+B4/$B4*100</f>
        <v>100</v>
      </c>
      <c r="C20" s="9">
        <f t="shared" ref="C20:H20" si="0">+C4/$B4*100</f>
        <v>98.276803040931227</v>
      </c>
      <c r="D20" s="9">
        <f t="shared" si="0"/>
        <v>144.20818820482995</v>
      </c>
      <c r="E20" s="9">
        <f t="shared" si="0"/>
        <v>169.13534878534747</v>
      </c>
      <c r="F20" s="9">
        <f t="shared" si="0"/>
        <v>179.04265119265565</v>
      </c>
      <c r="G20" s="9">
        <f t="shared" si="0"/>
        <v>184.29054233597725</v>
      </c>
      <c r="H20" s="9">
        <f t="shared" si="0"/>
        <v>199.71496210236964</v>
      </c>
    </row>
    <row r="21" spans="1:8" x14ac:dyDescent="0.25">
      <c r="A21" t="s">
        <v>29</v>
      </c>
      <c r="B21" s="9">
        <f t="shared" ref="B21:H21" si="1">+B5/$B5*100</f>
        <v>100</v>
      </c>
      <c r="C21" s="9">
        <f t="shared" si="1"/>
        <v>98.591953635011336</v>
      </c>
      <c r="D21" s="9">
        <f t="shared" si="1"/>
        <v>112.6402633458125</v>
      </c>
      <c r="E21" s="9">
        <f t="shared" si="1"/>
        <v>114.58168285085087</v>
      </c>
      <c r="F21" s="9">
        <f t="shared" si="1"/>
        <v>123.65835277990969</v>
      </c>
      <c r="G21" s="9">
        <f t="shared" si="1"/>
        <v>125.9692512973198</v>
      </c>
      <c r="H21" s="9">
        <f t="shared" si="1"/>
        <v>130.68549190139953</v>
      </c>
    </row>
    <row r="22" spans="1:8" x14ac:dyDescent="0.25">
      <c r="A22" t="s">
        <v>30</v>
      </c>
      <c r="B22" s="9">
        <f t="shared" ref="B22:H22" si="2">+B6/$B6*100</f>
        <v>100</v>
      </c>
      <c r="C22" s="9">
        <f t="shared" si="2"/>
        <v>94.837744522628469</v>
      </c>
      <c r="D22" s="9">
        <f t="shared" si="2"/>
        <v>95.289485940006514</v>
      </c>
      <c r="E22" s="9">
        <f t="shared" si="2"/>
        <v>91.99368760661315</v>
      </c>
      <c r="F22" s="9">
        <f t="shared" si="2"/>
        <v>93.46625851355509</v>
      </c>
      <c r="G22" s="9">
        <f t="shared" si="2"/>
        <v>89.941658492188068</v>
      </c>
      <c r="H22" s="9">
        <f t="shared" si="2"/>
        <v>89.267525486799073</v>
      </c>
    </row>
    <row r="23" spans="1:8" x14ac:dyDescent="0.25">
      <c r="A23" t="s">
        <v>31</v>
      </c>
      <c r="B23" s="9">
        <f t="shared" ref="B23:H23" si="3">+B7/$B7*100</f>
        <v>100</v>
      </c>
      <c r="C23" s="9">
        <f t="shared" si="3"/>
        <v>96.721281572510094</v>
      </c>
      <c r="D23" s="9">
        <f t="shared" si="3"/>
        <v>112.38546447188595</v>
      </c>
      <c r="E23" s="9">
        <f t="shared" si="3"/>
        <v>109.85544722020668</v>
      </c>
      <c r="F23" s="9">
        <f t="shared" si="3"/>
        <v>115.15189618194057</v>
      </c>
      <c r="G23" s="9">
        <f t="shared" si="3"/>
        <v>106.53328296427749</v>
      </c>
      <c r="H23" s="9">
        <f t="shared" si="3"/>
        <v>106.90856886466575</v>
      </c>
    </row>
    <row r="24" spans="1:8" x14ac:dyDescent="0.25">
      <c r="A24" t="s">
        <v>8</v>
      </c>
      <c r="B24" s="9">
        <f t="shared" ref="B24:H24" si="4">+B8/$B8*100</f>
        <v>100</v>
      </c>
      <c r="C24" s="9">
        <f t="shared" si="4"/>
        <v>100.5004121771379</v>
      </c>
      <c r="D24" s="9">
        <f t="shared" si="4"/>
        <v>97.123238760853184</v>
      </c>
      <c r="E24" s="9">
        <f t="shared" si="4"/>
        <v>106.49008538558633</v>
      </c>
      <c r="F24" s="9">
        <f t="shared" si="4"/>
        <v>98.301746274701301</v>
      </c>
      <c r="G24" s="9">
        <f t="shared" si="4"/>
        <v>165.6545165632547</v>
      </c>
      <c r="H24" s="9">
        <f t="shared" si="4"/>
        <v>269.12630824320627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L4" sqref="L4"/>
    </sheetView>
  </sheetViews>
  <sheetFormatPr baseColWidth="10" defaultRowHeight="15" x14ac:dyDescent="0.25"/>
  <cols>
    <col min="1" max="1" width="21.7109375" customWidth="1"/>
    <col min="2" max="4" width="7.85546875" customWidth="1"/>
    <col min="5" max="5" width="5.7109375" customWidth="1"/>
    <col min="6" max="12" width="6.5703125" customWidth="1"/>
  </cols>
  <sheetData>
    <row r="1" spans="1:19" x14ac:dyDescent="0.25">
      <c r="A1" t="s">
        <v>37</v>
      </c>
    </row>
    <row r="3" spans="1:19" x14ac:dyDescent="0.25">
      <c r="A3" s="29"/>
      <c r="B3" s="30">
        <v>2012</v>
      </c>
      <c r="C3" s="30">
        <v>2013</v>
      </c>
      <c r="D3" s="30">
        <v>2014</v>
      </c>
      <c r="E3" s="30">
        <v>2015</v>
      </c>
      <c r="F3" s="30">
        <v>2016</v>
      </c>
      <c r="G3" s="30">
        <v>2017</v>
      </c>
      <c r="H3" s="30">
        <v>2018</v>
      </c>
      <c r="I3" s="30">
        <v>2019</v>
      </c>
      <c r="J3" s="30">
        <v>2020</v>
      </c>
      <c r="K3" s="30">
        <v>2021</v>
      </c>
      <c r="L3" s="30" t="s">
        <v>84</v>
      </c>
      <c r="M3" t="s">
        <v>40</v>
      </c>
    </row>
    <row r="4" spans="1:19" x14ac:dyDescent="0.25">
      <c r="A4" s="18" t="s">
        <v>9</v>
      </c>
      <c r="B4" s="19">
        <v>11.880019213000001</v>
      </c>
      <c r="C4" s="19">
        <v>12.144600139</v>
      </c>
      <c r="D4" s="19">
        <v>13.190619259</v>
      </c>
      <c r="E4" s="19">
        <v>14.530206121000001</v>
      </c>
      <c r="F4" s="19">
        <v>14.919593619</v>
      </c>
      <c r="G4" s="19">
        <v>17.095493173000001</v>
      </c>
      <c r="H4" s="19">
        <v>22.140273351000001</v>
      </c>
      <c r="I4" s="19">
        <v>22.808207749000001</v>
      </c>
      <c r="J4" s="48">
        <v>20.454411239280002</v>
      </c>
      <c r="K4" s="48">
        <v>20.966761331850002</v>
      </c>
      <c r="L4" s="48">
        <v>23.564371590425747</v>
      </c>
      <c r="M4" s="53">
        <f>+K4/J4-1</f>
        <v>2.5048391106271328E-2</v>
      </c>
    </row>
    <row r="5" spans="1:19" x14ac:dyDescent="0.25">
      <c r="A5" t="s">
        <v>21</v>
      </c>
      <c r="B5" s="11">
        <v>7.4435189749999999</v>
      </c>
      <c r="C5" s="11">
        <v>7.4304851359999997</v>
      </c>
      <c r="D5" s="11">
        <v>8.5922531029999991</v>
      </c>
      <c r="E5" s="11">
        <v>9.7583609239999998</v>
      </c>
      <c r="F5" s="11">
        <v>10.092208279999999</v>
      </c>
      <c r="G5" s="11">
        <v>10.20222701</v>
      </c>
      <c r="H5" s="11">
        <v>14.51071913</v>
      </c>
      <c r="I5" s="11">
        <v>14.628160231000001</v>
      </c>
      <c r="J5" s="11">
        <v>12.06385570088</v>
      </c>
      <c r="K5" s="11">
        <v>22.333642983099999</v>
      </c>
      <c r="L5" s="11">
        <v>25.340793524774121</v>
      </c>
      <c r="M5" s="53">
        <f t="shared" ref="M5:M9" si="0">+K5/J5-1</f>
        <v>0.85128565334803108</v>
      </c>
    </row>
    <row r="6" spans="1:19" x14ac:dyDescent="0.25">
      <c r="A6" t="s">
        <v>20</v>
      </c>
      <c r="B6" s="11">
        <v>4.4365002379999998</v>
      </c>
      <c r="C6" s="11">
        <v>4.7141150029999999</v>
      </c>
      <c r="D6" s="11">
        <v>4.598366156</v>
      </c>
      <c r="E6" s="11">
        <v>4.7718451970000002</v>
      </c>
      <c r="F6" s="11">
        <v>4.8273853390000001</v>
      </c>
      <c r="G6" s="11">
        <v>6.8932661639999999</v>
      </c>
      <c r="H6" s="11">
        <v>7.6295542210000002</v>
      </c>
      <c r="I6" s="11">
        <v>8.1800475180000003</v>
      </c>
      <c r="J6" s="11">
        <v>8.3905555383999992</v>
      </c>
      <c r="K6" s="11">
        <v>-1.3668816512499999</v>
      </c>
      <c r="L6" s="11">
        <v>-1.7764219343483723</v>
      </c>
      <c r="M6" s="53">
        <f t="shared" si="0"/>
        <v>-1.162907169256477</v>
      </c>
      <c r="N6" s="42"/>
      <c r="O6" s="42"/>
      <c r="P6" s="42"/>
      <c r="Q6" s="42"/>
      <c r="R6" s="42"/>
      <c r="S6" s="42"/>
    </row>
    <row r="7" spans="1:19" x14ac:dyDescent="0.25">
      <c r="A7" t="s">
        <v>10</v>
      </c>
      <c r="B7" s="9">
        <v>8.9264657889999999</v>
      </c>
      <c r="C7" s="9">
        <v>8.9206526040000007</v>
      </c>
      <c r="D7" s="9">
        <v>7.5569021980000004</v>
      </c>
      <c r="E7" s="9">
        <v>6.2160032850000002</v>
      </c>
      <c r="F7" s="9">
        <v>5.7573612030000003</v>
      </c>
      <c r="G7" s="9">
        <v>5.2865528949999998</v>
      </c>
      <c r="H7" s="9">
        <v>1.308660272</v>
      </c>
      <c r="I7" s="9">
        <v>1.2567965889999999</v>
      </c>
      <c r="J7" s="42">
        <v>1.33426337864</v>
      </c>
      <c r="K7" s="42">
        <v>1.5959132738000001</v>
      </c>
      <c r="L7" s="42">
        <v>2.450328031467282</v>
      </c>
      <c r="M7" s="53">
        <f t="shared" si="0"/>
        <v>0.19610063451392712</v>
      </c>
      <c r="N7" s="42"/>
      <c r="O7" s="42"/>
      <c r="P7" s="42"/>
      <c r="Q7" s="42"/>
      <c r="R7" s="42"/>
      <c r="S7" s="42"/>
    </row>
    <row r="8" spans="1:19" x14ac:dyDescent="0.25">
      <c r="A8" t="s">
        <v>11</v>
      </c>
      <c r="B8" s="9">
        <v>0.55294970499999996</v>
      </c>
      <c r="C8" s="9">
        <v>0.62770208299999997</v>
      </c>
      <c r="D8" s="9">
        <v>0.65846955600000001</v>
      </c>
      <c r="E8" s="9">
        <v>0.97564069899999994</v>
      </c>
      <c r="F8" s="9">
        <v>1.0066244689999999</v>
      </c>
      <c r="G8" s="9">
        <v>1.6770946</v>
      </c>
      <c r="H8" s="9">
        <v>1.536482248</v>
      </c>
      <c r="I8" s="9">
        <v>1.9525480159999999</v>
      </c>
      <c r="J8" s="42">
        <v>2.21006020447</v>
      </c>
      <c r="K8" s="42">
        <v>2.4687154514499996</v>
      </c>
      <c r="L8" s="42">
        <v>2.6190232207994733</v>
      </c>
      <c r="M8" s="53">
        <f t="shared" si="0"/>
        <v>0.11703538503469346</v>
      </c>
      <c r="N8" s="42"/>
      <c r="O8" s="42"/>
      <c r="P8" s="42"/>
      <c r="Q8" s="42"/>
      <c r="R8" s="42"/>
      <c r="S8" s="42"/>
    </row>
    <row r="9" spans="1:19" x14ac:dyDescent="0.25">
      <c r="A9" s="29" t="s">
        <v>12</v>
      </c>
      <c r="B9" s="31">
        <v>0.27469553800000002</v>
      </c>
      <c r="C9" s="31">
        <v>0.25681647699999999</v>
      </c>
      <c r="D9" s="31">
        <v>0.27201439999999999</v>
      </c>
      <c r="E9" s="31">
        <v>0.314356319</v>
      </c>
      <c r="F9" s="31">
        <v>0.28909253400000001</v>
      </c>
      <c r="G9" s="31">
        <v>0.36047552799999999</v>
      </c>
      <c r="H9" s="31">
        <v>0.43943639699999998</v>
      </c>
      <c r="I9" s="31">
        <v>0.49380470399999998</v>
      </c>
      <c r="J9" s="49">
        <v>0.34973545009999996</v>
      </c>
      <c r="K9" s="49">
        <v>0.58245134926000008</v>
      </c>
      <c r="L9" s="49">
        <v>0.73679603652127212</v>
      </c>
      <c r="M9" s="53">
        <f t="shared" si="0"/>
        <v>0.66540552035391198</v>
      </c>
    </row>
    <row r="10" spans="1:19" x14ac:dyDescent="0.25">
      <c r="A10" t="s">
        <v>19</v>
      </c>
    </row>
    <row r="11" spans="1:19" x14ac:dyDescent="0.25"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9" x14ac:dyDescent="0.25">
      <c r="C12" s="9"/>
      <c r="D12" s="9"/>
      <c r="E12" s="9"/>
      <c r="F12" s="9"/>
      <c r="G12" s="9"/>
      <c r="H12" s="9"/>
    </row>
    <row r="13" spans="1:19" x14ac:dyDescent="0.25">
      <c r="B13" s="9"/>
      <c r="C13" s="9"/>
      <c r="D13" s="9"/>
      <c r="E13" s="9"/>
      <c r="F13" s="9"/>
      <c r="G13" s="9"/>
      <c r="H13" s="9"/>
    </row>
    <row r="32" spans="2:2" x14ac:dyDescent="0.25">
      <c r="B32" t="s">
        <v>19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J5" sqref="J5"/>
    </sheetView>
  </sheetViews>
  <sheetFormatPr baseColWidth="10" defaultRowHeight="15" x14ac:dyDescent="0.25"/>
  <cols>
    <col min="1" max="1" width="18.5703125" customWidth="1"/>
  </cols>
  <sheetData>
    <row r="1" spans="1:14" x14ac:dyDescent="0.25">
      <c r="A1" t="s">
        <v>28</v>
      </c>
      <c r="D1" t="s">
        <v>27</v>
      </c>
    </row>
    <row r="3" spans="1:14" x14ac:dyDescent="0.25">
      <c r="A3" s="29"/>
      <c r="B3" s="30">
        <v>2015</v>
      </c>
      <c r="C3" s="30">
        <v>2016</v>
      </c>
      <c r="D3" s="30">
        <v>2017</v>
      </c>
      <c r="E3" s="30">
        <v>2018</v>
      </c>
      <c r="F3" s="30">
        <v>2019</v>
      </c>
      <c r="G3" s="30">
        <v>2020</v>
      </c>
      <c r="H3" s="30">
        <v>2021</v>
      </c>
      <c r="I3" s="30" t="s">
        <v>84</v>
      </c>
    </row>
    <row r="4" spans="1:14" x14ac:dyDescent="0.25">
      <c r="A4" t="s">
        <v>6</v>
      </c>
      <c r="B4" s="11">
        <v>4.1267708660000002</v>
      </c>
      <c r="C4" s="11">
        <v>4.1827063300000002</v>
      </c>
      <c r="D4" s="11">
        <v>8.7266928230000005</v>
      </c>
      <c r="E4" s="11">
        <v>8.7990291860000003</v>
      </c>
      <c r="F4" s="11">
        <v>9.3912221260000006</v>
      </c>
      <c r="G4" s="43">
        <v>9.6700849560000002</v>
      </c>
      <c r="H4" s="43">
        <v>0</v>
      </c>
      <c r="I4" s="43">
        <v>0</v>
      </c>
      <c r="J4" s="37">
        <f>H4/G4-1</f>
        <v>-1</v>
      </c>
    </row>
    <row r="5" spans="1:14" x14ac:dyDescent="0.25">
      <c r="A5" s="10" t="s">
        <v>18</v>
      </c>
      <c r="B5" s="11">
        <v>4.1267708660000002</v>
      </c>
      <c r="C5" s="11">
        <v>4.1827063300000002</v>
      </c>
      <c r="D5" s="11">
        <v>6.353331174</v>
      </c>
      <c r="E5" s="11">
        <v>6.9952735610000003</v>
      </c>
      <c r="F5" s="11">
        <v>7.565824128</v>
      </c>
      <c r="G5" s="43">
        <v>7.7666608024200006</v>
      </c>
      <c r="H5" s="43">
        <v>-1.8788711362799999</v>
      </c>
      <c r="I5" s="43">
        <v>-1.8475220769717047</v>
      </c>
      <c r="J5" s="37">
        <f t="shared" ref="J5:J10" si="0">H5/G5-1</f>
        <v>-1.2419149212354639</v>
      </c>
      <c r="K5" s="9"/>
      <c r="L5" s="9"/>
      <c r="M5" s="9"/>
      <c r="N5" s="9"/>
    </row>
    <row r="6" spans="1:14" x14ac:dyDescent="0.25">
      <c r="A6" s="10" t="s">
        <v>7</v>
      </c>
      <c r="B6" s="11">
        <v>5.1863403699999999</v>
      </c>
      <c r="C6" s="11">
        <v>5.2299149490000003</v>
      </c>
      <c r="D6" s="11">
        <v>5.1704848710000002</v>
      </c>
      <c r="E6" s="11">
        <v>5.1977119539999999</v>
      </c>
      <c r="F6" s="11">
        <v>5.1959162120000002</v>
      </c>
      <c r="G6" s="43">
        <v>4.7783424434699997</v>
      </c>
      <c r="H6" s="43">
        <v>4.8857582134899999</v>
      </c>
      <c r="I6" s="43">
        <v>5.1692889636900565</v>
      </c>
      <c r="J6" s="37">
        <f t="shared" si="0"/>
        <v>2.2479713685400027E-2</v>
      </c>
      <c r="K6" s="9"/>
      <c r="L6" s="9"/>
      <c r="M6" s="9"/>
      <c r="N6" s="9"/>
    </row>
    <row r="7" spans="1:14" x14ac:dyDescent="0.25">
      <c r="A7" s="10" t="s">
        <v>15</v>
      </c>
      <c r="B7" s="11">
        <v>0</v>
      </c>
      <c r="C7" s="11">
        <v>0</v>
      </c>
      <c r="D7" s="11">
        <v>0</v>
      </c>
      <c r="E7" s="11">
        <v>4.0659303639999997</v>
      </c>
      <c r="F7" s="11">
        <v>4.1569211179999996</v>
      </c>
      <c r="G7" s="43">
        <v>3.89787784465</v>
      </c>
      <c r="H7" s="43">
        <v>14.22859747038</v>
      </c>
      <c r="I7" s="43">
        <v>16.178190499797385</v>
      </c>
      <c r="J7" s="37">
        <f t="shared" si="0"/>
        <v>2.6503446330185398</v>
      </c>
    </row>
    <row r="8" spans="1:14" x14ac:dyDescent="0.25">
      <c r="A8" s="10" t="s">
        <v>13</v>
      </c>
      <c r="B8" s="11">
        <v>2.0652122259999999</v>
      </c>
      <c r="C8" s="11">
        <v>2.164049946</v>
      </c>
      <c r="D8" s="11">
        <v>2.2052039859999999</v>
      </c>
      <c r="E8" s="11">
        <v>2.3026020140000001</v>
      </c>
      <c r="F8" s="11">
        <v>2.2749148950000002</v>
      </c>
      <c r="G8" s="43">
        <v>2.0713353546</v>
      </c>
      <c r="H8" s="43">
        <v>2.1394178517899998</v>
      </c>
      <c r="I8" s="43">
        <v>2.2049249655150223</v>
      </c>
      <c r="J8" s="37">
        <f t="shared" si="0"/>
        <v>3.2868891577022108E-2</v>
      </c>
    </row>
    <row r="9" spans="1:14" x14ac:dyDescent="0.25">
      <c r="A9" s="10" t="s">
        <v>14</v>
      </c>
      <c r="B9" s="11">
        <v>1.3719794949999999</v>
      </c>
      <c r="C9" s="11">
        <v>1.468745813</v>
      </c>
      <c r="D9" s="11">
        <v>1.5354386609999999</v>
      </c>
      <c r="E9" s="11">
        <v>1.6190203990000001</v>
      </c>
      <c r="F9" s="11">
        <v>1.6410624030000001</v>
      </c>
      <c r="G9" s="43">
        <v>0</v>
      </c>
      <c r="H9" s="43">
        <v>0</v>
      </c>
      <c r="I9" s="43"/>
      <c r="J9" s="37" t="e">
        <f t="shared" si="0"/>
        <v>#DIV/0!</v>
      </c>
    </row>
    <row r="10" spans="1:14" x14ac:dyDescent="0.25">
      <c r="A10" s="32" t="s">
        <v>8</v>
      </c>
      <c r="B10" s="33">
        <f>+'G3 Recettes'!E4-'G3 suppl'!B5-'G3 suppl'!B6-'G3 suppl'!B7-'G3 suppl'!B8-'G3 suppl'!B9</f>
        <v>1.7799031640000018</v>
      </c>
      <c r="C10" s="33">
        <f>+'G3 Recettes'!F4-'G3 suppl'!C5-'G3 suppl'!C6-'G3 suppl'!C7-'G3 suppl'!C8-'G3 suppl'!C9</f>
        <v>1.874176581</v>
      </c>
      <c r="D10" s="33">
        <f>+'G3 Recettes'!G4-'G3 suppl'!D5-'G3 suppl'!D6-'G3 suppl'!D7-'G3 suppl'!D8-'G3 suppl'!D9</f>
        <v>1.8310344810000003</v>
      </c>
      <c r="E10" s="33">
        <f>+'G3 Recettes'!H4-'G3 suppl'!E5-'G3 suppl'!E6-'G3 suppl'!E7-'G3 suppl'!E8-'G3 suppl'!E9</f>
        <v>1.9597350590000011</v>
      </c>
      <c r="F10" s="33">
        <f>+'G3 Recettes'!I4-'G3 suppl'!F5-'G3 suppl'!F6-'G3 suppl'!F7-'G3 suppl'!F8-'G3 suppl'!F9</f>
        <v>1.9735689930000018</v>
      </c>
      <c r="G10" s="33">
        <f>+'G3 Recettes'!J4-'G3 suppl'!G5-'G3 suppl'!G6-'G3 suppl'!G7-'G3 suppl'!G8-'G3 suppl'!G9</f>
        <v>1.9401947941400022</v>
      </c>
      <c r="H10" s="33">
        <v>0.36237851690999995</v>
      </c>
      <c r="I10" s="33">
        <v>0.73679603652127212</v>
      </c>
      <c r="J10" s="37">
        <f t="shared" si="0"/>
        <v>-0.8132257039321531</v>
      </c>
    </row>
    <row r="11" spans="1:14" x14ac:dyDescent="0.25">
      <c r="A11" t="s">
        <v>19</v>
      </c>
    </row>
    <row r="13" spans="1:14" x14ac:dyDescent="0.25">
      <c r="I13" s="9"/>
      <c r="J13" s="9"/>
      <c r="K13" s="9"/>
      <c r="L13" s="9"/>
      <c r="M13" s="9"/>
      <c r="N13" s="9"/>
    </row>
    <row r="14" spans="1:14" x14ac:dyDescent="0.25">
      <c r="I14" s="42"/>
      <c r="J14" s="42"/>
      <c r="K14" s="42"/>
      <c r="L14" s="42"/>
      <c r="M14" s="42"/>
      <c r="N14" s="4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Q23" sqref="Q23"/>
    </sheetView>
  </sheetViews>
  <sheetFormatPr baseColWidth="10" defaultRowHeight="15" x14ac:dyDescent="0.25"/>
  <cols>
    <col min="1" max="1" width="36" customWidth="1"/>
    <col min="2" max="3" width="12.140625" bestFit="1" customWidth="1"/>
  </cols>
  <sheetData>
    <row r="1" spans="1:4" x14ac:dyDescent="0.25">
      <c r="A1" s="58" t="s">
        <v>47</v>
      </c>
    </row>
    <row r="2" spans="1:4" ht="15.75" thickBot="1" x14ac:dyDescent="0.3">
      <c r="A2" s="59"/>
    </row>
    <row r="3" spans="1:4" ht="14.45" customHeight="1" x14ac:dyDescent="0.25">
      <c r="A3" s="60"/>
      <c r="B3" s="61" t="s">
        <v>48</v>
      </c>
      <c r="C3" s="62"/>
    </row>
    <row r="4" spans="1:4" x14ac:dyDescent="0.25">
      <c r="A4" s="63"/>
      <c r="B4" s="64">
        <v>2020</v>
      </c>
      <c r="C4" s="65">
        <v>2021</v>
      </c>
    </row>
    <row r="5" spans="1:4" ht="15.75" customHeight="1" x14ac:dyDescent="0.25">
      <c r="A5" s="78" t="s">
        <v>49</v>
      </c>
      <c r="B5" s="76">
        <v>3.3931610999994999</v>
      </c>
      <c r="C5" s="77">
        <v>57.59868582</v>
      </c>
      <c r="D5" s="67">
        <f t="shared" ref="D5:D21" si="0">+C5/B5-1</f>
        <v>15.974934028333784</v>
      </c>
    </row>
    <row r="6" spans="1:4" ht="15.75" customHeight="1" x14ac:dyDescent="0.25">
      <c r="A6" s="78" t="s">
        <v>51</v>
      </c>
      <c r="B6" s="76">
        <v>29.57076112</v>
      </c>
      <c r="C6" s="77">
        <v>83.382291370000004</v>
      </c>
      <c r="D6" s="67">
        <f t="shared" si="0"/>
        <v>1.8197546566904195</v>
      </c>
    </row>
    <row r="7" spans="1:4" ht="15.75" customHeight="1" x14ac:dyDescent="0.25">
      <c r="A7" s="78" t="s">
        <v>50</v>
      </c>
      <c r="B7" s="76">
        <v>24.691445139999999</v>
      </c>
      <c r="C7" s="77">
        <v>51.694306159999996</v>
      </c>
      <c r="D7" s="67">
        <f t="shared" si="0"/>
        <v>1.0936120128609046</v>
      </c>
    </row>
    <row r="8" spans="1:4" ht="15.75" customHeight="1" x14ac:dyDescent="0.25">
      <c r="A8" s="78" t="s">
        <v>70</v>
      </c>
      <c r="B8" s="76">
        <v>320.27493149999998</v>
      </c>
      <c r="C8" s="77">
        <v>466.70487271000002</v>
      </c>
      <c r="D8" s="67">
        <f t="shared" si="0"/>
        <v>0.4572007572500254</v>
      </c>
    </row>
    <row r="9" spans="1:4" ht="15.75" customHeight="1" x14ac:dyDescent="0.25">
      <c r="A9" s="78" t="s">
        <v>54</v>
      </c>
      <c r="B9" s="76">
        <v>334.95022612999998</v>
      </c>
      <c r="C9" s="77">
        <v>476.67541646000001</v>
      </c>
      <c r="D9" s="67">
        <f t="shared" si="0"/>
        <v>0.42312313673433377</v>
      </c>
    </row>
    <row r="10" spans="1:4" ht="15.75" customHeight="1" x14ac:dyDescent="0.25">
      <c r="A10" s="78" t="s">
        <v>52</v>
      </c>
      <c r="B10" s="76">
        <v>141.68814843000001</v>
      </c>
      <c r="C10" s="77">
        <v>192.73685302999999</v>
      </c>
      <c r="D10" s="67">
        <f t="shared" si="0"/>
        <v>0.36028916437721836</v>
      </c>
    </row>
    <row r="11" spans="1:4" ht="15.75" customHeight="1" x14ac:dyDescent="0.25">
      <c r="A11" s="78" t="s">
        <v>57</v>
      </c>
      <c r="B11" s="76">
        <v>105.32797999</v>
      </c>
      <c r="C11" s="77">
        <v>136.00050827999999</v>
      </c>
      <c r="D11" s="67">
        <f t="shared" si="0"/>
        <v>0.29120968894411603</v>
      </c>
    </row>
    <row r="12" spans="1:4" ht="15.75" customHeight="1" x14ac:dyDescent="0.25">
      <c r="A12" s="78" t="s">
        <v>56</v>
      </c>
      <c r="B12" s="76">
        <v>232.93942401999999</v>
      </c>
      <c r="C12" s="77">
        <v>300.75466017000002</v>
      </c>
      <c r="D12" s="67">
        <f t="shared" si="0"/>
        <v>0.29112820397537109</v>
      </c>
    </row>
    <row r="13" spans="1:4" ht="15.75" customHeight="1" x14ac:dyDescent="0.25">
      <c r="A13" s="78" t="s">
        <v>61</v>
      </c>
      <c r="B13" s="76">
        <v>430.36743110999998</v>
      </c>
      <c r="C13" s="77">
        <v>547.46701227999995</v>
      </c>
      <c r="D13" s="67">
        <f t="shared" si="0"/>
        <v>0.27209210712803644</v>
      </c>
    </row>
    <row r="14" spans="1:4" ht="15.75" customHeight="1" x14ac:dyDescent="0.25">
      <c r="A14" s="78" t="s">
        <v>63</v>
      </c>
      <c r="B14" s="76">
        <v>211.82773148000001</v>
      </c>
      <c r="C14" s="77">
        <v>243.21055484999999</v>
      </c>
      <c r="D14" s="67">
        <f t="shared" si="0"/>
        <v>0.148152572615182</v>
      </c>
    </row>
    <row r="15" spans="1:4" ht="15.75" customHeight="1" x14ac:dyDescent="0.25">
      <c r="A15" s="78" t="s">
        <v>55</v>
      </c>
      <c r="B15" s="76">
        <v>329.26368164000002</v>
      </c>
      <c r="C15" s="77">
        <v>361.07326053999998</v>
      </c>
      <c r="D15" s="67">
        <f t="shared" si="0"/>
        <v>9.6608222144521028E-2</v>
      </c>
    </row>
    <row r="16" spans="1:4" ht="15.75" customHeight="1" x14ac:dyDescent="0.25">
      <c r="A16" s="78" t="s">
        <v>62</v>
      </c>
      <c r="B16" s="76">
        <v>291.88531812000002</v>
      </c>
      <c r="C16" s="77">
        <v>302.43459228</v>
      </c>
      <c r="D16" s="67">
        <f t="shared" si="0"/>
        <v>3.6141845804189998E-2</v>
      </c>
    </row>
    <row r="17" spans="1:4" ht="15.75" customHeight="1" x14ac:dyDescent="0.25">
      <c r="A17" s="78" t="s">
        <v>64</v>
      </c>
      <c r="B17" s="76">
        <v>760.74128906999999</v>
      </c>
      <c r="C17" s="77">
        <v>784.76310610999997</v>
      </c>
      <c r="D17" s="67">
        <f t="shared" si="0"/>
        <v>3.1576854556384593E-2</v>
      </c>
    </row>
    <row r="18" spans="1:4" ht="15.75" customHeight="1" x14ac:dyDescent="0.25">
      <c r="A18" s="78" t="s">
        <v>59</v>
      </c>
      <c r="B18" s="76">
        <v>420.74642065</v>
      </c>
      <c r="C18" s="77">
        <v>426.66811487000001</v>
      </c>
      <c r="D18" s="67">
        <f t="shared" si="0"/>
        <v>1.4074259291027902E-2</v>
      </c>
    </row>
    <row r="19" spans="1:4" ht="15.75" customHeight="1" x14ac:dyDescent="0.25">
      <c r="A19" s="78" t="s">
        <v>53</v>
      </c>
      <c r="B19" s="76">
        <v>216.82788051</v>
      </c>
      <c r="C19" s="77">
        <v>218.18280719000001</v>
      </c>
      <c r="D19" s="67">
        <f t="shared" si="0"/>
        <v>6.2488582040882701E-3</v>
      </c>
    </row>
    <row r="20" spans="1:4" ht="15.75" customHeight="1" x14ac:dyDescent="0.25">
      <c r="A20" s="78" t="s">
        <v>58</v>
      </c>
      <c r="B20" s="76">
        <v>989.03419990999998</v>
      </c>
      <c r="C20" s="77">
        <v>975.00057606999997</v>
      </c>
      <c r="D20" s="67">
        <f t="shared" si="0"/>
        <v>-1.4189219989841684E-2</v>
      </c>
    </row>
    <row r="21" spans="1:4" ht="15.75" customHeight="1" x14ac:dyDescent="0.25">
      <c r="A21" s="78" t="s">
        <v>60</v>
      </c>
      <c r="B21" s="76">
        <v>209.75804410999999</v>
      </c>
      <c r="C21" s="77">
        <v>132.54364075999999</v>
      </c>
      <c r="D21" s="67">
        <f t="shared" si="0"/>
        <v>-0.36811176266264056</v>
      </c>
    </row>
    <row r="22" spans="1:4" x14ac:dyDescent="0.25">
      <c r="A22" s="68"/>
      <c r="B22" s="69"/>
      <c r="C22" s="70"/>
      <c r="D22" s="67"/>
    </row>
    <row r="23" spans="1:4" ht="15.75" thickBot="1" x14ac:dyDescent="0.3">
      <c r="A23" s="71" t="s">
        <v>67</v>
      </c>
      <c r="B23" s="72">
        <f>SUM(B5:B21)</f>
        <v>5053.2880740299997</v>
      </c>
      <c r="C23" s="72">
        <f>SUM(C5:C21)</f>
        <v>5756.8912589499996</v>
      </c>
      <c r="D23" s="67">
        <f t="shared" ref="D23" si="1">+C23/B23-1</f>
        <v>0.13923670580665637</v>
      </c>
    </row>
  </sheetData>
  <sortState ref="A5:D21">
    <sortCondition descending="1" ref="D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90" zoomScaleNormal="90" workbookViewId="0">
      <selection activeCell="Q19" sqref="Q19"/>
    </sheetView>
  </sheetViews>
  <sheetFormatPr baseColWidth="10" defaultRowHeight="15" x14ac:dyDescent="0.25"/>
  <cols>
    <col min="1" max="1" width="30.140625" customWidth="1"/>
  </cols>
  <sheetData>
    <row r="1" spans="1:11" x14ac:dyDescent="0.25">
      <c r="A1" s="55"/>
    </row>
    <row r="2" spans="1:11" x14ac:dyDescent="0.25">
      <c r="A2" t="s">
        <v>71</v>
      </c>
      <c r="K2" t="s">
        <v>73</v>
      </c>
    </row>
    <row r="3" spans="1:11" x14ac:dyDescent="0.25">
      <c r="A3" s="29"/>
      <c r="B3" s="30">
        <v>2015</v>
      </c>
      <c r="C3" s="30">
        <v>2016</v>
      </c>
      <c r="D3" s="30">
        <v>2017</v>
      </c>
      <c r="E3" s="30">
        <v>2018</v>
      </c>
      <c r="F3" s="30">
        <v>2019</v>
      </c>
      <c r="G3" s="30">
        <v>2020</v>
      </c>
      <c r="H3" s="30">
        <v>2021</v>
      </c>
      <c r="I3" s="30" t="s">
        <v>84</v>
      </c>
      <c r="J3" s="55"/>
    </row>
    <row r="4" spans="1:11" x14ac:dyDescent="0.25">
      <c r="A4" t="s">
        <v>35</v>
      </c>
      <c r="B4" s="42">
        <v>0.48040976603000002</v>
      </c>
      <c r="C4" s="42">
        <v>0.47329293473</v>
      </c>
      <c r="D4" s="42">
        <v>0.55348702167999997</v>
      </c>
      <c r="E4" s="42">
        <v>0.54610878680999997</v>
      </c>
      <c r="F4" s="42">
        <v>0.51270956732000006</v>
      </c>
      <c r="G4" s="42">
        <v>0.51744124823000004</v>
      </c>
      <c r="H4" s="42">
        <v>0.57030735992999992</v>
      </c>
      <c r="I4" s="42">
        <v>0.66945779841522046</v>
      </c>
      <c r="J4" s="42"/>
    </row>
    <row r="5" spans="1:11" x14ac:dyDescent="0.25">
      <c r="A5" t="s">
        <v>45</v>
      </c>
      <c r="B5" s="42">
        <v>1.8425902667099998</v>
      </c>
      <c r="C5" s="42">
        <v>1.8861812332199999</v>
      </c>
      <c r="D5" s="42">
        <v>2.6271556220100001</v>
      </c>
      <c r="E5" s="42">
        <v>3.11317441454</v>
      </c>
      <c r="F5" s="42">
        <v>3.6168560253199997</v>
      </c>
      <c r="G5" s="42">
        <v>4.1936395525500005</v>
      </c>
      <c r="H5" s="42">
        <v>4.2047547142899999</v>
      </c>
      <c r="I5" s="42">
        <v>4.441975601809327</v>
      </c>
      <c r="J5" s="42"/>
    </row>
    <row r="6" spans="1:11" x14ac:dyDescent="0.25">
      <c r="A6" t="s">
        <v>69</v>
      </c>
      <c r="B6" s="42">
        <v>1.7281094582199998</v>
      </c>
      <c r="C6" s="42">
        <v>1.75531880282</v>
      </c>
      <c r="D6" s="42">
        <v>1.8628897241200002</v>
      </c>
      <c r="E6" s="42">
        <v>1.8151085286199997</v>
      </c>
      <c r="F6" s="42">
        <v>2.03233885625</v>
      </c>
      <c r="G6" s="42">
        <v>2.3702260494700003</v>
      </c>
      <c r="H6" s="42">
        <v>2.4309862615200002</v>
      </c>
      <c r="I6" s="42"/>
      <c r="J6" s="42"/>
    </row>
    <row r="7" spans="1:11" x14ac:dyDescent="0.25">
      <c r="A7" s="29" t="s">
        <v>36</v>
      </c>
      <c r="B7" s="49">
        <v>0.58317241351999993</v>
      </c>
      <c r="C7" s="49">
        <v>0.28958516837000003</v>
      </c>
      <c r="D7" s="49">
        <v>0.33868203262999996</v>
      </c>
      <c r="E7" s="49">
        <v>0.46744453144999998</v>
      </c>
      <c r="F7" s="49">
        <v>0.49675952567000004</v>
      </c>
      <c r="G7" s="49">
        <v>0.55844521189999996</v>
      </c>
      <c r="H7" s="49">
        <v>0.55775989726999997</v>
      </c>
      <c r="I7" s="49">
        <v>0.52986492407699992</v>
      </c>
      <c r="J7" s="82"/>
    </row>
    <row r="9" spans="1:11" x14ac:dyDescent="0.25">
      <c r="A9" t="s">
        <v>72</v>
      </c>
    </row>
    <row r="10" spans="1:11" x14ac:dyDescent="0.25">
      <c r="A10" s="29"/>
      <c r="B10" s="30">
        <v>2015</v>
      </c>
      <c r="C10" s="30">
        <v>2016</v>
      </c>
      <c r="D10" s="30">
        <v>2017</v>
      </c>
      <c r="E10" s="30">
        <v>2018</v>
      </c>
      <c r="F10" s="30">
        <v>2019</v>
      </c>
      <c r="G10" s="30">
        <v>2020</v>
      </c>
      <c r="H10" s="30">
        <v>2021</v>
      </c>
      <c r="I10" s="30" t="s">
        <v>84</v>
      </c>
      <c r="J10" s="55"/>
    </row>
    <row r="11" spans="1:11" x14ac:dyDescent="0.25">
      <c r="A11" t="s">
        <v>32</v>
      </c>
      <c r="B11" s="42">
        <v>3.09633917199</v>
      </c>
      <c r="C11" s="42">
        <v>2.9996124484199997</v>
      </c>
      <c r="D11" s="42">
        <v>3.3314670174600001</v>
      </c>
      <c r="E11" s="42">
        <v>3.0589495395299999</v>
      </c>
      <c r="F11" s="42">
        <v>3.3825536276600001</v>
      </c>
      <c r="G11" s="42">
        <v>3.25535879794</v>
      </c>
      <c r="H11" s="42">
        <v>3.8916576574699997</v>
      </c>
      <c r="I11" s="42">
        <v>4.4426466125472617</v>
      </c>
      <c r="J11" s="42"/>
    </row>
    <row r="12" spans="1:11" x14ac:dyDescent="0.25">
      <c r="A12" t="s">
        <v>33</v>
      </c>
      <c r="B12" s="42">
        <v>5.9451588167700002</v>
      </c>
      <c r="C12" s="42">
        <v>5.3569572432300001</v>
      </c>
      <c r="D12" s="42">
        <v>5.7359239433200004</v>
      </c>
      <c r="E12" s="42">
        <v>6.2278016104000002</v>
      </c>
      <c r="F12" s="42">
        <v>7.1373169647300001</v>
      </c>
      <c r="G12" s="42">
        <v>8.5485639999199989</v>
      </c>
      <c r="H12" s="42">
        <v>8.6285232164599996</v>
      </c>
      <c r="I12" s="42">
        <v>9.137405127709572</v>
      </c>
      <c r="J12" s="42"/>
    </row>
    <row r="13" spans="1:11" x14ac:dyDescent="0.25">
      <c r="A13" t="s">
        <v>69</v>
      </c>
      <c r="B13" s="42">
        <v>5.8291828357600002</v>
      </c>
      <c r="C13" s="42">
        <v>5.1896448861</v>
      </c>
      <c r="D13" s="42">
        <v>4.9916229469299997</v>
      </c>
      <c r="E13" s="42">
        <v>5.0070635225299993</v>
      </c>
      <c r="F13" s="42">
        <v>5.7312615025200007</v>
      </c>
      <c r="G13" s="42">
        <v>6.9832293407299995</v>
      </c>
      <c r="H13" s="42">
        <v>7.0618086366200004</v>
      </c>
      <c r="I13" s="42"/>
      <c r="J13" s="42"/>
    </row>
    <row r="14" spans="1:11" x14ac:dyDescent="0.25">
      <c r="A14" s="29" t="s">
        <v>34</v>
      </c>
      <c r="B14" s="49">
        <v>0.56405225823000005</v>
      </c>
      <c r="C14" s="49">
        <v>0.39752747708999997</v>
      </c>
      <c r="D14" s="49">
        <v>0.61617565759000004</v>
      </c>
      <c r="E14" s="49">
        <v>0.46831834916999998</v>
      </c>
      <c r="F14" s="49">
        <v>0.56797505025999995</v>
      </c>
      <c r="G14" s="49">
        <v>0.86383167627000002</v>
      </c>
      <c r="H14" s="49">
        <v>0.70628725110000001</v>
      </c>
      <c r="I14" s="49">
        <v>0.66162639896042064</v>
      </c>
      <c r="J14" s="82"/>
    </row>
    <row r="15" spans="1:11" x14ac:dyDescent="0.25">
      <c r="A15" s="29"/>
      <c r="B15" s="45"/>
      <c r="C15" s="45"/>
      <c r="D15" s="45"/>
      <c r="E15" s="45"/>
      <c r="F15" s="45"/>
      <c r="G15" s="45"/>
      <c r="H15" s="45"/>
      <c r="I15" s="53"/>
      <c r="J15" s="53"/>
    </row>
    <row r="18" spans="2:11" x14ac:dyDescent="0.25">
      <c r="B18" s="42"/>
      <c r="C18" s="42"/>
      <c r="D18" s="42"/>
      <c r="E18" s="42"/>
      <c r="F18" s="42"/>
      <c r="G18" s="42"/>
      <c r="H18" s="42"/>
    </row>
    <row r="20" spans="2:11" x14ac:dyDescent="0.25">
      <c r="K20" t="s">
        <v>74</v>
      </c>
    </row>
    <row r="24" spans="2:11" x14ac:dyDescent="0.25">
      <c r="B24" s="9"/>
      <c r="C24" s="9"/>
      <c r="D24" s="9"/>
      <c r="E24" s="9"/>
      <c r="F24" s="9"/>
      <c r="G24" s="9"/>
    </row>
    <row r="25" spans="2:11" x14ac:dyDescent="0.25">
      <c r="B25" s="9"/>
      <c r="C25" s="9"/>
      <c r="D25" s="9"/>
      <c r="E25" s="9"/>
      <c r="F25" s="9"/>
      <c r="G25" s="9"/>
    </row>
    <row r="41" spans="1:10" x14ac:dyDescent="0.25">
      <c r="A41" s="57" t="s">
        <v>42</v>
      </c>
    </row>
    <row r="42" spans="1:10" x14ac:dyDescent="0.25">
      <c r="A42" s="46" t="s">
        <v>41</v>
      </c>
    </row>
    <row r="43" spans="1:10" x14ac:dyDescent="0.25">
      <c r="A43" s="29"/>
      <c r="B43" s="30">
        <v>2015</v>
      </c>
      <c r="C43" s="30">
        <v>2016</v>
      </c>
      <c r="D43" s="30">
        <v>2017</v>
      </c>
      <c r="E43" s="30">
        <v>2018</v>
      </c>
      <c r="F43" s="30">
        <v>2019</v>
      </c>
      <c r="G43" s="30">
        <v>2020</v>
      </c>
    </row>
    <row r="44" spans="1:10" x14ac:dyDescent="0.25">
      <c r="A44" s="46" t="s">
        <v>44</v>
      </c>
      <c r="B44" s="56">
        <v>100</v>
      </c>
      <c r="C44" s="56">
        <v>93.306784662321448</v>
      </c>
      <c r="D44" s="56">
        <v>94.293887976060262</v>
      </c>
      <c r="E44" s="56">
        <v>91.695270253222205</v>
      </c>
      <c r="F44" s="56">
        <v>100.32153970113889</v>
      </c>
      <c r="G44" s="56">
        <v>113.51396472480255</v>
      </c>
      <c r="I44" s="53">
        <f>+G44/F44-1</f>
        <v>0.13150142096068618</v>
      </c>
      <c r="J44" s="53"/>
    </row>
    <row r="45" spans="1:10" x14ac:dyDescent="0.25">
      <c r="A45" t="s">
        <v>32</v>
      </c>
      <c r="B45" s="44">
        <v>100</v>
      </c>
      <c r="C45" s="44">
        <v>102.40194683878043</v>
      </c>
      <c r="D45" s="44">
        <v>108.34639803168587</v>
      </c>
      <c r="E45" s="44">
        <v>101.79341025871008</v>
      </c>
      <c r="F45" s="44">
        <v>107.7323873942296</v>
      </c>
      <c r="G45" s="44">
        <v>103.64985331503684</v>
      </c>
      <c r="I45" s="53">
        <f t="shared" ref="I45:I47" si="0">+G45/F45-1</f>
        <v>-3.7895141636965501E-2</v>
      </c>
      <c r="J45" s="53"/>
    </row>
    <row r="46" spans="1:10" x14ac:dyDescent="0.25">
      <c r="A46" t="s">
        <v>33</v>
      </c>
      <c r="B46" s="44">
        <v>100</v>
      </c>
      <c r="C46" s="44">
        <v>90.682777396557967</v>
      </c>
      <c r="D46" s="44">
        <v>85.576428218770687</v>
      </c>
      <c r="E46" s="44">
        <v>87.390413402957833</v>
      </c>
      <c r="F46" s="44">
        <v>97.346654637057782</v>
      </c>
      <c r="G46" s="44">
        <v>117.78861374376639</v>
      </c>
      <c r="I46" s="53">
        <f t="shared" si="0"/>
        <v>0.20999138781834215</v>
      </c>
      <c r="J46" s="53"/>
    </row>
    <row r="47" spans="1:10" x14ac:dyDescent="0.25">
      <c r="A47" s="29" t="s">
        <v>34</v>
      </c>
      <c r="B47" s="45">
        <v>100</v>
      </c>
      <c r="C47" s="45">
        <v>72.078496605822949</v>
      </c>
      <c r="D47" s="45">
        <v>109.19738857664048</v>
      </c>
      <c r="E47" s="45">
        <v>82.433664032566071</v>
      </c>
      <c r="F47" s="45">
        <v>92.478649607050897</v>
      </c>
      <c r="G47" s="45">
        <v>127.03164300194213</v>
      </c>
      <c r="I47" s="53">
        <f t="shared" si="0"/>
        <v>0.37363211445787359</v>
      </c>
      <c r="J47" s="53"/>
    </row>
    <row r="49" spans="1:10" x14ac:dyDescent="0.25">
      <c r="A49" s="29"/>
      <c r="B49" s="30">
        <v>2015</v>
      </c>
      <c r="C49" s="30">
        <v>2016</v>
      </c>
      <c r="D49" s="30">
        <v>2017</v>
      </c>
      <c r="E49" s="30">
        <v>2018</v>
      </c>
      <c r="F49" s="30">
        <v>2019</v>
      </c>
      <c r="G49" s="30">
        <v>2020</v>
      </c>
    </row>
    <row r="50" spans="1:10" x14ac:dyDescent="0.25">
      <c r="A50" t="s">
        <v>32</v>
      </c>
      <c r="B50" s="42">
        <v>3.0962929830000001</v>
      </c>
      <c r="C50" s="42">
        <v>3.148665737</v>
      </c>
      <c r="D50" s="42">
        <v>3.331446342</v>
      </c>
      <c r="E50" s="42">
        <v>3.195876014</v>
      </c>
      <c r="F50" s="42">
        <v>3.3823343960000001</v>
      </c>
      <c r="G50" s="42">
        <v>3.2541603549999998</v>
      </c>
    </row>
    <row r="51" spans="1:10" x14ac:dyDescent="0.25">
      <c r="A51" t="s">
        <v>33</v>
      </c>
    </row>
    <row r="52" spans="1:10" x14ac:dyDescent="0.25">
      <c r="A52" s="29" t="s">
        <v>34</v>
      </c>
      <c r="B52" s="49">
        <v>0.55882475799999998</v>
      </c>
      <c r="C52" s="49">
        <v>0.40268632599999998</v>
      </c>
      <c r="D52" s="49">
        <v>0.61006121499999999</v>
      </c>
      <c r="E52" s="49">
        <v>0.469153404</v>
      </c>
      <c r="F52" s="49">
        <v>0.52632227099999995</v>
      </c>
      <c r="G52" s="49">
        <v>0.72297317400000005</v>
      </c>
    </row>
    <row r="53" spans="1:10" x14ac:dyDescent="0.25">
      <c r="B53" s="54"/>
      <c r="C53" s="54"/>
      <c r="D53" s="54"/>
      <c r="E53" s="54"/>
      <c r="F53" s="54"/>
      <c r="G53" s="54"/>
    </row>
    <row r="54" spans="1:10" x14ac:dyDescent="0.25">
      <c r="B54" s="54"/>
      <c r="C54" s="54"/>
      <c r="D54" s="54"/>
      <c r="E54" s="54"/>
      <c r="F54" s="54"/>
      <c r="G54" s="54"/>
    </row>
    <row r="55" spans="1:10" x14ac:dyDescent="0.25">
      <c r="A55" s="57" t="s">
        <v>42</v>
      </c>
      <c r="B55" s="54"/>
      <c r="C55" s="54"/>
      <c r="D55" s="54"/>
      <c r="E55" s="54"/>
      <c r="F55" s="54"/>
      <c r="G55" s="54"/>
    </row>
    <row r="56" spans="1:10" x14ac:dyDescent="0.25">
      <c r="A56" t="s">
        <v>38</v>
      </c>
    </row>
    <row r="57" spans="1:10" x14ac:dyDescent="0.25">
      <c r="A57" s="29"/>
      <c r="B57" s="30">
        <v>2015</v>
      </c>
      <c r="C57" s="30">
        <v>2016</v>
      </c>
      <c r="D57" s="30">
        <v>2017</v>
      </c>
      <c r="E57" s="30">
        <v>2018</v>
      </c>
      <c r="F57" s="30">
        <v>2019</v>
      </c>
      <c r="G57" s="30">
        <v>2020</v>
      </c>
    </row>
    <row r="58" spans="1:10" x14ac:dyDescent="0.25">
      <c r="A58" s="46" t="s">
        <v>43</v>
      </c>
      <c r="B58" s="56">
        <v>100</v>
      </c>
      <c r="C58" s="56">
        <v>95.146925091541476</v>
      </c>
      <c r="D58" s="56">
        <v>98.085043539508263</v>
      </c>
      <c r="E58" s="56">
        <v>101.9875569197095</v>
      </c>
      <c r="F58" s="56">
        <v>106.06863730430138</v>
      </c>
      <c r="G58" s="56">
        <v>121.06630936865857</v>
      </c>
      <c r="I58" s="53">
        <f>+G58/F58-1</f>
        <v>0.14139591537628804</v>
      </c>
      <c r="J58" s="53"/>
    </row>
    <row r="59" spans="1:10" x14ac:dyDescent="0.25">
      <c r="A59" t="s">
        <v>35</v>
      </c>
      <c r="B59" s="44">
        <v>100</v>
      </c>
      <c r="C59" s="44">
        <v>103.31727853885768</v>
      </c>
      <c r="D59" s="44">
        <v>111.03312806643261</v>
      </c>
      <c r="E59" s="44">
        <v>112.79951631944138</v>
      </c>
      <c r="F59" s="44">
        <v>101.15279062488392</v>
      </c>
      <c r="G59" s="44">
        <v>102.08630692397951</v>
      </c>
      <c r="I59" s="53">
        <f t="shared" ref="I59:I61" si="1">+G59/F59-1</f>
        <v>9.2287745432297896E-3</v>
      </c>
      <c r="J59" s="53"/>
    </row>
    <row r="60" spans="1:10" x14ac:dyDescent="0.25">
      <c r="A60" t="s">
        <v>45</v>
      </c>
      <c r="B60" s="44">
        <v>100</v>
      </c>
      <c r="C60" s="44">
        <v>108.06201986021857</v>
      </c>
      <c r="D60" s="44">
        <v>108.03639129416743</v>
      </c>
      <c r="E60" s="44">
        <v>106.61853891399387</v>
      </c>
      <c r="F60" s="44">
        <v>116.37764635412525</v>
      </c>
      <c r="G60" s="44">
        <v>135.71767280333202</v>
      </c>
      <c r="I60" s="53">
        <f t="shared" si="1"/>
        <v>0.16618334409648616</v>
      </c>
      <c r="J60" s="53"/>
    </row>
    <row r="61" spans="1:10" x14ac:dyDescent="0.25">
      <c r="A61" s="29" t="s">
        <v>36</v>
      </c>
      <c r="B61" s="45">
        <v>100</v>
      </c>
      <c r="C61" s="45">
        <v>51.282622398152313</v>
      </c>
      <c r="D61" s="45">
        <v>59.04553190223762</v>
      </c>
      <c r="E61" s="45">
        <v>80.857536290109579</v>
      </c>
      <c r="F61" s="45">
        <v>81.620318898940141</v>
      </c>
      <c r="G61" s="45">
        <v>96.232541874038475</v>
      </c>
      <c r="I61" s="53">
        <f t="shared" si="1"/>
        <v>0.17902678122577242</v>
      </c>
      <c r="J61" s="53"/>
    </row>
    <row r="63" spans="1:10" x14ac:dyDescent="0.25">
      <c r="A63" s="29"/>
      <c r="B63" s="30">
        <v>2015</v>
      </c>
      <c r="C63" s="30">
        <v>2016</v>
      </c>
      <c r="D63" s="30">
        <v>2017</v>
      </c>
      <c r="E63" s="30">
        <v>2018</v>
      </c>
      <c r="F63" s="30">
        <v>2019</v>
      </c>
      <c r="G63" s="30">
        <v>2020</v>
      </c>
    </row>
    <row r="64" spans="1:10" x14ac:dyDescent="0.25">
      <c r="A64" t="s">
        <v>35</v>
      </c>
      <c r="B64" s="42">
        <v>0.48040976600000002</v>
      </c>
      <c r="C64" s="42">
        <v>0.51502442299999995</v>
      </c>
      <c r="D64" s="42">
        <v>0.55348702100000002</v>
      </c>
      <c r="E64" s="42">
        <v>0.57174291300000002</v>
      </c>
      <c r="F64" s="42">
        <v>0.51270956700000003</v>
      </c>
      <c r="G64" s="42">
        <v>0.51744124800000002</v>
      </c>
    </row>
    <row r="66" spans="1:7" x14ac:dyDescent="0.25">
      <c r="A66" s="29" t="s">
        <v>36</v>
      </c>
      <c r="B66" s="49">
        <v>0.58284410799999997</v>
      </c>
      <c r="C66" s="49">
        <v>0.29394836299999999</v>
      </c>
      <c r="D66" s="49">
        <v>0.33844481100000001</v>
      </c>
      <c r="E66" s="49">
        <v>0.457828925</v>
      </c>
      <c r="F66" s="49">
        <v>0.46214792799999999</v>
      </c>
      <c r="G66" s="49">
        <v>0.54488478399999996</v>
      </c>
    </row>
    <row r="67" spans="1:7" x14ac:dyDescent="0.25">
      <c r="B67" s="54"/>
      <c r="C67" s="54"/>
      <c r="D67" s="54"/>
      <c r="E67" s="54"/>
      <c r="F67" s="54"/>
      <c r="G67" s="54"/>
    </row>
    <row r="68" spans="1:7" x14ac:dyDescent="0.25">
      <c r="B68" s="54"/>
      <c r="C68" s="54"/>
      <c r="D68" s="54"/>
      <c r="E68" s="54"/>
      <c r="F68" s="54"/>
      <c r="G68" s="54"/>
    </row>
    <row r="69" spans="1:7" x14ac:dyDescent="0.25">
      <c r="B69" s="54"/>
      <c r="C69" s="54"/>
      <c r="D69" s="54"/>
      <c r="E69" s="54"/>
      <c r="F69" s="54"/>
      <c r="G69" s="54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R9" activeCellId="1" sqref="R15 R9"/>
    </sheetView>
  </sheetViews>
  <sheetFormatPr baseColWidth="10" defaultRowHeight="15" x14ac:dyDescent="0.25"/>
  <cols>
    <col min="1" max="1" width="27.42578125" customWidth="1"/>
    <col min="2" max="8" width="6.140625" customWidth="1"/>
  </cols>
  <sheetData>
    <row r="2" spans="1:8" x14ac:dyDescent="0.25">
      <c r="A2" t="s">
        <v>66</v>
      </c>
    </row>
    <row r="3" spans="1:8" x14ac:dyDescent="0.25">
      <c r="B3" s="12">
        <v>2015</v>
      </c>
      <c r="C3" s="12">
        <v>2016</v>
      </c>
      <c r="D3" s="12">
        <v>2017</v>
      </c>
      <c r="E3" s="12">
        <v>2018</v>
      </c>
      <c r="F3" s="12">
        <v>2019</v>
      </c>
      <c r="G3" s="12">
        <v>2020</v>
      </c>
      <c r="H3" s="12">
        <v>2021</v>
      </c>
    </row>
    <row r="4" spans="1:8" x14ac:dyDescent="0.25">
      <c r="A4" s="79" t="s">
        <v>75</v>
      </c>
      <c r="B4" s="80">
        <v>2.7910157930700001</v>
      </c>
      <c r="C4" s="80">
        <v>2.61933947653</v>
      </c>
      <c r="D4" s="80">
        <v>2.3929341443100003</v>
      </c>
      <c r="E4" s="80">
        <v>2.60938693108</v>
      </c>
      <c r="F4" s="80">
        <v>2.8718540285700001</v>
      </c>
      <c r="G4" s="80">
        <v>3.02255748431</v>
      </c>
      <c r="H4" s="80">
        <v>3.5452393975900001</v>
      </c>
    </row>
    <row r="5" spans="1:8" x14ac:dyDescent="0.25">
      <c r="A5" s="79" t="s">
        <v>76</v>
      </c>
      <c r="B5" s="80">
        <v>2.7058290726499998</v>
      </c>
      <c r="C5" s="80">
        <v>2.8514674128800004</v>
      </c>
      <c r="D5" s="80">
        <v>2.7739070459700002</v>
      </c>
      <c r="E5" s="80">
        <v>2.6611118027699998</v>
      </c>
      <c r="F5" s="80">
        <v>2.9613807921900004</v>
      </c>
      <c r="G5" s="80">
        <v>2.7649427907099997</v>
      </c>
      <c r="H5" s="80">
        <v>3.2613475318300003</v>
      </c>
    </row>
    <row r="6" spans="1:8" x14ac:dyDescent="0.25">
      <c r="A6" s="79" t="s">
        <v>77</v>
      </c>
      <c r="B6" s="80">
        <v>1.2773484959600001</v>
      </c>
      <c r="C6" s="80">
        <v>1.0713838338699999</v>
      </c>
      <c r="D6" s="80">
        <v>1.61509698376</v>
      </c>
      <c r="E6" s="80">
        <v>1.40324139543</v>
      </c>
      <c r="F6" s="80">
        <v>1.6110554700800002</v>
      </c>
      <c r="G6" s="80">
        <v>2.6666788338900003</v>
      </c>
      <c r="H6" s="80">
        <v>1.93108276501</v>
      </c>
    </row>
    <row r="7" spans="1:8" x14ac:dyDescent="0.25">
      <c r="A7" s="79" t="s">
        <v>39</v>
      </c>
      <c r="B7" s="80">
        <f>B16+B17</f>
        <v>0.54003230987999995</v>
      </c>
      <c r="C7" s="80">
        <f t="shared" ref="C7:H7" si="0">C16+C17</f>
        <v>0.46260701870999998</v>
      </c>
      <c r="D7" s="80">
        <f t="shared" si="0"/>
        <v>1.0748944526699999</v>
      </c>
      <c r="E7" s="80">
        <f t="shared" si="0"/>
        <v>1.41156129754</v>
      </c>
      <c r="F7" s="80">
        <f t="shared" si="0"/>
        <v>1.62100456265</v>
      </c>
      <c r="G7" s="80">
        <f t="shared" si="0"/>
        <v>1.8649933647899999</v>
      </c>
      <c r="H7" s="80">
        <f t="shared" si="0"/>
        <v>1.88406627041</v>
      </c>
    </row>
    <row r="8" spans="1:8" x14ac:dyDescent="0.25">
      <c r="A8" s="79" t="s">
        <v>78</v>
      </c>
      <c r="B8" s="80">
        <v>1.14421919444</v>
      </c>
      <c r="C8" s="80">
        <v>1.0607003673300002</v>
      </c>
      <c r="D8" s="80">
        <v>0.96735321781000005</v>
      </c>
      <c r="E8" s="80">
        <v>0.99483485133000005</v>
      </c>
      <c r="F8" s="80">
        <v>1.04411733801</v>
      </c>
      <c r="G8" s="80">
        <v>1.1415632062899999</v>
      </c>
      <c r="H8" s="80">
        <v>1.22327710226</v>
      </c>
    </row>
    <row r="9" spans="1:8" x14ac:dyDescent="0.25">
      <c r="A9" s="79" t="s">
        <v>79</v>
      </c>
      <c r="B9" s="80">
        <v>0.45703946835999998</v>
      </c>
      <c r="C9" s="80">
        <v>0.30834826583000002</v>
      </c>
      <c r="D9" s="80">
        <v>0.31843335488000002</v>
      </c>
      <c r="E9" s="80">
        <v>0.34754402069999996</v>
      </c>
      <c r="F9" s="80">
        <v>0.40799480277</v>
      </c>
      <c r="G9" s="80">
        <v>0.44814618352000002</v>
      </c>
      <c r="H9" s="80">
        <v>0.47243088763999996</v>
      </c>
    </row>
    <row r="10" spans="1:8" x14ac:dyDescent="0.25">
      <c r="A10" s="79" t="s">
        <v>46</v>
      </c>
      <c r="B10" s="80">
        <v>0.33189722601999999</v>
      </c>
      <c r="C10" s="80">
        <v>0.32291186488000001</v>
      </c>
      <c r="D10" s="80">
        <v>0.27309541437000001</v>
      </c>
      <c r="E10" s="80">
        <v>0.28894064480999998</v>
      </c>
      <c r="F10" s="80">
        <v>0.27282850689999999</v>
      </c>
      <c r="G10" s="80">
        <v>0.32512187064999998</v>
      </c>
      <c r="H10" s="80">
        <v>0.39073947851999996</v>
      </c>
    </row>
    <row r="11" spans="1:8" x14ac:dyDescent="0.25">
      <c r="A11" s="79" t="s">
        <v>81</v>
      </c>
      <c r="B11" s="80">
        <v>7.2960013340000004E-2</v>
      </c>
      <c r="C11" s="80">
        <v>5.7338928710000001E-2</v>
      </c>
      <c r="D11" s="80">
        <v>3.6732114650000001E-2</v>
      </c>
      <c r="E11" s="80">
        <v>5.3461708340000004E-2</v>
      </c>
      <c r="F11" s="80">
        <v>3.6129232999999997E-2</v>
      </c>
      <c r="G11" s="80">
        <v>4.0428683319999999E-2</v>
      </c>
      <c r="H11" s="80">
        <v>5.1549927799999999E-2</v>
      </c>
    </row>
    <row r="12" spans="1:8" x14ac:dyDescent="0.25">
      <c r="A12" s="79" t="s">
        <v>82</v>
      </c>
      <c r="B12" s="80"/>
      <c r="C12" s="80"/>
      <c r="D12" s="80"/>
      <c r="E12" s="80">
        <v>1.060615E-3</v>
      </c>
      <c r="F12" s="80">
        <v>7.6599877499999997E-3</v>
      </c>
      <c r="G12" s="80">
        <v>2.6784810299999998E-3</v>
      </c>
      <c r="H12" s="80">
        <v>7.4420383200000002E-3</v>
      </c>
    </row>
    <row r="16" spans="1:8" x14ac:dyDescent="0.25">
      <c r="A16" s="79" t="s">
        <v>39</v>
      </c>
      <c r="B16" s="80">
        <v>0.54003230987999995</v>
      </c>
      <c r="C16" s="80">
        <v>0.46260701870999998</v>
      </c>
      <c r="D16" s="80">
        <v>1.0748944526699999</v>
      </c>
      <c r="E16" s="80">
        <v>1.41156129754</v>
      </c>
      <c r="F16" s="80">
        <v>1.62100456265</v>
      </c>
      <c r="G16" s="80">
        <v>1.8649933647899999</v>
      </c>
      <c r="H16" s="80">
        <v>1.8198971080499999</v>
      </c>
    </row>
    <row r="17" spans="1:8" x14ac:dyDescent="0.25">
      <c r="A17" s="79" t="s">
        <v>80</v>
      </c>
      <c r="B17" s="80"/>
      <c r="C17" s="80"/>
      <c r="D17" s="80"/>
      <c r="E17" s="80"/>
      <c r="F17" s="80"/>
      <c r="G17" s="80"/>
      <c r="H17" s="80">
        <v>6.4169162360000004E-2</v>
      </c>
    </row>
  </sheetData>
  <sortState ref="A16:G25">
    <sortCondition descending="1" ref="G16:G2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9" workbookViewId="0">
      <selection activeCell="L17" sqref="L17"/>
    </sheetView>
  </sheetViews>
  <sheetFormatPr baseColWidth="10" defaultColWidth="11.42578125" defaultRowHeight="15" x14ac:dyDescent="0.25"/>
  <cols>
    <col min="1" max="1" width="34.28515625" style="13" customWidth="1"/>
    <col min="2" max="16384" width="11.42578125" style="13"/>
  </cols>
  <sheetData>
    <row r="1" spans="1:10" x14ac:dyDescent="0.25">
      <c r="A1" s="13" t="s">
        <v>65</v>
      </c>
    </row>
    <row r="3" spans="1:10" x14ac:dyDescent="0.25">
      <c r="A3" s="34"/>
      <c r="B3" s="35">
        <v>2014</v>
      </c>
      <c r="C3" s="35">
        <v>2015</v>
      </c>
      <c r="D3" s="35">
        <v>2016</v>
      </c>
      <c r="E3" s="35">
        <v>2017</v>
      </c>
      <c r="F3" s="35">
        <v>2018</v>
      </c>
      <c r="G3" s="35">
        <v>2019</v>
      </c>
      <c r="H3" s="35">
        <v>2020</v>
      </c>
      <c r="I3" s="35">
        <v>2021</v>
      </c>
      <c r="J3" s="83" t="s">
        <v>84</v>
      </c>
    </row>
    <row r="4" spans="1:10" x14ac:dyDescent="0.25">
      <c r="A4" s="14" t="s">
        <v>16</v>
      </c>
      <c r="B4" s="16">
        <v>-2.0272793091599999</v>
      </c>
      <c r="C4" s="16">
        <v>-2.0936284594400001</v>
      </c>
      <c r="D4" s="16">
        <v>-1.4367072060099999</v>
      </c>
      <c r="E4" s="16">
        <v>-0.84328328729000002</v>
      </c>
      <c r="F4" s="16">
        <v>-9.0952536870000003E-2</v>
      </c>
      <c r="G4" s="16">
        <v>-1.260419114E-2</v>
      </c>
      <c r="H4" s="47">
        <v>-2.3449403874200003</v>
      </c>
      <c r="I4" s="47">
        <v>-2.1367548945899997</v>
      </c>
      <c r="J4" s="47">
        <v>-2.2472224290194021</v>
      </c>
    </row>
    <row r="5" spans="1:10" s="15" customFormat="1" x14ac:dyDescent="0.25">
      <c r="A5" s="14" t="s">
        <v>17</v>
      </c>
      <c r="B5" s="16">
        <v>1.6332175656900001</v>
      </c>
      <c r="C5" s="16">
        <v>2.0598711028399999</v>
      </c>
      <c r="D5" s="16">
        <v>1.5956013716199999</v>
      </c>
      <c r="E5" s="16">
        <v>0.71733895187999996</v>
      </c>
      <c r="F5" s="16">
        <v>0.59101862055999999</v>
      </c>
      <c r="G5" s="16">
        <v>0.13963222656999999</v>
      </c>
      <c r="H5" s="16">
        <v>2.4123131239899998</v>
      </c>
      <c r="I5" s="16">
        <v>2.3083736345799997</v>
      </c>
      <c r="J5" s="16">
        <v>2.1281553533396105</v>
      </c>
    </row>
    <row r="6" spans="1:10" x14ac:dyDescent="0.25">
      <c r="A6" s="14"/>
      <c r="B6" s="16"/>
      <c r="C6" s="16"/>
      <c r="D6" s="17"/>
      <c r="E6" s="17"/>
      <c r="F6" s="17"/>
      <c r="G6" s="17"/>
      <c r="H6" s="17"/>
    </row>
    <row r="7" spans="1:10" x14ac:dyDescent="0.25">
      <c r="C7" s="51"/>
      <c r="D7" s="51"/>
      <c r="E7" s="51"/>
      <c r="F7" s="51"/>
      <c r="G7" s="51"/>
      <c r="H7" s="51"/>
    </row>
    <row r="8" spans="1:10" x14ac:dyDescent="0.25">
      <c r="C8" s="50"/>
      <c r="D8" s="50"/>
      <c r="E8" s="50"/>
      <c r="F8" s="50"/>
      <c r="G8" s="50"/>
      <c r="H8" s="50"/>
    </row>
    <row r="29" spans="1:3" x14ac:dyDescent="0.25">
      <c r="A29" s="66" t="s">
        <v>59</v>
      </c>
      <c r="B29" s="73">
        <v>-503.28035216000001</v>
      </c>
      <c r="C29" s="74">
        <f t="shared" ref="C29:C45" si="0">+B29/1000000</f>
        <v>-5.0328035215999999E-4</v>
      </c>
    </row>
    <row r="30" spans="1:3" x14ac:dyDescent="0.25">
      <c r="A30" s="66" t="s">
        <v>58</v>
      </c>
      <c r="B30" s="73">
        <v>-342.07477091999999</v>
      </c>
      <c r="C30" s="74">
        <f t="shared" si="0"/>
        <v>-3.4207477091999997E-4</v>
      </c>
    </row>
    <row r="31" spans="1:3" x14ac:dyDescent="0.25">
      <c r="A31" s="66" t="s">
        <v>63</v>
      </c>
      <c r="B31" s="73">
        <v>-226.39964474000001</v>
      </c>
      <c r="C31" s="74">
        <f t="shared" si="0"/>
        <v>-2.2639964474000001E-4</v>
      </c>
    </row>
    <row r="32" spans="1:3" x14ac:dyDescent="0.25">
      <c r="A32" s="66" t="s">
        <v>64</v>
      </c>
      <c r="B32" s="73">
        <v>-215.42232243000001</v>
      </c>
      <c r="C32" s="74">
        <f t="shared" si="0"/>
        <v>-2.1542232243000002E-4</v>
      </c>
    </row>
    <row r="33" spans="1:3" x14ac:dyDescent="0.25">
      <c r="A33" s="66" t="s">
        <v>54</v>
      </c>
      <c r="B33" s="73">
        <v>-175.25108835</v>
      </c>
      <c r="C33" s="74">
        <f t="shared" si="0"/>
        <v>-1.7525108835E-4</v>
      </c>
    </row>
    <row r="34" spans="1:3" x14ac:dyDescent="0.25">
      <c r="A34" s="66" t="s">
        <v>53</v>
      </c>
      <c r="B34" s="73">
        <v>-152.47590718000001</v>
      </c>
      <c r="C34" s="74">
        <f t="shared" si="0"/>
        <v>-1.5247590718000002E-4</v>
      </c>
    </row>
    <row r="35" spans="1:3" x14ac:dyDescent="0.25">
      <c r="A35" s="66" t="s">
        <v>60</v>
      </c>
      <c r="B35" s="73">
        <v>-140.46284360000001</v>
      </c>
      <c r="C35" s="74">
        <f t="shared" si="0"/>
        <v>-1.4046284360000002E-4</v>
      </c>
    </row>
    <row r="36" spans="1:3" x14ac:dyDescent="0.25">
      <c r="A36" s="66" t="s">
        <v>61</v>
      </c>
      <c r="B36" s="73">
        <v>-84.002440370000002</v>
      </c>
      <c r="C36" s="74">
        <f t="shared" si="0"/>
        <v>-8.400244037E-5</v>
      </c>
    </row>
    <row r="37" spans="1:3" x14ac:dyDescent="0.25">
      <c r="A37" s="66" t="s">
        <v>57</v>
      </c>
      <c r="B37" s="52">
        <v>-81.757866239999998</v>
      </c>
      <c r="C37" s="75">
        <f t="shared" si="0"/>
        <v>-8.1757866240000002E-5</v>
      </c>
    </row>
    <row r="38" spans="1:3" x14ac:dyDescent="0.25">
      <c r="A38" s="66" t="s">
        <v>51</v>
      </c>
      <c r="B38" s="73">
        <v>-77.351978759999994</v>
      </c>
      <c r="C38" s="74">
        <f t="shared" si="0"/>
        <v>-7.7351978759999994E-5</v>
      </c>
    </row>
    <row r="39" spans="1:3" x14ac:dyDescent="0.25">
      <c r="A39" s="66" t="s">
        <v>62</v>
      </c>
      <c r="B39" s="73">
        <v>-74.398719850000006</v>
      </c>
      <c r="C39" s="74">
        <f t="shared" si="0"/>
        <v>-7.4398719850000004E-5</v>
      </c>
    </row>
    <row r="40" spans="1:3" x14ac:dyDescent="0.25">
      <c r="A40" s="66" t="s">
        <v>52</v>
      </c>
      <c r="B40" s="73">
        <v>-49.08272333</v>
      </c>
      <c r="C40" s="74">
        <f t="shared" si="0"/>
        <v>-4.9082723329999997E-5</v>
      </c>
    </row>
    <row r="41" spans="1:3" x14ac:dyDescent="0.25">
      <c r="A41" s="66" t="s">
        <v>50</v>
      </c>
      <c r="B41" s="73">
        <v>-40.637454089999999</v>
      </c>
      <c r="C41" s="74">
        <f t="shared" si="0"/>
        <v>-4.0637454090000001E-5</v>
      </c>
    </row>
    <row r="42" spans="1:3" x14ac:dyDescent="0.25">
      <c r="A42" s="66" t="s">
        <v>55</v>
      </c>
      <c r="B42" s="73">
        <v>-36.561151189999997</v>
      </c>
      <c r="C42" s="74">
        <f t="shared" si="0"/>
        <v>-3.6561151189999998E-5</v>
      </c>
    </row>
    <row r="43" spans="1:3" x14ac:dyDescent="0.25">
      <c r="A43" s="66" t="s">
        <v>49</v>
      </c>
      <c r="B43" s="73">
        <v>-4.9812253000000002</v>
      </c>
      <c r="C43" s="74">
        <f t="shared" si="0"/>
        <v>-4.9812253000000006E-6</v>
      </c>
    </row>
    <row r="44" spans="1:3" x14ac:dyDescent="0.25">
      <c r="A44" s="66" t="s">
        <v>56</v>
      </c>
      <c r="B44" s="73">
        <v>28.169803470001</v>
      </c>
      <c r="C44" s="74">
        <f t="shared" si="0"/>
        <v>2.8169803470000999E-5</v>
      </c>
    </row>
    <row r="45" spans="1:3" ht="15.75" thickBot="1" x14ac:dyDescent="0.3">
      <c r="A45" s="71" t="s">
        <v>70</v>
      </c>
      <c r="B45" s="81">
        <v>39.21579045</v>
      </c>
      <c r="C45" s="74">
        <f t="shared" si="0"/>
        <v>3.921579045E-5</v>
      </c>
    </row>
    <row r="47" spans="1:3" x14ac:dyDescent="0.25">
      <c r="C47" s="74">
        <f>+SUM(C29:C45)</f>
        <v>-2.1367548945899987E-3</v>
      </c>
    </row>
  </sheetData>
  <sortState ref="A29:C45">
    <sortCondition ref="B29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2" sqref="H22"/>
    </sheetView>
  </sheetViews>
  <sheetFormatPr baseColWidth="10" defaultRowHeight="15" x14ac:dyDescent="0.25"/>
  <cols>
    <col min="2" max="7" width="9.140625" customWidth="1"/>
  </cols>
  <sheetData>
    <row r="1" spans="1:9" x14ac:dyDescent="0.25">
      <c r="A1" t="s">
        <v>26</v>
      </c>
    </row>
    <row r="3" spans="1:9" ht="15.75" thickBot="1" x14ac:dyDescent="0.3">
      <c r="A3" t="s">
        <v>22</v>
      </c>
    </row>
    <row r="4" spans="1:9" x14ac:dyDescent="0.25">
      <c r="A4" s="36"/>
      <c r="B4" s="36">
        <v>2014</v>
      </c>
      <c r="C4" s="36">
        <v>2015</v>
      </c>
      <c r="D4" s="36">
        <v>2016</v>
      </c>
      <c r="E4" s="36">
        <v>2017</v>
      </c>
      <c r="F4" s="36">
        <v>2018</v>
      </c>
      <c r="G4" s="36">
        <v>2019</v>
      </c>
      <c r="H4" s="36">
        <v>2020</v>
      </c>
      <c r="I4" s="36">
        <v>2021</v>
      </c>
    </row>
    <row r="5" spans="1:9" x14ac:dyDescent="0.25">
      <c r="A5" s="20" t="s">
        <v>23</v>
      </c>
      <c r="B5" s="21">
        <v>88.46</v>
      </c>
      <c r="C5" s="21">
        <v>80.77</v>
      </c>
      <c r="D5" s="21">
        <v>76.47</v>
      </c>
      <c r="E5" s="21">
        <v>82.35</v>
      </c>
      <c r="F5" s="21">
        <v>88.24</v>
      </c>
      <c r="G5" s="21">
        <v>94.12</v>
      </c>
      <c r="H5" s="21">
        <v>58.82352941176471</v>
      </c>
      <c r="I5" s="21">
        <v>70.588235294117652</v>
      </c>
    </row>
    <row r="6" spans="1:9" x14ac:dyDescent="0.25">
      <c r="A6" s="20" t="s">
        <v>24</v>
      </c>
      <c r="B6" s="21">
        <v>11.54</v>
      </c>
      <c r="C6" s="21">
        <v>11.54</v>
      </c>
      <c r="D6" s="21">
        <v>17.649999999999999</v>
      </c>
      <c r="E6" s="21">
        <v>11.76</v>
      </c>
      <c r="F6" s="21">
        <v>11.76</v>
      </c>
      <c r="G6" s="21">
        <v>5.88</v>
      </c>
      <c r="H6" s="21">
        <v>23.52941176470588</v>
      </c>
      <c r="I6" s="21">
        <v>29.411764705882355</v>
      </c>
    </row>
    <row r="7" spans="1:9" x14ac:dyDescent="0.25">
      <c r="A7" s="20" t="s">
        <v>25</v>
      </c>
      <c r="B7" s="21"/>
      <c r="C7" s="21">
        <v>7.69</v>
      </c>
      <c r="D7" s="21">
        <v>5.88</v>
      </c>
      <c r="E7" s="21">
        <v>5.88</v>
      </c>
      <c r="F7" s="21"/>
      <c r="G7" s="21"/>
      <c r="H7" s="21">
        <v>17.647058823529413</v>
      </c>
      <c r="I7" s="21">
        <v>0</v>
      </c>
    </row>
    <row r="8" spans="1:9" x14ac:dyDescent="0.25">
      <c r="B8" s="9"/>
      <c r="C8" s="9"/>
      <c r="D8" s="9"/>
      <c r="E8" s="9"/>
      <c r="F8" s="9"/>
      <c r="G8" s="9"/>
    </row>
    <row r="9" spans="1:9" x14ac:dyDescent="0.25">
      <c r="B9" s="9"/>
      <c r="C9" s="9"/>
      <c r="D9" s="9"/>
      <c r="E9" s="9"/>
      <c r="F9" s="9"/>
      <c r="G9" s="9"/>
    </row>
    <row r="10" spans="1:9" x14ac:dyDescent="0.25">
      <c r="A10" s="20"/>
      <c r="B10" s="21"/>
      <c r="C10" s="21"/>
      <c r="D10" s="21"/>
      <c r="E10" s="21"/>
      <c r="F10" s="21"/>
      <c r="G10" s="21"/>
    </row>
    <row r="11" spans="1:9" x14ac:dyDescent="0.25">
      <c r="A11" s="20"/>
      <c r="B11" s="21"/>
      <c r="C11" s="21"/>
      <c r="D11" s="21"/>
      <c r="E11" s="21"/>
      <c r="F11" s="21"/>
      <c r="G11" s="21"/>
    </row>
    <row r="12" spans="1:9" x14ac:dyDescent="0.25">
      <c r="A12" s="20"/>
      <c r="B12" s="21"/>
      <c r="C12" s="21"/>
      <c r="D12" s="21"/>
      <c r="E12" s="21"/>
      <c r="F12" s="21"/>
      <c r="G12" s="21"/>
    </row>
    <row r="13" spans="1:9" x14ac:dyDescent="0.25">
      <c r="B13" s="9"/>
      <c r="C13" s="9"/>
      <c r="D13" s="9"/>
      <c r="E13" s="9"/>
      <c r="F13" s="9"/>
      <c r="G13" s="9"/>
    </row>
    <row r="14" spans="1:9" x14ac:dyDescent="0.25">
      <c r="B14" s="9"/>
      <c r="C14" s="9"/>
      <c r="D14" s="9"/>
      <c r="E14" s="9"/>
      <c r="F14" s="9"/>
      <c r="G14" s="9"/>
    </row>
    <row r="15" spans="1:9" x14ac:dyDescent="0.25">
      <c r="A15" s="20"/>
      <c r="B15" s="21"/>
      <c r="C15" s="21"/>
      <c r="D15" s="21"/>
      <c r="E15" s="21"/>
      <c r="F15" s="21"/>
      <c r="G15" s="21"/>
    </row>
    <row r="16" spans="1:9" x14ac:dyDescent="0.25">
      <c r="A16" s="20"/>
      <c r="B16" s="21"/>
      <c r="C16" s="21"/>
      <c r="D16" s="21"/>
      <c r="E16" s="21"/>
      <c r="F16" s="21"/>
      <c r="G16" s="21"/>
    </row>
    <row r="17" spans="1:7" x14ac:dyDescent="0.25">
      <c r="A17" s="20"/>
      <c r="B17" s="21"/>
      <c r="C17" s="21"/>
      <c r="D17" s="21"/>
      <c r="E17" s="21"/>
      <c r="F17" s="21"/>
      <c r="G17" s="21"/>
    </row>
    <row r="18" spans="1:7" x14ac:dyDescent="0.25">
      <c r="B18" s="9"/>
      <c r="C18" s="9"/>
      <c r="D18" s="9"/>
      <c r="E18" s="9"/>
      <c r="F18" s="9"/>
      <c r="G18" s="9"/>
    </row>
    <row r="19" spans="1:7" x14ac:dyDescent="0.25">
      <c r="B19" s="9"/>
      <c r="C19" s="9"/>
      <c r="D19" s="9"/>
      <c r="E19" s="9"/>
      <c r="F19" s="9"/>
      <c r="G19" s="9"/>
    </row>
    <row r="20" spans="1:7" x14ac:dyDescent="0.25">
      <c r="A20" s="20"/>
      <c r="B20" s="21"/>
      <c r="C20" s="21"/>
      <c r="D20" s="21"/>
      <c r="E20" s="21"/>
      <c r="F20" s="21"/>
      <c r="G20" s="21"/>
    </row>
    <row r="21" spans="1:7" x14ac:dyDescent="0.25">
      <c r="A21" s="20"/>
      <c r="B21" s="21"/>
      <c r="C21" s="21"/>
      <c r="D21" s="21"/>
      <c r="E21" s="21"/>
      <c r="F21" s="21"/>
      <c r="G21" s="21"/>
    </row>
    <row r="22" spans="1:7" x14ac:dyDescent="0.25">
      <c r="A22" s="20"/>
      <c r="B22" s="21"/>
      <c r="C22" s="21"/>
      <c r="D22" s="21"/>
      <c r="E22" s="21"/>
      <c r="F22" s="21"/>
      <c r="G22" s="21"/>
    </row>
    <row r="23" spans="1:7" x14ac:dyDescent="0.25">
      <c r="B23" s="9"/>
      <c r="C23" s="9"/>
      <c r="D23" s="9"/>
      <c r="E23" s="9"/>
      <c r="F23" s="9"/>
      <c r="G23" s="9"/>
    </row>
    <row r="24" spans="1:7" x14ac:dyDescent="0.25">
      <c r="A24" s="20"/>
      <c r="B24" s="9"/>
      <c r="C24" s="9"/>
      <c r="D24" s="9"/>
      <c r="E24" s="9"/>
      <c r="F24" s="9"/>
      <c r="G24" s="9"/>
    </row>
    <row r="25" spans="1:7" x14ac:dyDescent="0.25">
      <c r="A25" s="20"/>
      <c r="B25" s="21"/>
      <c r="C25" s="21"/>
      <c r="D25" s="21"/>
      <c r="E25" s="21"/>
      <c r="F25" s="21"/>
      <c r="G25" s="21"/>
    </row>
    <row r="26" spans="1:7" x14ac:dyDescent="0.25">
      <c r="A26" s="20"/>
      <c r="B26" s="21"/>
      <c r="C26" s="21"/>
      <c r="D26" s="21"/>
      <c r="E26" s="21"/>
      <c r="F26" s="21"/>
      <c r="G26" s="21"/>
    </row>
    <row r="27" spans="1:7" x14ac:dyDescent="0.25">
      <c r="A27" s="20"/>
      <c r="B27" s="21"/>
      <c r="C27" s="21"/>
      <c r="D27" s="21"/>
      <c r="E27" s="21"/>
      <c r="F27" s="21"/>
      <c r="G27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G1 tx croiss</vt:lpstr>
      <vt:lpstr>G2 Df et transp</vt:lpstr>
      <vt:lpstr>G3 Recettes</vt:lpstr>
      <vt:lpstr>G3 suppl</vt:lpstr>
      <vt:lpstr>G4 EB</vt:lpstr>
      <vt:lpstr>G5 G6 Inv et Fonds UE</vt:lpstr>
      <vt:lpstr>G7 Inv Fonction</vt:lpstr>
      <vt:lpstr>G8 G9 Soldes</vt:lpstr>
      <vt:lpstr>G10 Cap Dés</vt:lpstr>
    </vt:vector>
  </TitlesOfParts>
  <Company>MININT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</dc:creator>
  <cp:lastModifiedBy>MADJOU FOTSING Léana</cp:lastModifiedBy>
  <dcterms:created xsi:type="dcterms:W3CDTF">2019-05-23T12:57:49Z</dcterms:created>
  <dcterms:modified xsi:type="dcterms:W3CDTF">2022-08-19T10:14:16Z</dcterms:modified>
</cp:coreProperties>
</file>