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Fonctions\FPT\SIASP\Etudes-diffusion\BIS\Bis effectifs FPT\Bis 2021\"/>
    </mc:Choice>
  </mc:AlternateContent>
  <bookViews>
    <workbookView xWindow="450" yWindow="-180" windowWidth="25575" windowHeight="10905" tabRatio="901" firstSheet="1" activeTab="1"/>
  </bookViews>
  <sheets>
    <sheet name="Info Rap" sheetId="19" state="hidden" r:id="rId1"/>
    <sheet name="Figure 1" sheetId="8" r:id="rId2"/>
    <sheet name="Fig1 source" sheetId="11" state="hidden" r:id="rId3"/>
    <sheet name="Figure 2" sheetId="1" r:id="rId4"/>
    <sheet name="Fig2 source" sheetId="12" state="hidden" r:id="rId5"/>
    <sheet name="Figure 3" sheetId="2" r:id="rId6"/>
    <sheet name="Fig3 source" sheetId="13" state="hidden" r:id="rId7"/>
    <sheet name="Figures 4a et 4b" sheetId="9" r:id="rId8"/>
    <sheet name="Fig4 source" sheetId="14" state="hidden" r:id="rId9"/>
    <sheet name="Figure 5" sheetId="3" r:id="rId10"/>
    <sheet name="Fig5 source" sheetId="15" state="hidden" r:id="rId11"/>
    <sheet name="Annexe 1" sheetId="5" r:id="rId12"/>
    <sheet name="An1 source" sheetId="16" state="hidden" r:id="rId13"/>
    <sheet name="Annexe 2" sheetId="4" r:id="rId14"/>
    <sheet name="An2 source" sheetId="18" state="hidden" r:id="rId15"/>
    <sheet name="Annexe 3" sheetId="10" r:id="rId16"/>
    <sheet name="An3 source" sheetId="17" state="hidden" r:id="rId17"/>
  </sheets>
  <definedNames>
    <definedName name="_xlnm.Print_Area" localSheetId="14">'An2 source'!#REF!</definedName>
    <definedName name="_xlnm.Print_Area" localSheetId="13">'Annexe 2'!$B$2:$I$35</definedName>
  </definedNames>
  <calcPr calcId="162913"/>
</workbook>
</file>

<file path=xl/calcChain.xml><?xml version="1.0" encoding="utf-8"?>
<calcChain xmlns="http://schemas.openxmlformats.org/spreadsheetml/2006/main">
  <c r="G22" i="16" l="1"/>
  <c r="B18" i="13" l="1"/>
  <c r="C18" i="13"/>
  <c r="D18" i="13"/>
  <c r="C20" i="13"/>
  <c r="D20" i="13"/>
  <c r="B20" i="13"/>
  <c r="C16" i="13"/>
  <c r="D16" i="13"/>
  <c r="B16" i="13"/>
  <c r="B30" i="14" l="1"/>
  <c r="B31" i="14"/>
  <c r="B32" i="14"/>
  <c r="B33" i="14"/>
  <c r="B34" i="14"/>
  <c r="C34" i="14"/>
  <c r="C33" i="14"/>
  <c r="C32" i="14"/>
  <c r="C31" i="14"/>
  <c r="C30" i="14"/>
  <c r="C11" i="14"/>
  <c r="C12" i="14"/>
  <c r="C13" i="14"/>
  <c r="C14" i="14"/>
  <c r="C10" i="14"/>
  <c r="C35" i="11" l="1"/>
  <c r="D35" i="11"/>
  <c r="E35" i="11"/>
  <c r="F35" i="11"/>
  <c r="G35" i="11"/>
  <c r="C36" i="11"/>
  <c r="D36" i="11"/>
  <c r="E36" i="11"/>
  <c r="F36" i="11"/>
  <c r="G36" i="11"/>
  <c r="C37" i="11"/>
  <c r="D37" i="11"/>
  <c r="E37" i="11"/>
  <c r="F37" i="11"/>
  <c r="G37" i="11"/>
  <c r="C38" i="11"/>
  <c r="D38" i="11"/>
  <c r="E38" i="11"/>
  <c r="F38" i="11"/>
  <c r="G38" i="11"/>
  <c r="C39" i="11"/>
  <c r="D39" i="11"/>
  <c r="E39" i="11"/>
  <c r="F39" i="11"/>
  <c r="G39" i="11"/>
  <c r="C40" i="11"/>
  <c r="D40" i="11"/>
  <c r="E40" i="11"/>
  <c r="F40" i="11"/>
  <c r="G40" i="11"/>
  <c r="C41" i="11"/>
  <c r="D41" i="11"/>
  <c r="E41" i="11"/>
  <c r="F41" i="11"/>
  <c r="G41" i="11"/>
  <c r="C42" i="11"/>
  <c r="D42" i="11"/>
  <c r="E42" i="11"/>
  <c r="F42" i="11"/>
  <c r="G42" i="11"/>
  <c r="H36" i="11"/>
  <c r="H37" i="11"/>
  <c r="H38" i="11"/>
  <c r="H39" i="11"/>
  <c r="H40" i="11"/>
  <c r="H41" i="11"/>
  <c r="H42" i="11"/>
  <c r="H35" i="11"/>
  <c r="C20" i="12"/>
  <c r="D20" i="12"/>
  <c r="C21" i="12"/>
  <c r="D21" i="12"/>
  <c r="C22" i="12"/>
  <c r="D22" i="12"/>
  <c r="C23" i="12"/>
  <c r="D23" i="12"/>
  <c r="C24" i="12"/>
  <c r="D24" i="12"/>
  <c r="C25" i="12"/>
  <c r="D25" i="12"/>
  <c r="C26" i="12"/>
  <c r="D26" i="12"/>
  <c r="C27" i="12"/>
  <c r="D27" i="12"/>
  <c r="C28" i="12"/>
  <c r="D28" i="12"/>
  <c r="C29" i="12"/>
  <c r="D29" i="12"/>
  <c r="C30" i="12"/>
  <c r="D30" i="12"/>
  <c r="C31" i="12"/>
  <c r="D31" i="12"/>
  <c r="C19" i="12"/>
  <c r="D19" i="12"/>
  <c r="C26" i="11"/>
  <c r="D26" i="11"/>
  <c r="E26" i="11"/>
  <c r="F26" i="11"/>
  <c r="G26" i="11"/>
  <c r="C27" i="11"/>
  <c r="D27" i="11"/>
  <c r="E27" i="11"/>
  <c r="F27" i="11"/>
  <c r="G27" i="11"/>
  <c r="C28" i="11"/>
  <c r="D28" i="11"/>
  <c r="E28" i="11"/>
  <c r="F28" i="11"/>
  <c r="G28" i="11"/>
  <c r="C29" i="11"/>
  <c r="D29" i="11"/>
  <c r="E29" i="11"/>
  <c r="F29" i="11"/>
  <c r="G29" i="11"/>
  <c r="C30" i="11"/>
  <c r="D30" i="11"/>
  <c r="E30" i="11"/>
  <c r="F30" i="11"/>
  <c r="G30" i="11"/>
  <c r="C31" i="11"/>
  <c r="D31" i="11"/>
  <c r="E31" i="11"/>
  <c r="F31" i="11"/>
  <c r="G31" i="11"/>
  <c r="C32" i="11"/>
  <c r="D32" i="11"/>
  <c r="E32" i="11"/>
  <c r="F32" i="11"/>
  <c r="G32" i="11"/>
  <c r="C33" i="11"/>
  <c r="D33" i="11"/>
  <c r="E33" i="11"/>
  <c r="F33" i="11"/>
  <c r="G33" i="11"/>
  <c r="H27" i="11"/>
  <c r="H28" i="11"/>
  <c r="H29" i="11"/>
  <c r="H30" i="11"/>
  <c r="H31" i="11"/>
  <c r="H32" i="11"/>
  <c r="H33" i="11"/>
  <c r="H26" i="11"/>
  <c r="P8" i="4" l="1"/>
  <c r="O9" i="4"/>
  <c r="P9" i="4"/>
  <c r="N10" i="4"/>
  <c r="O10" i="4"/>
  <c r="P10" i="4"/>
  <c r="Q9" i="4"/>
  <c r="Q8" i="4"/>
  <c r="Q7" i="4"/>
  <c r="L7" i="4"/>
  <c r="M7" i="4"/>
  <c r="N7" i="4"/>
  <c r="O7" i="4"/>
  <c r="P7" i="4"/>
  <c r="L8" i="4"/>
  <c r="M8" i="4"/>
  <c r="N8" i="4"/>
  <c r="O8" i="4"/>
  <c r="L9" i="4"/>
  <c r="M9" i="4"/>
  <c r="N9" i="4"/>
  <c r="L10" i="4"/>
  <c r="M10" i="4"/>
  <c r="Q10" i="4"/>
  <c r="K8" i="4"/>
  <c r="K9" i="4"/>
  <c r="K10" i="4"/>
  <c r="K11" i="4"/>
  <c r="K7" i="4"/>
  <c r="M11" i="4"/>
  <c r="N11" i="4"/>
  <c r="O11" i="4"/>
  <c r="P11" i="4"/>
  <c r="Q11" i="4"/>
  <c r="L11" i="4"/>
  <c r="G7" i="10"/>
  <c r="G9" i="10"/>
  <c r="G10" i="10"/>
  <c r="G13" i="10"/>
  <c r="G17" i="10"/>
  <c r="G18" i="10"/>
  <c r="F7" i="10"/>
  <c r="F9" i="10"/>
  <c r="F10" i="10"/>
  <c r="F13" i="10"/>
  <c r="F17" i="10"/>
  <c r="F6" i="10"/>
  <c r="E8" i="10"/>
  <c r="D9" i="10"/>
  <c r="E9" i="10"/>
  <c r="D13" i="10"/>
  <c r="E13" i="10"/>
  <c r="D17" i="10"/>
  <c r="E17" i="10"/>
  <c r="C8" i="10"/>
  <c r="C12" i="10"/>
  <c r="B12" i="19" s="1"/>
  <c r="C14" i="10"/>
  <c r="C16" i="10"/>
  <c r="D6" i="10"/>
  <c r="E6" i="10"/>
  <c r="G6" i="10"/>
  <c r="D7" i="10"/>
  <c r="E7" i="10"/>
  <c r="D8" i="10"/>
  <c r="F8" i="10"/>
  <c r="G8" i="10"/>
  <c r="D10" i="10"/>
  <c r="E10" i="10"/>
  <c r="D11" i="10"/>
  <c r="E11" i="10"/>
  <c r="F11" i="10"/>
  <c r="G11" i="10"/>
  <c r="D12" i="10"/>
  <c r="E12" i="10"/>
  <c r="F12" i="10"/>
  <c r="G12" i="10"/>
  <c r="D14" i="10"/>
  <c r="E14" i="10"/>
  <c r="F14" i="10"/>
  <c r="G14" i="10"/>
  <c r="D15" i="10"/>
  <c r="E15" i="10"/>
  <c r="F15" i="10"/>
  <c r="G15" i="10"/>
  <c r="D16" i="10"/>
  <c r="E16" i="10"/>
  <c r="F16" i="10"/>
  <c r="G16" i="10"/>
  <c r="D18" i="10"/>
  <c r="E18" i="10"/>
  <c r="F18" i="10"/>
  <c r="C7" i="10"/>
  <c r="C9" i="10"/>
  <c r="C10" i="10"/>
  <c r="C11" i="10"/>
  <c r="C13" i="10"/>
  <c r="C15" i="10"/>
  <c r="C17" i="10"/>
  <c r="C18" i="10"/>
  <c r="C6" i="10"/>
  <c r="I10" i="5"/>
  <c r="I13" i="5"/>
  <c r="I16" i="5"/>
  <c r="I19" i="5"/>
  <c r="I21" i="5"/>
  <c r="I23" i="5"/>
  <c r="G13" i="5"/>
  <c r="G14" i="5"/>
  <c r="G19" i="5"/>
  <c r="G22" i="5"/>
  <c r="H7" i="5"/>
  <c r="H8" i="5"/>
  <c r="H10" i="5"/>
  <c r="H16" i="5"/>
  <c r="H19" i="5"/>
  <c r="H21" i="5"/>
  <c r="H23" i="5"/>
  <c r="H6" i="5"/>
  <c r="F7" i="5"/>
  <c r="F8" i="5"/>
  <c r="F10" i="5"/>
  <c r="F14" i="5"/>
  <c r="F15" i="5"/>
  <c r="F22" i="5"/>
  <c r="F6" i="5"/>
  <c r="E8" i="5"/>
  <c r="D9" i="5"/>
  <c r="E12" i="5"/>
  <c r="E16" i="5"/>
  <c r="E20" i="5"/>
  <c r="D6" i="5"/>
  <c r="E6" i="5"/>
  <c r="G6" i="5"/>
  <c r="I6" i="5"/>
  <c r="D7" i="5"/>
  <c r="E7" i="5"/>
  <c r="G7" i="5"/>
  <c r="I7" i="5"/>
  <c r="D8" i="5"/>
  <c r="G8" i="5"/>
  <c r="I8" i="5"/>
  <c r="E9" i="5"/>
  <c r="F9" i="5"/>
  <c r="G9" i="5"/>
  <c r="H9" i="5"/>
  <c r="I9" i="5"/>
  <c r="D10" i="5"/>
  <c r="E10" i="5"/>
  <c r="G10" i="5"/>
  <c r="D11" i="5"/>
  <c r="E11" i="5"/>
  <c r="F11" i="5"/>
  <c r="G11" i="5"/>
  <c r="H11" i="5"/>
  <c r="I11" i="5"/>
  <c r="D12" i="5"/>
  <c r="F12" i="5"/>
  <c r="G12" i="5"/>
  <c r="H12" i="5"/>
  <c r="I12" i="5"/>
  <c r="D13" i="5"/>
  <c r="E13" i="5"/>
  <c r="F13" i="5"/>
  <c r="H13" i="5"/>
  <c r="D14" i="5"/>
  <c r="E14" i="5"/>
  <c r="H14" i="5"/>
  <c r="I14" i="5"/>
  <c r="D15" i="5"/>
  <c r="E15" i="5"/>
  <c r="G15" i="5"/>
  <c r="H15" i="5"/>
  <c r="I15" i="5"/>
  <c r="D16" i="5"/>
  <c r="F16" i="5"/>
  <c r="G16" i="5"/>
  <c r="D17" i="5"/>
  <c r="E17" i="5"/>
  <c r="F17" i="5"/>
  <c r="G17" i="5"/>
  <c r="H17" i="5"/>
  <c r="I17" i="5"/>
  <c r="D18" i="5"/>
  <c r="E18" i="5"/>
  <c r="F18" i="5"/>
  <c r="G18" i="5"/>
  <c r="H18" i="5"/>
  <c r="I18" i="5"/>
  <c r="D19" i="5"/>
  <c r="E19" i="5"/>
  <c r="F19" i="5"/>
  <c r="D20" i="5"/>
  <c r="F20" i="5"/>
  <c r="G20" i="5"/>
  <c r="H20" i="5"/>
  <c r="I20" i="5"/>
  <c r="D21" i="5"/>
  <c r="E21" i="5"/>
  <c r="F21" i="5"/>
  <c r="G21" i="5"/>
  <c r="D22" i="5"/>
  <c r="E22" i="5"/>
  <c r="H22" i="5"/>
  <c r="I22" i="5"/>
  <c r="D23" i="5"/>
  <c r="E23" i="5"/>
  <c r="F23" i="5"/>
  <c r="G23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6" i="5"/>
  <c r="G11" i="3"/>
  <c r="G12" i="3"/>
  <c r="F9" i="3"/>
  <c r="F10" i="3"/>
  <c r="F11" i="3"/>
  <c r="F12" i="3"/>
  <c r="F13" i="3"/>
  <c r="F14" i="3"/>
  <c r="F6" i="3"/>
  <c r="E6" i="3"/>
  <c r="D9" i="3"/>
  <c r="E10" i="3"/>
  <c r="D13" i="3"/>
  <c r="E14" i="3"/>
  <c r="C7" i="3"/>
  <c r="C8" i="3"/>
  <c r="C10" i="3"/>
  <c r="C11" i="3"/>
  <c r="C13" i="3"/>
  <c r="C15" i="3"/>
  <c r="C6" i="3"/>
  <c r="D6" i="3"/>
  <c r="G6" i="3"/>
  <c r="D7" i="3"/>
  <c r="E7" i="3"/>
  <c r="F7" i="3"/>
  <c r="G7" i="3"/>
  <c r="D8" i="3"/>
  <c r="E8" i="3"/>
  <c r="F8" i="3"/>
  <c r="G8" i="3"/>
  <c r="E9" i="3"/>
  <c r="G9" i="3"/>
  <c r="D10" i="3"/>
  <c r="G10" i="3"/>
  <c r="D11" i="3"/>
  <c r="E11" i="3"/>
  <c r="D12" i="3"/>
  <c r="E12" i="3"/>
  <c r="E13" i="3"/>
  <c r="G13" i="3"/>
  <c r="D14" i="3"/>
  <c r="G14" i="3"/>
  <c r="D15" i="3"/>
  <c r="E15" i="3"/>
  <c r="F15" i="3"/>
  <c r="G15" i="3"/>
  <c r="D16" i="3"/>
  <c r="E16" i="3"/>
  <c r="F16" i="3"/>
  <c r="G16" i="3"/>
  <c r="C9" i="3"/>
  <c r="C12" i="3"/>
  <c r="C14" i="3"/>
  <c r="C16" i="3"/>
  <c r="N31" i="9"/>
  <c r="M11" i="9"/>
  <c r="M12" i="9"/>
  <c r="L11" i="9"/>
  <c r="K11" i="9"/>
  <c r="M32" i="9"/>
  <c r="N32" i="9"/>
  <c r="L32" i="9"/>
  <c r="K32" i="9"/>
  <c r="L12" i="9"/>
  <c r="K12" i="9"/>
  <c r="N11" i="9"/>
  <c r="K31" i="9"/>
  <c r="K28" i="9"/>
  <c r="L28" i="9"/>
  <c r="M28" i="9"/>
  <c r="N28" i="9"/>
  <c r="K29" i="9"/>
  <c r="L29" i="9"/>
  <c r="M29" i="9"/>
  <c r="N29" i="9"/>
  <c r="K30" i="9"/>
  <c r="L30" i="9"/>
  <c r="M30" i="9"/>
  <c r="N30" i="9"/>
  <c r="L27" i="9"/>
  <c r="M27" i="9"/>
  <c r="N27" i="9"/>
  <c r="K27" i="9"/>
  <c r="L7" i="9"/>
  <c r="M7" i="9"/>
  <c r="N7" i="9"/>
  <c r="L8" i="9"/>
  <c r="M8" i="9"/>
  <c r="N8" i="9"/>
  <c r="L9" i="9"/>
  <c r="M9" i="9"/>
  <c r="N9" i="9"/>
  <c r="L10" i="9"/>
  <c r="M10" i="9"/>
  <c r="N10" i="9"/>
  <c r="N12" i="9"/>
  <c r="K8" i="9"/>
  <c r="K9" i="9"/>
  <c r="K10" i="9"/>
  <c r="K7" i="9"/>
  <c r="H16" i="2"/>
  <c r="H17" i="2"/>
  <c r="H15" i="2"/>
  <c r="H14" i="2"/>
  <c r="H13" i="2"/>
  <c r="H10" i="2"/>
  <c r="H7" i="2"/>
  <c r="H8" i="2"/>
  <c r="H6" i="2"/>
  <c r="G6" i="2"/>
  <c r="G7" i="2"/>
  <c r="G8" i="2"/>
  <c r="G9" i="2"/>
  <c r="H9" i="2"/>
  <c r="G10" i="2"/>
  <c r="G11" i="2"/>
  <c r="H11" i="2"/>
  <c r="G12" i="2"/>
  <c r="H12" i="2"/>
  <c r="G13" i="2"/>
  <c r="G14" i="2"/>
  <c r="G15" i="2"/>
  <c r="G16" i="2"/>
  <c r="G17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C7" i="2"/>
  <c r="C8" i="2"/>
  <c r="C9" i="2"/>
  <c r="C10" i="2"/>
  <c r="C11" i="2"/>
  <c r="C12" i="2"/>
  <c r="C13" i="2"/>
  <c r="C14" i="2"/>
  <c r="C15" i="2"/>
  <c r="C16" i="2"/>
  <c r="C17" i="2"/>
  <c r="C6" i="2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F3" i="19" s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C9" i="19" s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C3" i="19" s="1"/>
  <c r="E18" i="1"/>
  <c r="D3" i="19" s="1"/>
  <c r="F18" i="1"/>
  <c r="E3" i="19" s="1"/>
  <c r="D19" i="1"/>
  <c r="C7" i="1"/>
  <c r="C8" i="1"/>
  <c r="C9" i="1"/>
  <c r="C10" i="1"/>
  <c r="C11" i="1"/>
  <c r="C12" i="1"/>
  <c r="B9" i="19" s="1"/>
  <c r="C13" i="1"/>
  <c r="C14" i="1"/>
  <c r="C15" i="1"/>
  <c r="C16" i="1"/>
  <c r="C17" i="1"/>
  <c r="C18" i="1"/>
  <c r="B3" i="19" s="1"/>
  <c r="C6" i="1"/>
  <c r="F19" i="1"/>
  <c r="G19" i="1"/>
  <c r="C19" i="1"/>
  <c r="P5" i="8"/>
  <c r="Q5" i="8"/>
  <c r="P6" i="8"/>
  <c r="Q6" i="8"/>
  <c r="P7" i="8"/>
  <c r="Q7" i="8"/>
  <c r="P8" i="8"/>
  <c r="Q8" i="8"/>
  <c r="P9" i="8"/>
  <c r="Q9" i="8"/>
  <c r="L5" i="8"/>
  <c r="M5" i="8"/>
  <c r="N5" i="8"/>
  <c r="O5" i="8"/>
  <c r="L6" i="8"/>
  <c r="M6" i="8"/>
  <c r="N6" i="8"/>
  <c r="O6" i="8"/>
  <c r="L7" i="8"/>
  <c r="M7" i="8"/>
  <c r="N7" i="8"/>
  <c r="O7" i="8"/>
  <c r="L8" i="8"/>
  <c r="M8" i="8"/>
  <c r="N8" i="8"/>
  <c r="O8" i="8"/>
  <c r="L9" i="8"/>
  <c r="M9" i="8"/>
  <c r="N9" i="8"/>
  <c r="O9" i="8"/>
  <c r="K9" i="8"/>
  <c r="K8" i="8"/>
  <c r="K7" i="8"/>
  <c r="K6" i="8"/>
  <c r="K5" i="8"/>
  <c r="B8" i="19" l="1"/>
  <c r="D9" i="19"/>
  <c r="F9" i="19" s="1"/>
  <c r="E9" i="19"/>
  <c r="D8" i="19"/>
  <c r="C8" i="19"/>
  <c r="E8" i="19" s="1"/>
  <c r="C20" i="1"/>
  <c r="B4" i="19" s="1"/>
  <c r="B11" i="19" s="1"/>
  <c r="C32" i="12"/>
  <c r="D20" i="1"/>
  <c r="C4" i="19" s="1"/>
  <c r="D32" i="12"/>
  <c r="F20" i="1"/>
  <c r="E4" i="19" s="1"/>
  <c r="E19" i="1"/>
  <c r="M31" i="9"/>
  <c r="D12" i="19"/>
  <c r="C12" i="19"/>
  <c r="L31" i="9"/>
  <c r="F8" i="19" l="1"/>
  <c r="D33" i="12"/>
  <c r="E20" i="1"/>
  <c r="D4" i="19" s="1"/>
  <c r="D11" i="19" s="1"/>
  <c r="G20" i="1"/>
  <c r="F4" i="19" s="1"/>
  <c r="C33" i="12"/>
  <c r="E12" i="19"/>
  <c r="C11" i="19"/>
  <c r="E11" i="19" s="1"/>
  <c r="F12" i="19"/>
  <c r="F11" i="19" l="1"/>
</calcChain>
</file>

<file path=xl/sharedStrings.xml><?xml version="1.0" encoding="utf-8"?>
<sst xmlns="http://schemas.openxmlformats.org/spreadsheetml/2006/main" count="401" uniqueCount="123">
  <si>
    <t>en milliers</t>
  </si>
  <si>
    <t>en %</t>
  </si>
  <si>
    <t>Organismes communaux</t>
  </si>
  <si>
    <t xml:space="preserve">     Communes</t>
  </si>
  <si>
    <t xml:space="preserve">     Etablissements communaux</t>
  </si>
  <si>
    <t>Organismes intercommunaux</t>
  </si>
  <si>
    <t xml:space="preserve">     Autres groupements intercommunaux sans fiscalité propre</t>
  </si>
  <si>
    <t>Organismes départementaux</t>
  </si>
  <si>
    <t xml:space="preserve">     Départements</t>
  </si>
  <si>
    <t>Bénéficiaires de contrats aidés (2)</t>
  </si>
  <si>
    <t>Ensemble (1) + (2)</t>
  </si>
  <si>
    <t>(p) Chiffres provisoires.</t>
  </si>
  <si>
    <t>Source : Insee, SIASP.</t>
  </si>
  <si>
    <t>Fonctionnaires</t>
  </si>
  <si>
    <t>dont catégorie A</t>
  </si>
  <si>
    <t>Contractuels</t>
  </si>
  <si>
    <t>Autres statuts</t>
  </si>
  <si>
    <t>Contrats aidés (2)</t>
  </si>
  <si>
    <t>Administrative</t>
  </si>
  <si>
    <t>Technique</t>
  </si>
  <si>
    <t>Culturelle</t>
  </si>
  <si>
    <t>Sportive</t>
  </si>
  <si>
    <t>Sociale</t>
  </si>
  <si>
    <t>Médico-sociale</t>
  </si>
  <si>
    <t>Médico-technique</t>
  </si>
  <si>
    <t>Police municipale</t>
  </si>
  <si>
    <t>Incendie et secours</t>
  </si>
  <si>
    <t>Animation</t>
  </si>
  <si>
    <t>Autres cas</t>
  </si>
  <si>
    <t>Total</t>
  </si>
  <si>
    <t>en milliers (yc contrats aidés)</t>
  </si>
  <si>
    <t>yc contrats aidés</t>
  </si>
  <si>
    <t>hors contrats aidés</t>
  </si>
  <si>
    <t>Auvergne-Rhône-Alpes</t>
  </si>
  <si>
    <t>Bourgogne-Franche-Comté</t>
  </si>
  <si>
    <t>Bretagne</t>
  </si>
  <si>
    <t>Centre-Val de Loire</t>
  </si>
  <si>
    <t>Corse</t>
  </si>
  <si>
    <t>Grand Est</t>
  </si>
  <si>
    <t>Guadeloupe</t>
  </si>
  <si>
    <t>Guyane</t>
  </si>
  <si>
    <t>Hauts-de-France</t>
  </si>
  <si>
    <t>Ile-de-France</t>
  </si>
  <si>
    <t>Martinique</t>
  </si>
  <si>
    <t>Normandie</t>
  </si>
  <si>
    <t>Nouvelle-Aquitaine</t>
  </si>
  <si>
    <t>Occitanie</t>
  </si>
  <si>
    <t>Pays de la Loire</t>
  </si>
  <si>
    <t>Provence-Alpes-Côte d'Azur</t>
  </si>
  <si>
    <t>La Réunion</t>
  </si>
  <si>
    <t>Ensemble hors bénéficiaires de contrats aidés (1)</t>
  </si>
  <si>
    <t>Effectifs au 31/12/2019</t>
  </si>
  <si>
    <t>Total hors contrats aidés</t>
  </si>
  <si>
    <t>Figure 1 - Évolution des effectifs dans la fonction publique territoriale depuis 2015</t>
  </si>
  <si>
    <t>Figure 2 - Évolution des effectifs dans la fonction publique territoriale selon le type de collectivités</t>
  </si>
  <si>
    <t>Figure 3 - Évolution des effectifs dans la fonction publique territoriale selon le statut</t>
  </si>
  <si>
    <t>2015-2016</t>
  </si>
  <si>
    <t>2016-2017</t>
  </si>
  <si>
    <t>2017-2018</t>
  </si>
  <si>
    <t>2018-2019</t>
  </si>
  <si>
    <t>Entrées, sorties et changements de statuts des contractuels de la FPT</t>
  </si>
  <si>
    <t>Entrées</t>
  </si>
  <si>
    <t>Sorties</t>
  </si>
  <si>
    <t>Changement de statut</t>
  </si>
  <si>
    <t>Solde</t>
  </si>
  <si>
    <t>Entrées, sorties et changements de statuts des fonctionnaires de la FPT</t>
  </si>
  <si>
    <t>Figure 5 - Évolution des effectifs dans la fonction publique territoriale selon la filière d’emploi</t>
  </si>
  <si>
    <t>Annexe 1 - Évolution des effectifs dans la fonction publique territoriale selon la région</t>
  </si>
  <si>
    <t>Autres</t>
  </si>
  <si>
    <t>Contrats aidés</t>
  </si>
  <si>
    <t>Annexe 2 – Contribution des statuts à l’évolution des effectifs de la fonction publique territoriale depuis 2015</t>
  </si>
  <si>
    <t>Contribution des statuts à l’évolution des effectifs de la fonction publique territoriale depuis 2015</t>
  </si>
  <si>
    <t>Annexe 3 – Évolution des effectifs, y compris contrats aidés, dans la fonction publique territoriale selon le type de collectivités</t>
  </si>
  <si>
    <t>Source : Insee, SIASP</t>
  </si>
  <si>
    <t>(p) chiffres provisoires.</t>
  </si>
  <si>
    <t>indice 100 en 2015</t>
  </si>
  <si>
    <t>Autres, hors contrats aidés</t>
  </si>
  <si>
    <t xml:space="preserve">Total </t>
  </si>
  <si>
    <t>Autres (Caisses de crédit municipal, régies, EPA locaux)</t>
  </si>
  <si>
    <r>
      <t xml:space="preserve">     EPCI</t>
    </r>
    <r>
      <rPr>
        <vertAlign val="superscript"/>
        <sz val="10"/>
        <color indexed="8"/>
        <rFont val="ARIALNARROW"/>
      </rPr>
      <t>(a)</t>
    </r>
    <r>
      <rPr>
        <sz val="10"/>
        <color indexed="8"/>
        <rFont val="ARIALNARROW"/>
      </rPr>
      <t xml:space="preserve"> à fiscalité propre</t>
    </r>
  </si>
  <si>
    <r>
      <t>SDIS</t>
    </r>
    <r>
      <rPr>
        <vertAlign val="superscript"/>
        <sz val="10"/>
        <color indexed="8"/>
        <rFont val="ARIALNARROW"/>
      </rPr>
      <t>(a)</t>
    </r>
  </si>
  <si>
    <r>
      <t>Centres de gestion et CNFPT</t>
    </r>
    <r>
      <rPr>
        <vertAlign val="superscript"/>
        <sz val="10"/>
        <color indexed="8"/>
        <rFont val="ARIALNARROW"/>
      </rPr>
      <t>(a)</t>
    </r>
  </si>
  <si>
    <r>
      <t>Régions</t>
    </r>
    <r>
      <rPr>
        <b/>
        <vertAlign val="superscript"/>
        <sz val="10"/>
        <color indexed="8"/>
        <rFont val="ARIALNARROW"/>
      </rPr>
      <t>(b)</t>
    </r>
  </si>
  <si>
    <t>(a) EPCI : établissement public de coopération intercommunale - SDIS : services départementaux d'incendie et secours - CNFPT : centre national de la fonction publique territoriale (délégations départementales et services centraux).</t>
  </si>
  <si>
    <t>(b) y compris les collectivités uniques de Guyane et Martinique et la collectivité de Corse.</t>
  </si>
  <si>
    <t>dont catégorie B</t>
  </si>
  <si>
    <t>dont catégorie C</t>
  </si>
  <si>
    <t>Figure 4a - Entrées, sorties et changements de statuts des fonctionnaires de la FPT</t>
  </si>
  <si>
    <t>Figure 4b - Entrées, sorties et changements de statuts des contractuels de la FPT</t>
  </si>
  <si>
    <t>2019-2020</t>
  </si>
  <si>
    <t>Au final, le nombre de fonctionnaires de la FPT a diminué de 12 900 agents.</t>
  </si>
  <si>
    <t xml:space="preserve"> 
Lecture de la figure 4a : entre fin 2019 et fin 2020, 41 200 fonctionnaires sont arrivés dans la FPT, 92 600 en sont partis et 38 600 fonctionnaires supplémentaires correspondent à un changement de statut au sein de la FPT. </t>
  </si>
  <si>
    <t>Ensemble (évolution en %)</t>
  </si>
  <si>
    <t xml:space="preserve">Ensemble </t>
  </si>
  <si>
    <t>Total yc contrats aidés</t>
  </si>
  <si>
    <t>Autres + contrats aidés</t>
  </si>
  <si>
    <t>Contratuels + contrats aidés</t>
  </si>
  <si>
    <t>Evolution des effectifs en milliers</t>
  </si>
  <si>
    <t>Evolution des effectifs en base 100</t>
  </si>
  <si>
    <t>source</t>
  </si>
  <si>
    <t>Bis2021_effectifs_statut_CH_sex</t>
  </si>
  <si>
    <t>Effectifs au 31/12/2020</t>
  </si>
  <si>
    <r>
      <t>Effectifs au 31/12/2021</t>
    </r>
    <r>
      <rPr>
        <b/>
        <vertAlign val="superscript"/>
        <sz val="9"/>
        <color theme="1"/>
        <rFont val="ARIALNARROW"/>
      </rPr>
      <t>(p)</t>
    </r>
  </si>
  <si>
    <r>
      <t>Évolution 
2020-2021</t>
    </r>
    <r>
      <rPr>
        <b/>
        <vertAlign val="superscript"/>
        <sz val="9"/>
        <color theme="1"/>
        <rFont val="ARIALNARROW"/>
      </rPr>
      <t>(p)</t>
    </r>
    <r>
      <rPr>
        <b/>
        <sz val="9"/>
        <color theme="1"/>
        <rFont val="ARIALNARROW"/>
      </rPr>
      <t xml:space="preserve">     </t>
    </r>
  </si>
  <si>
    <t>Évolution 
2019-2020</t>
  </si>
  <si>
    <r>
      <t>Part de femmes au 31/12/2021</t>
    </r>
    <r>
      <rPr>
        <b/>
        <vertAlign val="superscript"/>
        <sz val="9"/>
        <color theme="1"/>
        <rFont val="ARIALNARROW"/>
      </rPr>
      <t>(p)</t>
    </r>
  </si>
  <si>
    <t>2020-2021</t>
  </si>
  <si>
    <t xml:space="preserve">Évolution 
2020-2021(p)     </t>
  </si>
  <si>
    <t>en milliers (hors contrats aidés)</t>
  </si>
  <si>
    <t>Tableau 1</t>
  </si>
  <si>
    <t>Ensemble hors contrats aidés</t>
  </si>
  <si>
    <t>Ensemble y compris contrats aidés</t>
  </si>
  <si>
    <t>Tableau 2</t>
  </si>
  <si>
    <t>Secteur communal (1)</t>
  </si>
  <si>
    <t>Départements et Régions</t>
  </si>
  <si>
    <t>y compris contrats aidés</t>
  </si>
  <si>
    <t xml:space="preserve">     EPCI(a) à fiscalité propre</t>
  </si>
  <si>
    <t>SDIS(a)</t>
  </si>
  <si>
    <t>Centres de gestion et CNFPT(a)</t>
  </si>
  <si>
    <t>Régions(b)</t>
  </si>
  <si>
    <t>Champ : France hors Mayotte et Collectivités d'outre-mer, emplois principaux au 31 décembre. Tous statuts, y compris assistants maternels et familiaux et apprentis.</t>
  </si>
  <si>
    <t>Champ : France hors Mayotte et Collectivités d'outre-mer, emplois principaux au 31 décembre, agents fonctionnaires et contractuels.</t>
  </si>
  <si>
    <t>Champ : France hors Mayotte et Collectivités d'outre-mer, emplois principaux au 31 décembre. Agents fonctionnaires et contractuels, hors assistants maternels et apprentis.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</si>
</sst>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"/>
    <numFmt numFmtId="166" formatCode="0.0%"/>
    <numFmt numFmtId="167" formatCode="#,##0.000"/>
    <numFmt numFmtId="168" formatCode="0.000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NARROW"/>
    </font>
    <font>
      <b/>
      <sz val="10"/>
      <color theme="1"/>
      <name val="ARIALNARROW"/>
    </font>
    <font>
      <b/>
      <sz val="10"/>
      <name val="ARIALNARROW"/>
    </font>
    <font>
      <sz val="10"/>
      <color theme="1"/>
      <name val="Calibri"/>
      <family val="2"/>
      <scheme val="minor"/>
    </font>
    <font>
      <b/>
      <sz val="10"/>
      <color indexed="8"/>
      <name val="ARIALNARROW"/>
    </font>
    <font>
      <sz val="10"/>
      <color indexed="8"/>
      <name val="ARIALNARROW"/>
    </font>
    <font>
      <vertAlign val="superscript"/>
      <sz val="10"/>
      <color indexed="8"/>
      <name val="ARIALNARROW"/>
    </font>
    <font>
      <b/>
      <vertAlign val="superscript"/>
      <sz val="10"/>
      <color indexed="8"/>
      <name val="ARIALNARROW"/>
    </font>
    <font>
      <sz val="10"/>
      <name val="ARIALNARROW"/>
    </font>
    <font>
      <sz val="9"/>
      <color theme="1"/>
      <name val="ARIALNARROW"/>
    </font>
    <font>
      <b/>
      <sz val="9"/>
      <color theme="1"/>
      <name val="ARIALNARROW"/>
    </font>
    <font>
      <b/>
      <vertAlign val="superscript"/>
      <sz val="9"/>
      <color theme="1"/>
      <name val="ARIALNARROW"/>
    </font>
    <font>
      <sz val="9"/>
      <color theme="1"/>
      <name val="Calibri"/>
      <family val="2"/>
      <scheme val="minor"/>
    </font>
    <font>
      <b/>
      <sz val="9"/>
      <name val="ARIALNARROW"/>
    </font>
    <font>
      <sz val="9"/>
      <color theme="1"/>
      <name val="ARRIALNARROW"/>
    </font>
    <font>
      <sz val="10"/>
      <color theme="1"/>
      <name val="Arial Narrow"/>
      <family val="2"/>
    </font>
    <font>
      <b/>
      <sz val="4"/>
      <color rgb="FF000080"/>
      <name val="Bookman Old Style"/>
      <family val="1"/>
    </font>
    <font>
      <b/>
      <sz val="10"/>
      <color theme="1"/>
      <name val="Bookman Old Style"/>
      <family val="1"/>
    </font>
    <font>
      <i/>
      <sz val="9"/>
      <color theme="1"/>
      <name val="Bookman Old Style"/>
      <family val="1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NARROW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19">
    <xf numFmtId="0" fontId="0" fillId="0" borderId="0" xfId="0"/>
    <xf numFmtId="0" fontId="5" fillId="2" borderId="13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165" fontId="0" fillId="0" borderId="0" xfId="0" applyNumberFormat="1"/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7" fillId="2" borderId="5" xfId="0" applyNumberFormat="1" applyFont="1" applyFill="1" applyBorder="1" applyAlignment="1" applyProtection="1">
      <alignment horizontal="left" vertical="center" wrapText="1"/>
    </xf>
    <xf numFmtId="0" fontId="7" fillId="2" borderId="9" xfId="0" applyNumberFormat="1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2" fillId="3" borderId="5" xfId="0" applyFont="1" applyFill="1" applyBorder="1" applyAlignment="1">
      <alignment horizontal="left" vertical="center" indent="3"/>
    </xf>
    <xf numFmtId="0" fontId="13" fillId="2" borderId="5" xfId="0" applyFont="1" applyFill="1" applyBorder="1"/>
    <xf numFmtId="0" fontId="13" fillId="2" borderId="4" xfId="0" applyFont="1" applyFill="1" applyBorder="1"/>
    <xf numFmtId="0" fontId="16" fillId="2" borderId="13" xfId="0" applyNumberFormat="1" applyFont="1" applyFill="1" applyBorder="1" applyAlignment="1" applyProtection="1">
      <alignment horizontal="left" vertical="center" wrapText="1"/>
    </xf>
    <xf numFmtId="0" fontId="12" fillId="0" borderId="5" xfId="0" applyFont="1" applyFill="1" applyBorder="1"/>
    <xf numFmtId="0" fontId="13" fillId="2" borderId="13" xfId="0" applyFont="1" applyFill="1" applyBorder="1"/>
    <xf numFmtId="0" fontId="17" fillId="0" borderId="0" xfId="0" applyFont="1"/>
    <xf numFmtId="0" fontId="1" fillId="0" borderId="29" xfId="0" applyFont="1" applyBorder="1"/>
    <xf numFmtId="0" fontId="1" fillId="0" borderId="20" xfId="0" applyFont="1" applyBorder="1"/>
    <xf numFmtId="0" fontId="8" fillId="3" borderId="5" xfId="0" applyNumberFormat="1" applyFont="1" applyFill="1" applyBorder="1" applyAlignment="1" applyProtection="1">
      <alignment horizontal="left" vertical="center" wrapText="1"/>
    </xf>
    <xf numFmtId="0" fontId="8" fillId="3" borderId="5" xfId="0" applyNumberFormat="1" applyFont="1" applyFill="1" applyBorder="1" applyAlignment="1" applyProtection="1">
      <alignment horizontal="left" wrapText="1"/>
    </xf>
    <xf numFmtId="0" fontId="12" fillId="3" borderId="1" xfId="0" applyFont="1" applyFill="1" applyBorder="1"/>
    <xf numFmtId="0" fontId="12" fillId="3" borderId="5" xfId="0" applyFont="1" applyFill="1" applyBorder="1"/>
    <xf numFmtId="2" fontId="13" fillId="3" borderId="1" xfId="0" applyNumberFormat="1" applyFont="1" applyFill="1" applyBorder="1" applyAlignment="1">
      <alignment horizontal="center" vertical="center" wrapText="1"/>
    </xf>
    <xf numFmtId="2" fontId="13" fillId="3" borderId="2" xfId="0" applyNumberFormat="1" applyFont="1" applyFill="1" applyBorder="1" applyAlignment="1">
      <alignment horizontal="center" vertical="center" wrapText="1"/>
    </xf>
    <xf numFmtId="2" fontId="13" fillId="3" borderId="3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justify"/>
    </xf>
    <xf numFmtId="0" fontId="20" fillId="0" borderId="0" xfId="0" applyFont="1"/>
    <xf numFmtId="0" fontId="20" fillId="0" borderId="0" xfId="0" applyFont="1" applyAlignment="1">
      <alignment horizontal="left"/>
    </xf>
    <xf numFmtId="0" fontId="2" fillId="0" borderId="0" xfId="0" applyFont="1" applyFill="1"/>
    <xf numFmtId="0" fontId="1" fillId="0" borderId="21" xfId="0" applyFont="1" applyBorder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3" fontId="0" fillId="0" borderId="22" xfId="0" applyNumberFormat="1" applyBorder="1"/>
    <xf numFmtId="3" fontId="0" fillId="0" borderId="24" xfId="0" applyNumberFormat="1" applyBorder="1"/>
    <xf numFmtId="3" fontId="0" fillId="0" borderId="25" xfId="0" applyNumberFormat="1" applyBorder="1"/>
    <xf numFmtId="3" fontId="0" fillId="0" borderId="27" xfId="0" applyNumberFormat="1" applyBorder="1"/>
    <xf numFmtId="3" fontId="0" fillId="0" borderId="0" xfId="0" applyNumberFormat="1" applyBorder="1"/>
    <xf numFmtId="3" fontId="0" fillId="0" borderId="28" xfId="0" applyNumberFormat="1" applyBorder="1"/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1" fillId="0" borderId="0" xfId="0" applyFont="1" applyAlignment="1">
      <alignment horizontal="left"/>
    </xf>
    <xf numFmtId="0" fontId="22" fillId="0" borderId="0" xfId="0" applyFont="1"/>
    <xf numFmtId="0" fontId="1" fillId="0" borderId="22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7" xfId="0" applyFont="1" applyBorder="1"/>
    <xf numFmtId="0" fontId="1" fillId="0" borderId="23" xfId="0" applyFont="1" applyBorder="1"/>
    <xf numFmtId="0" fontId="0" fillId="0" borderId="22" xfId="0" applyBorder="1"/>
    <xf numFmtId="0" fontId="0" fillId="0" borderId="27" xfId="0" applyBorder="1"/>
    <xf numFmtId="0" fontId="0" fillId="0" borderId="23" xfId="0" applyBorder="1"/>
    <xf numFmtId="164" fontId="4" fillId="2" borderId="5" xfId="0" applyNumberFormat="1" applyFont="1" applyFill="1" applyBorder="1" applyAlignment="1">
      <alignment horizontal="right" vertical="center" indent="1"/>
    </xf>
    <xf numFmtId="164" fontId="4" fillId="2" borderId="9" xfId="0" applyNumberFormat="1" applyFont="1" applyFill="1" applyBorder="1" applyAlignment="1">
      <alignment horizontal="right" vertical="center" indent="1"/>
    </xf>
    <xf numFmtId="164" fontId="3" fillId="3" borderId="5" xfId="0" applyNumberFormat="1" applyFont="1" applyFill="1" applyBorder="1" applyAlignment="1">
      <alignment horizontal="right" vertical="center" indent="1"/>
    </xf>
    <xf numFmtId="164" fontId="3" fillId="3" borderId="9" xfId="0" applyNumberFormat="1" applyFont="1" applyFill="1" applyBorder="1" applyAlignment="1">
      <alignment horizontal="right" vertical="center" indent="1"/>
    </xf>
    <xf numFmtId="0" fontId="8" fillId="3" borderId="5" xfId="0" applyNumberFormat="1" applyFont="1" applyFill="1" applyBorder="1" applyAlignment="1" applyProtection="1">
      <alignment horizontal="left" wrapText="1" indent="2"/>
    </xf>
    <xf numFmtId="164" fontId="4" fillId="2" borderId="13" xfId="0" applyNumberFormat="1" applyFont="1" applyFill="1" applyBorder="1" applyAlignment="1">
      <alignment horizontal="right" vertical="center" indent="1"/>
    </xf>
    <xf numFmtId="164" fontId="4" fillId="2" borderId="12" xfId="0" applyNumberFormat="1" applyFont="1" applyFill="1" applyBorder="1" applyAlignment="1">
      <alignment horizontal="right" vertical="center" indent="1"/>
    </xf>
    <xf numFmtId="0" fontId="11" fillId="3" borderId="5" xfId="0" applyNumberFormat="1" applyFont="1" applyFill="1" applyBorder="1" applyAlignment="1" applyProtection="1">
      <alignment horizontal="left" vertical="center" wrapText="1"/>
    </xf>
    <xf numFmtId="164" fontId="13" fillId="2" borderId="2" xfId="0" applyNumberFormat="1" applyFont="1" applyFill="1" applyBorder="1" applyAlignment="1">
      <alignment horizontal="right" vertical="center" indent="1"/>
    </xf>
    <xf numFmtId="164" fontId="13" fillId="2" borderId="3" xfId="0" applyNumberFormat="1" applyFont="1" applyFill="1" applyBorder="1" applyAlignment="1">
      <alignment horizontal="right" vertical="center" indent="1"/>
    </xf>
    <xf numFmtId="164" fontId="12" fillId="3" borderId="5" xfId="0" applyNumberFormat="1" applyFont="1" applyFill="1" applyBorder="1" applyAlignment="1">
      <alignment horizontal="right" vertical="center" indent="1"/>
    </xf>
    <xf numFmtId="164" fontId="12" fillId="3" borderId="0" xfId="0" applyNumberFormat="1" applyFont="1" applyFill="1" applyBorder="1" applyAlignment="1">
      <alignment horizontal="right" vertical="center" indent="1"/>
    </xf>
    <xf numFmtId="164" fontId="12" fillId="3" borderId="6" xfId="0" applyNumberFormat="1" applyFont="1" applyFill="1" applyBorder="1" applyAlignment="1">
      <alignment horizontal="right" vertical="center" indent="1"/>
    </xf>
    <xf numFmtId="164" fontId="13" fillId="2" borderId="0" xfId="0" applyNumberFormat="1" applyFont="1" applyFill="1" applyBorder="1" applyAlignment="1">
      <alignment horizontal="right" vertical="center" indent="1"/>
    </xf>
    <xf numFmtId="164" fontId="13" fillId="2" borderId="6" xfId="0" applyNumberFormat="1" applyFont="1" applyFill="1" applyBorder="1" applyAlignment="1">
      <alignment horizontal="right" vertical="center" indent="1"/>
    </xf>
    <xf numFmtId="164" fontId="13" fillId="2" borderId="14" xfId="0" applyNumberFormat="1" applyFont="1" applyFill="1" applyBorder="1" applyAlignment="1">
      <alignment horizontal="righ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2" fillId="3" borderId="14" xfId="0" applyNumberFormat="1" applyFont="1" applyFill="1" applyBorder="1" applyAlignment="1">
      <alignment horizontal="right" vertical="center" indent="1"/>
    </xf>
    <xf numFmtId="164" fontId="12" fillId="3" borderId="15" xfId="0" applyNumberFormat="1" applyFont="1" applyFill="1" applyBorder="1" applyAlignment="1">
      <alignment horizontal="right" vertical="center" indent="1"/>
    </xf>
    <xf numFmtId="3" fontId="0" fillId="0" borderId="0" xfId="0" applyNumberFormat="1"/>
    <xf numFmtId="3" fontId="0" fillId="0" borderId="0" xfId="0" applyNumberFormat="1" applyFill="1" applyBorder="1" applyAlignment="1">
      <alignment horizontal="right" vertical="center" wrapText="1"/>
    </xf>
    <xf numFmtId="3" fontId="0" fillId="0" borderId="0" xfId="0" applyNumberFormat="1" applyBorder="1" applyAlignment="1">
      <alignment horizontal="right"/>
    </xf>
    <xf numFmtId="3" fontId="1" fillId="0" borderId="16" xfId="0" applyNumberFormat="1" applyFont="1" applyBorder="1" applyAlignment="1">
      <alignment horizontal="center" vertical="center"/>
    </xf>
    <xf numFmtId="3" fontId="0" fillId="0" borderId="21" xfId="0" applyNumberFormat="1" applyBorder="1"/>
    <xf numFmtId="3" fontId="0" fillId="0" borderId="29" xfId="0" applyNumberFormat="1" applyBorder="1"/>
    <xf numFmtId="3" fontId="0" fillId="0" borderId="23" xfId="0" applyNumberFormat="1" applyBorder="1" applyAlignment="1">
      <alignment horizontal="right"/>
    </xf>
    <xf numFmtId="3" fontId="0" fillId="0" borderId="30" xfId="0" applyNumberForma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164" fontId="12" fillId="3" borderId="1" xfId="0" applyNumberFormat="1" applyFont="1" applyFill="1" applyBorder="1" applyAlignment="1">
      <alignment horizontal="right" vertical="center" indent="1"/>
    </xf>
    <xf numFmtId="164" fontId="12" fillId="3" borderId="2" xfId="0" applyNumberFormat="1" applyFont="1" applyFill="1" applyBorder="1" applyAlignment="1">
      <alignment horizontal="right" vertical="center" indent="1"/>
    </xf>
    <xf numFmtId="164" fontId="12" fillId="3" borderId="3" xfId="0" applyNumberFormat="1" applyFont="1" applyFill="1" applyBorder="1" applyAlignment="1">
      <alignment horizontal="right" vertical="center" indent="1"/>
    </xf>
    <xf numFmtId="0" fontId="18" fillId="3" borderId="8" xfId="0" applyFont="1" applyFill="1" applyBorder="1"/>
    <xf numFmtId="0" fontId="18" fillId="3" borderId="10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165" fontId="3" fillId="3" borderId="1" xfId="0" applyNumberFormat="1" applyFont="1" applyFill="1" applyBorder="1" applyAlignment="1">
      <alignment horizontal="right" indent="1"/>
    </xf>
    <xf numFmtId="165" fontId="3" fillId="3" borderId="2" xfId="0" applyNumberFormat="1" applyFont="1" applyFill="1" applyBorder="1" applyAlignment="1">
      <alignment horizontal="right" indent="1"/>
    </xf>
    <xf numFmtId="165" fontId="3" fillId="3" borderId="3" xfId="0" applyNumberFormat="1" applyFont="1" applyFill="1" applyBorder="1" applyAlignment="1">
      <alignment horizontal="right" indent="1"/>
    </xf>
    <xf numFmtId="0" fontId="4" fillId="3" borderId="5" xfId="0" applyFont="1" applyFill="1" applyBorder="1"/>
    <xf numFmtId="165" fontId="3" fillId="3" borderId="5" xfId="0" applyNumberFormat="1" applyFont="1" applyFill="1" applyBorder="1" applyAlignment="1">
      <alignment horizontal="right" indent="1"/>
    </xf>
    <xf numFmtId="165" fontId="3" fillId="3" borderId="0" xfId="0" applyNumberFormat="1" applyFont="1" applyFill="1" applyBorder="1" applyAlignment="1">
      <alignment horizontal="right" indent="1"/>
    </xf>
    <xf numFmtId="165" fontId="3" fillId="3" borderId="6" xfId="0" applyNumberFormat="1" applyFont="1" applyFill="1" applyBorder="1" applyAlignment="1">
      <alignment horizontal="right" indent="1"/>
    </xf>
    <xf numFmtId="0" fontId="4" fillId="3" borderId="4" xfId="0" applyFont="1" applyFill="1" applyBorder="1"/>
    <xf numFmtId="165" fontId="3" fillId="3" borderId="4" xfId="0" applyNumberFormat="1" applyFont="1" applyFill="1" applyBorder="1" applyAlignment="1">
      <alignment horizontal="right" indent="1"/>
    </xf>
    <xf numFmtId="165" fontId="3" fillId="3" borderId="11" xfId="0" applyNumberFormat="1" applyFont="1" applyFill="1" applyBorder="1" applyAlignment="1">
      <alignment horizontal="right" indent="1"/>
    </xf>
    <xf numFmtId="165" fontId="3" fillId="3" borderId="7" xfId="0" applyNumberFormat="1" applyFont="1" applyFill="1" applyBorder="1" applyAlignment="1">
      <alignment horizontal="right" indent="1"/>
    </xf>
    <xf numFmtId="0" fontId="4" fillId="2" borderId="13" xfId="0" applyFont="1" applyFill="1" applyBorder="1"/>
    <xf numFmtId="165" fontId="4" fillId="2" borderId="13" xfId="0" applyNumberFormat="1" applyFont="1" applyFill="1" applyBorder="1" applyAlignment="1">
      <alignment horizontal="right" indent="1"/>
    </xf>
    <xf numFmtId="165" fontId="4" fillId="2" borderId="14" xfId="0" applyNumberFormat="1" applyFont="1" applyFill="1" applyBorder="1" applyAlignment="1">
      <alignment horizontal="right" indent="1"/>
    </xf>
    <xf numFmtId="165" fontId="4" fillId="2" borderId="15" xfId="0" applyNumberFormat="1" applyFont="1" applyFill="1" applyBorder="1" applyAlignment="1">
      <alignment horizontal="right" indent="1"/>
    </xf>
    <xf numFmtId="0" fontId="12" fillId="3" borderId="4" xfId="0" applyFont="1" applyFill="1" applyBorder="1"/>
    <xf numFmtId="164" fontId="12" fillId="3" borderId="4" xfId="0" applyNumberFormat="1" applyFont="1" applyFill="1" applyBorder="1" applyAlignment="1">
      <alignment horizontal="right" vertical="center" indent="1"/>
    </xf>
    <xf numFmtId="164" fontId="12" fillId="3" borderId="11" xfId="0" applyNumberFormat="1" applyFont="1" applyFill="1" applyBorder="1" applyAlignment="1">
      <alignment horizontal="right" vertical="center" indent="1"/>
    </xf>
    <xf numFmtId="164" fontId="12" fillId="3" borderId="7" xfId="0" applyNumberFormat="1" applyFont="1" applyFill="1" applyBorder="1" applyAlignment="1">
      <alignment horizontal="right" vertical="center" inden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0" xfId="0" applyFill="1"/>
    <xf numFmtId="0" fontId="5" fillId="0" borderId="0" xfId="0" applyNumberFormat="1" applyFont="1" applyFill="1" applyBorder="1" applyAlignment="1" applyProtection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 inden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Border="1"/>
    <xf numFmtId="2" fontId="0" fillId="0" borderId="24" xfId="0" applyNumberFormat="1" applyBorder="1"/>
    <xf numFmtId="2" fontId="0" fillId="0" borderId="25" xfId="0" applyNumberFormat="1" applyBorder="1"/>
    <xf numFmtId="2" fontId="0" fillId="0" borderId="28" xfId="0" applyNumberFormat="1" applyBorder="1"/>
    <xf numFmtId="2" fontId="0" fillId="0" borderId="30" xfId="0" applyNumberFormat="1" applyBorder="1"/>
    <xf numFmtId="2" fontId="0" fillId="0" borderId="26" xfId="0" applyNumberFormat="1" applyBorder="1"/>
    <xf numFmtId="164" fontId="13" fillId="2" borderId="8" xfId="0" applyNumberFormat="1" applyFont="1" applyFill="1" applyBorder="1" applyAlignment="1">
      <alignment horizontal="right" vertical="center" indent="1"/>
    </xf>
    <xf numFmtId="164" fontId="12" fillId="3" borderId="9" xfId="0" applyNumberFormat="1" applyFont="1" applyFill="1" applyBorder="1" applyAlignment="1">
      <alignment horizontal="right" vertical="center" indent="1"/>
    </xf>
    <xf numFmtId="164" fontId="13" fillId="2" borderId="9" xfId="0" applyNumberFormat="1" applyFont="1" applyFill="1" applyBorder="1" applyAlignment="1">
      <alignment horizontal="right" vertical="center" indent="1"/>
    </xf>
    <xf numFmtId="164" fontId="13" fillId="2" borderId="12" xfId="0" applyNumberFormat="1" applyFont="1" applyFill="1" applyBorder="1" applyAlignment="1">
      <alignment horizontal="right" vertical="center" indent="1"/>
    </xf>
    <xf numFmtId="164" fontId="12" fillId="3" borderId="12" xfId="0" applyNumberFormat="1" applyFont="1" applyFill="1" applyBorder="1" applyAlignment="1">
      <alignment horizontal="right" vertical="center" indent="1"/>
    </xf>
    <xf numFmtId="3" fontId="1" fillId="0" borderId="21" xfId="0" applyNumberFormat="1" applyFont="1" applyBorder="1" applyAlignment="1">
      <alignment horizontal="center" vertical="center"/>
    </xf>
    <xf numFmtId="3" fontId="0" fillId="3" borderId="0" xfId="0" applyNumberFormat="1" applyFill="1" applyBorder="1"/>
    <xf numFmtId="3" fontId="0" fillId="3" borderId="22" xfId="0" applyNumberFormat="1" applyFill="1" applyBorder="1"/>
    <xf numFmtId="3" fontId="0" fillId="3" borderId="24" xfId="0" applyNumberFormat="1" applyFill="1" applyBorder="1"/>
    <xf numFmtId="3" fontId="0" fillId="3" borderId="25" xfId="0" applyNumberFormat="1" applyFill="1" applyBorder="1"/>
    <xf numFmtId="3" fontId="0" fillId="3" borderId="27" xfId="0" applyNumberFormat="1" applyFill="1" applyBorder="1"/>
    <xf numFmtId="3" fontId="0" fillId="3" borderId="28" xfId="0" applyNumberFormat="1" applyFill="1" applyBorder="1"/>
    <xf numFmtId="3" fontId="0" fillId="3" borderId="23" xfId="0" applyNumberFormat="1" applyFill="1" applyBorder="1"/>
    <xf numFmtId="3" fontId="0" fillId="3" borderId="30" xfId="0" applyNumberFormat="1" applyFill="1" applyBorder="1"/>
    <xf numFmtId="3" fontId="0" fillId="3" borderId="26" xfId="0" applyNumberFormat="1" applyFill="1" applyBorder="1"/>
    <xf numFmtId="0" fontId="1" fillId="3" borderId="2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2" xfId="0" applyFont="1" applyFill="1" applyBorder="1"/>
    <xf numFmtId="0" fontId="1" fillId="3" borderId="27" xfId="0" applyFont="1" applyFill="1" applyBorder="1"/>
    <xf numFmtId="0" fontId="1" fillId="3" borderId="23" xfId="0" applyFont="1" applyFill="1" applyBorder="1"/>
    <xf numFmtId="0" fontId="1" fillId="3" borderId="29" xfId="0" applyFont="1" applyFill="1" applyBorder="1"/>
    <xf numFmtId="0" fontId="1" fillId="3" borderId="20" xfId="0" applyFont="1" applyFill="1" applyBorder="1"/>
    <xf numFmtId="3" fontId="1" fillId="0" borderId="25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 indent="1"/>
    </xf>
    <xf numFmtId="164" fontId="4" fillId="2" borderId="8" xfId="0" applyNumberFormat="1" applyFont="1" applyFill="1" applyBorder="1" applyAlignment="1">
      <alignment horizontal="right" vertical="center" indent="1"/>
    </xf>
    <xf numFmtId="166" fontId="0" fillId="0" borderId="0" xfId="1" applyNumberFormat="1" applyFont="1"/>
    <xf numFmtId="0" fontId="1" fillId="0" borderId="19" xfId="0" applyFont="1" applyBorder="1" applyAlignment="1">
      <alignment horizontal="center"/>
    </xf>
    <xf numFmtId="0" fontId="1" fillId="3" borderId="21" xfId="0" applyFont="1" applyFill="1" applyBorder="1"/>
    <xf numFmtId="165" fontId="0" fillId="3" borderId="27" xfId="0" applyNumberFormat="1" applyFill="1" applyBorder="1" applyAlignment="1"/>
    <xf numFmtId="165" fontId="0" fillId="3" borderId="0" xfId="0" applyNumberFormat="1" applyFill="1" applyBorder="1" applyAlignment="1"/>
    <xf numFmtId="165" fontId="0" fillId="3" borderId="28" xfId="0" applyNumberFormat="1" applyFill="1" applyBorder="1" applyAlignment="1"/>
    <xf numFmtId="0" fontId="1" fillId="3" borderId="20" xfId="0" applyFont="1" applyFill="1" applyBorder="1" applyAlignment="1">
      <alignment wrapText="1"/>
    </xf>
    <xf numFmtId="165" fontId="0" fillId="3" borderId="17" xfId="0" applyNumberFormat="1" applyFill="1" applyBorder="1" applyAlignment="1">
      <alignment vertical="center"/>
    </xf>
    <xf numFmtId="165" fontId="0" fillId="3" borderId="18" xfId="0" applyNumberFormat="1" applyFill="1" applyBorder="1" applyAlignment="1">
      <alignment vertical="center"/>
    </xf>
    <xf numFmtId="165" fontId="0" fillId="3" borderId="19" xfId="0" applyNumberFormat="1" applyFill="1" applyBorder="1" applyAlignment="1">
      <alignment vertic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5" fillId="0" borderId="13" xfId="0" applyNumberFormat="1" applyFont="1" applyFill="1" applyBorder="1" applyAlignment="1" applyProtection="1">
      <alignment horizontal="left" vertical="center" wrapText="1"/>
    </xf>
    <xf numFmtId="164" fontId="4" fillId="0" borderId="13" xfId="0" applyNumberFormat="1" applyFont="1" applyFill="1" applyBorder="1" applyAlignment="1">
      <alignment horizontal="right" vertical="center" indent="1"/>
    </xf>
    <xf numFmtId="164" fontId="4" fillId="0" borderId="12" xfId="0" applyNumberFormat="1" applyFont="1" applyFill="1" applyBorder="1" applyAlignment="1">
      <alignment horizontal="right" vertical="center" indent="1"/>
    </xf>
    <xf numFmtId="164" fontId="4" fillId="0" borderId="14" xfId="0" applyNumberFormat="1" applyFont="1" applyFill="1" applyBorder="1" applyAlignment="1">
      <alignment horizontal="right" vertical="center" indent="1"/>
    </xf>
    <xf numFmtId="0" fontId="5" fillId="0" borderId="12" xfId="0" applyNumberFormat="1" applyFont="1" applyFill="1" applyBorder="1" applyAlignment="1" applyProtection="1">
      <alignment horizontal="left" vertical="center" wrapText="1"/>
    </xf>
    <xf numFmtId="0" fontId="24" fillId="0" borderId="12" xfId="0" applyNumberFormat="1" applyFont="1" applyFill="1" applyBorder="1" applyAlignment="1" applyProtection="1">
      <alignment horizontal="left" vertical="center" wrapText="1"/>
    </xf>
    <xf numFmtId="0" fontId="25" fillId="0" borderId="0" xfId="0" applyFont="1"/>
    <xf numFmtId="0" fontId="20" fillId="0" borderId="0" xfId="0" applyFont="1" applyBorder="1" applyAlignment="1">
      <alignment horizontal="left"/>
    </xf>
    <xf numFmtId="0" fontId="0" fillId="0" borderId="0" xfId="0" applyBorder="1"/>
    <xf numFmtId="0" fontId="13" fillId="3" borderId="1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right" vertical="center" indent="1"/>
    </xf>
    <xf numFmtId="164" fontId="13" fillId="2" borderId="5" xfId="0" applyNumberFormat="1" applyFont="1" applyFill="1" applyBorder="1" applyAlignment="1">
      <alignment horizontal="right" vertical="center" indent="1"/>
    </xf>
    <xf numFmtId="164" fontId="12" fillId="3" borderId="13" xfId="0" applyNumberFormat="1" applyFont="1" applyFill="1" applyBorder="1" applyAlignment="1">
      <alignment horizontal="right" vertical="center" indent="1"/>
    </xf>
    <xf numFmtId="164" fontId="13" fillId="2" borderId="4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7" fontId="0" fillId="0" borderId="0" xfId="0" applyNumberFormat="1"/>
    <xf numFmtId="168" fontId="0" fillId="0" borderId="0" xfId="1" applyNumberFormat="1" applyFont="1"/>
    <xf numFmtId="3" fontId="0" fillId="0" borderId="0" xfId="0" applyNumberFormat="1" applyAlignment="1">
      <alignment horizontal="center"/>
    </xf>
    <xf numFmtId="164" fontId="0" fillId="0" borderId="0" xfId="0" applyNumberFormat="1"/>
    <xf numFmtId="9" fontId="0" fillId="0" borderId="0" xfId="1" applyFont="1"/>
    <xf numFmtId="10" fontId="0" fillId="0" borderId="0" xfId="1" applyNumberFormat="1" applyFont="1"/>
    <xf numFmtId="10" fontId="0" fillId="0" borderId="0" xfId="0" applyNumberFormat="1"/>
    <xf numFmtId="0" fontId="3" fillId="0" borderId="1" xfId="0" applyFont="1" applyFill="1" applyBorder="1" applyAlignment="1"/>
    <xf numFmtId="0" fontId="6" fillId="0" borderId="4" xfId="0" applyFont="1" applyBorder="1" applyAlignment="1"/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6" fillId="3" borderId="15" xfId="0" applyFont="1" applyFill="1" applyBorder="1" applyAlignment="1"/>
    <xf numFmtId="0" fontId="4" fillId="3" borderId="13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2" fillId="0" borderId="8" xfId="0" applyFont="1" applyBorder="1" applyAlignment="1"/>
    <xf numFmtId="0" fontId="12" fillId="0" borderId="10" xfId="0" applyFont="1" applyBorder="1" applyAlignment="1"/>
    <xf numFmtId="0" fontId="15" fillId="0" borderId="10" xfId="0" applyFont="1" applyBorder="1" applyAlignment="1"/>
    <xf numFmtId="0" fontId="15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CCFFFF"/>
      <color rgb="FF66FF66"/>
      <color rgb="FF66FF99"/>
      <color rgb="FF00FF00"/>
      <color rgb="FF00FFFF"/>
      <color rgb="FFFFFFCC"/>
      <color rgb="FF339966"/>
      <color rgb="FFFF9966"/>
      <color rgb="FFE78E87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6623228138E-2"/>
          <c:y val="0.10074936191934661"/>
          <c:w val="0.53979265091863515"/>
          <c:h val="0.7381979386723001"/>
        </c:manualLayout>
      </c:layout>
      <c:lineChart>
        <c:grouping val="standard"/>
        <c:varyColors val="0"/>
        <c:ser>
          <c:idx val="3"/>
          <c:order val="0"/>
          <c:tx>
            <c:strRef>
              <c:f>'Figure 1'!$J$6</c:f>
              <c:strCache>
                <c:ptCount val="1"/>
                <c:pt idx="0">
                  <c:v>Contractuels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1'!$K$4:$Q$4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'Figure 1'!$K$6:$Q$6</c:f>
              <c:numCache>
                <c:formatCode>0.00</c:formatCode>
                <c:ptCount val="7"/>
                <c:pt idx="0" formatCode="General">
                  <c:v>100</c:v>
                </c:pt>
                <c:pt idx="1">
                  <c:v>100.22865682374884</c:v>
                </c:pt>
                <c:pt idx="2">
                  <c:v>105.65714959886741</c:v>
                </c:pt>
                <c:pt idx="3">
                  <c:v>109.87016562169936</c:v>
                </c:pt>
                <c:pt idx="4">
                  <c:v>114.52953998966268</c:v>
                </c:pt>
                <c:pt idx="5">
                  <c:v>117.95096519022898</c:v>
                </c:pt>
                <c:pt idx="6">
                  <c:v>122.65303714690216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2D-41D2-9AA8-2F376F0186D6}"/>
            </c:ext>
          </c:extLst>
        </c:ser>
        <c:ser>
          <c:idx val="2"/>
          <c:order val="1"/>
          <c:tx>
            <c:strRef>
              <c:f>'Figure 1'!$J$8</c:f>
              <c:strCache>
                <c:ptCount val="1"/>
                <c:pt idx="0">
                  <c:v>Total hors contrats aidés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1'!$K$4:$Q$4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'Figure 1'!$K$8:$Q$8</c:f>
              <c:numCache>
                <c:formatCode>0.00</c:formatCode>
                <c:ptCount val="7"/>
                <c:pt idx="0" formatCode="General">
                  <c:v>100</c:v>
                </c:pt>
                <c:pt idx="1">
                  <c:v>99.815548109791195</c:v>
                </c:pt>
                <c:pt idx="2">
                  <c:v>100.68370942904525</c:v>
                </c:pt>
                <c:pt idx="3">
                  <c:v>101.51326699834163</c:v>
                </c:pt>
                <c:pt idx="4">
                  <c:v>102.37867846143432</c:v>
                </c:pt>
                <c:pt idx="5">
                  <c:v>102.15943031441434</c:v>
                </c:pt>
                <c:pt idx="6">
                  <c:v>102.71130529326157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2D-41D2-9AA8-2F376F0186D6}"/>
            </c:ext>
          </c:extLst>
        </c:ser>
        <c:ser>
          <c:idx val="4"/>
          <c:order val="2"/>
          <c:tx>
            <c:strRef>
              <c:f>'Figure 1'!$J$5</c:f>
              <c:strCache>
                <c:ptCount val="1"/>
                <c:pt idx="0">
                  <c:v>Fonctionnaires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cat>
            <c:numRef>
              <c:f>'Figure 1'!$K$4:$Q$4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'Figure 1'!$K$5:$Q$5</c:f>
              <c:numCache>
                <c:formatCode>0.00</c:formatCode>
                <c:ptCount val="7"/>
                <c:pt idx="0" formatCode="General">
                  <c:v>100</c:v>
                </c:pt>
                <c:pt idx="1">
                  <c:v>99.791457349500249</c:v>
                </c:pt>
                <c:pt idx="2">
                  <c:v>99.689763975037295</c:v>
                </c:pt>
                <c:pt idx="3">
                  <c:v>99.659778336936824</c:v>
                </c:pt>
                <c:pt idx="4">
                  <c:v>99.657064704529517</c:v>
                </c:pt>
                <c:pt idx="5">
                  <c:v>98.749897390774606</c:v>
                </c:pt>
                <c:pt idx="6">
                  <c:v>98.144621682329984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2D-41D2-9AA8-2F376F0186D6}"/>
            </c:ext>
          </c:extLst>
        </c:ser>
        <c:ser>
          <c:idx val="0"/>
          <c:order val="3"/>
          <c:tx>
            <c:strRef>
              <c:f>'Figure 1'!$J$9</c:f>
              <c:strCache>
                <c:ptCount val="1"/>
                <c:pt idx="0">
                  <c:v>Total </c:v>
                </c:pt>
              </c:strCache>
            </c:strRef>
          </c:tx>
          <c:spPr>
            <a:ln w="31750" cap="rnd">
              <a:solidFill>
                <a:schemeClr val="tx1">
                  <a:lumMod val="65000"/>
                  <a:lumOff val="3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1'!$K$4:$Q$4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'Figure 1'!$K$9:$Q$9</c:f>
              <c:numCache>
                <c:formatCode>0.00</c:formatCode>
                <c:ptCount val="7"/>
                <c:pt idx="0" formatCode="General">
                  <c:v>100</c:v>
                </c:pt>
                <c:pt idx="1">
                  <c:v>99.645055092243382</c:v>
                </c:pt>
                <c:pt idx="2">
                  <c:v>99.282607447750252</c:v>
                </c:pt>
                <c:pt idx="3">
                  <c:v>98.604088135504469</c:v>
                </c:pt>
                <c:pt idx="4">
                  <c:v>99.122179801827031</c:v>
                </c:pt>
                <c:pt idx="5">
                  <c:v>98.710687421888466</c:v>
                </c:pt>
                <c:pt idx="6">
                  <c:v>99.549634380057427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2D-41D2-9AA8-2F376F0186D6}"/>
            </c:ext>
          </c:extLst>
        </c:ser>
        <c:ser>
          <c:idx val="1"/>
          <c:order val="4"/>
          <c:tx>
            <c:strRef>
              <c:f>'Figure 1'!$J$7</c:f>
              <c:strCache>
                <c:ptCount val="1"/>
                <c:pt idx="0">
                  <c:v>Autres, hors contrats aidés</c:v>
                </c:pt>
              </c:strCache>
            </c:strRef>
          </c:tx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cat>
            <c:numRef>
              <c:f>'Figure 1'!$K$4:$Q$4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'Figure 1'!$K$7:$Q$7</c:f>
              <c:numCache>
                <c:formatCode>0.00</c:formatCode>
                <c:ptCount val="7"/>
                <c:pt idx="0" formatCode="General">
                  <c:v>100</c:v>
                </c:pt>
                <c:pt idx="1">
                  <c:v>97.986125916329115</c:v>
                </c:pt>
                <c:pt idx="2">
                  <c:v>95.675418600455913</c:v>
                </c:pt>
                <c:pt idx="3">
                  <c:v>97.530216311068102</c:v>
                </c:pt>
                <c:pt idx="4">
                  <c:v>97.231743116256965</c:v>
                </c:pt>
                <c:pt idx="5">
                  <c:v>92.387293569706614</c:v>
                </c:pt>
                <c:pt idx="6">
                  <c:v>96.682355642291355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2D-41D2-9AA8-2F376F018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005728"/>
        <c:axId val="1941008448"/>
      </c:lineChart>
      <c:catAx>
        <c:axId val="1941005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00" b="1" i="1" baseline="0">
                    <a:solidFill>
                      <a:schemeClr val="tx1"/>
                    </a:solidFill>
                  </a:rPr>
                  <a:t>Indice 100 en 2015</a:t>
                </a:r>
              </a:p>
            </c:rich>
          </c:tx>
          <c:layout>
            <c:manualLayout>
              <c:xMode val="edge"/>
              <c:yMode val="edge"/>
              <c:x val="6.2266270870539486E-2"/>
              <c:y val="3.2316239316239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1008448"/>
        <c:crosses val="autoZero"/>
        <c:auto val="1"/>
        <c:lblAlgn val="ctr"/>
        <c:lblOffset val="100"/>
        <c:noMultiLvlLbl val="0"/>
      </c:catAx>
      <c:valAx>
        <c:axId val="1941008448"/>
        <c:scaling>
          <c:orientation val="minMax"/>
          <c:max val="12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100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755905511811"/>
          <c:y val="2.6872375328083991E-2"/>
          <c:w val="0.83889107611548552"/>
          <c:h val="0.84725393700787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'Figures 4a et 4b'!$J$7</c:f>
              <c:strCache>
                <c:ptCount val="1"/>
                <c:pt idx="0">
                  <c:v>2015-2016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65-4458-88D5-21EF31E1C55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65-4458-88D5-21EF31E1C55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65-4458-88D5-21EF31E1C554}"/>
                </c:ext>
              </c:extLst>
            </c:dLbl>
            <c:dLbl>
              <c:idx val="3"/>
              <c:layout>
                <c:manualLayout>
                  <c:x val="-1.0185067526415994E-16"/>
                  <c:y val="9.0976581296395492E-2"/>
                </c:manualLayout>
              </c:layout>
              <c:tx>
                <c:rich>
                  <a:bodyPr/>
                  <a:lstStyle/>
                  <a:p>
                    <a:r>
                      <a:rPr lang="en-US" sz="800" baseline="0"/>
                      <a:t>814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65-4458-88D5-21EF31E1C5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4b'!$K$7:$N$7</c:f>
              <c:numCache>
                <c:formatCode>#,##0</c:formatCode>
                <c:ptCount val="4"/>
                <c:pt idx="0">
                  <c:v>28555</c:v>
                </c:pt>
                <c:pt idx="1">
                  <c:v>-68555</c:v>
                </c:pt>
                <c:pt idx="2">
                  <c:v>36926</c:v>
                </c:pt>
                <c:pt idx="3">
                  <c:v>-3074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65-4458-88D5-21EF31E1C554}"/>
            </c:ext>
          </c:extLst>
        </c:ser>
        <c:ser>
          <c:idx val="1"/>
          <c:order val="1"/>
          <c:tx>
            <c:strRef>
              <c:f>'Figures 4a et 4b'!$J$8</c:f>
              <c:strCache>
                <c:ptCount val="1"/>
                <c:pt idx="0">
                  <c:v>2016-2017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65-4458-88D5-21EF31E1C55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65-4458-88D5-21EF31E1C55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65-4458-88D5-21EF31E1C554}"/>
                </c:ext>
              </c:extLst>
            </c:dLbl>
            <c:dLbl>
              <c:idx val="3"/>
              <c:layout>
                <c:manualLayout>
                  <c:x val="-1.0185067526415994E-16"/>
                  <c:y val="-2.5748949767245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65-4458-88D5-21EF31E1C5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4b'!$K$8:$N$8</c:f>
              <c:numCache>
                <c:formatCode>#,##0</c:formatCode>
                <c:ptCount val="4"/>
                <c:pt idx="0">
                  <c:v>34565</c:v>
                </c:pt>
                <c:pt idx="1">
                  <c:v>-74877</c:v>
                </c:pt>
                <c:pt idx="2">
                  <c:v>38812</c:v>
                </c:pt>
                <c:pt idx="3">
                  <c:v>-1500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65-4458-88D5-21EF31E1C554}"/>
            </c:ext>
          </c:extLst>
        </c:ser>
        <c:ser>
          <c:idx val="2"/>
          <c:order val="2"/>
          <c:tx>
            <c:strRef>
              <c:f>'Figures 4a et 4b'!$J$9</c:f>
              <c:strCache>
                <c:ptCount val="1"/>
                <c:pt idx="0">
                  <c:v>2017-2018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65-4458-88D5-21EF31E1C55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65-4458-88D5-21EF31E1C55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65-4458-88D5-21EF31E1C554}"/>
                </c:ext>
              </c:extLst>
            </c:dLbl>
            <c:dLbl>
              <c:idx val="3"/>
              <c:layout>
                <c:manualLayout>
                  <c:x val="-2.777777777777676E-3"/>
                  <c:y val="8.426443569553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665-4458-88D5-21EF31E1C5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4b'!$K$9:$N$9</c:f>
              <c:numCache>
                <c:formatCode>#,##0</c:formatCode>
                <c:ptCount val="4"/>
                <c:pt idx="0">
                  <c:v>35056</c:v>
                </c:pt>
                <c:pt idx="1">
                  <c:v>-79389</c:v>
                </c:pt>
                <c:pt idx="2">
                  <c:v>43844</c:v>
                </c:pt>
                <c:pt idx="3">
                  <c:v>-489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665-4458-88D5-21EF31E1C554}"/>
            </c:ext>
          </c:extLst>
        </c:ser>
        <c:ser>
          <c:idx val="3"/>
          <c:order val="3"/>
          <c:tx>
            <c:strRef>
              <c:f>'Figures 4a et 4b'!$J$10</c:f>
              <c:strCache>
                <c:ptCount val="1"/>
                <c:pt idx="0">
                  <c:v>2018-2019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665-4458-88D5-21EF31E1C55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665-4458-88D5-21EF31E1C55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65-4458-88D5-21EF31E1C554}"/>
                </c:ext>
              </c:extLst>
            </c:dLbl>
            <c:dLbl>
              <c:idx val="3"/>
              <c:layout>
                <c:manualLayout>
                  <c:x val="-5.5555555555555558E-3"/>
                  <c:y val="7.9166666666666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65-4458-88D5-21EF31E1C5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4b'!$K$10:$N$10</c:f>
              <c:numCache>
                <c:formatCode>#,##0</c:formatCode>
                <c:ptCount val="4"/>
                <c:pt idx="0">
                  <c:v>35765</c:v>
                </c:pt>
                <c:pt idx="1">
                  <c:v>-82137</c:v>
                </c:pt>
                <c:pt idx="2">
                  <c:v>46469</c:v>
                </c:pt>
                <c:pt idx="3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665-4458-88D5-21EF31E1C554}"/>
            </c:ext>
          </c:extLst>
        </c:ser>
        <c:ser>
          <c:idx val="5"/>
          <c:order val="4"/>
          <c:tx>
            <c:strRef>
              <c:f>'Figures 4a et 4b'!$J$11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65-4458-88D5-21EF31E1C55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65-4458-88D5-21EF31E1C55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65-4458-88D5-21EF31E1C554}"/>
                </c:ext>
              </c:extLst>
            </c:dLbl>
            <c:dLbl>
              <c:idx val="3"/>
              <c:layout>
                <c:manualLayout>
                  <c:x val="8.3333333333331303E-3"/>
                  <c:y val="0.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665-4458-88D5-21EF31E1C5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'Figures 4a et 4b'!$K$11:$N$11</c:f>
              <c:numCache>
                <c:formatCode>#,##0</c:formatCode>
                <c:ptCount val="4"/>
                <c:pt idx="0">
                  <c:v>41233</c:v>
                </c:pt>
                <c:pt idx="1">
                  <c:v>-93204</c:v>
                </c:pt>
                <c:pt idx="2">
                  <c:v>38599.00000000016</c:v>
                </c:pt>
                <c:pt idx="3">
                  <c:v>-13371.999999999844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665-4458-88D5-21EF31E1C554}"/>
            </c:ext>
          </c:extLst>
        </c:ser>
        <c:ser>
          <c:idx val="4"/>
          <c:order val="5"/>
          <c:tx>
            <c:strRef>
              <c:f>'Figures 4a et 4b'!$J$12</c:f>
              <c:strCache>
                <c:ptCount val="1"/>
                <c:pt idx="0">
                  <c:v>2020-2021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5.5555555555556572E-3"/>
                  <c:y val="7.638800644811996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aseline="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665-4458-88D5-21EF31E1C5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4b'!$K$12:$N$12</c:f>
              <c:numCache>
                <c:formatCode>#,##0</c:formatCode>
                <c:ptCount val="4"/>
                <c:pt idx="0">
                  <c:v>47542</c:v>
                </c:pt>
                <c:pt idx="1">
                  <c:v>-97222</c:v>
                </c:pt>
                <c:pt idx="2">
                  <c:v>40757.999999999971</c:v>
                </c:pt>
                <c:pt idx="3">
                  <c:v>-8922.0000000000255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665-4458-88D5-21EF31E1C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650464"/>
        <c:axId val="2140641760"/>
      </c:barChart>
      <c:catAx>
        <c:axId val="214065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one"/>
        <c:txPr>
          <a:bodyPr/>
          <a:lstStyle/>
          <a:p>
            <a:pPr>
              <a:defRPr b="1" i="0" baseline="0"/>
            </a:pPr>
            <a:endParaRPr lang="fr-FR"/>
          </a:p>
        </c:txPr>
        <c:crossAx val="2140641760"/>
        <c:crosses val="autoZero"/>
        <c:auto val="1"/>
        <c:lblAlgn val="ctr"/>
        <c:lblOffset val="100"/>
        <c:noMultiLvlLbl val="0"/>
      </c:catAx>
      <c:valAx>
        <c:axId val="2140641760"/>
        <c:scaling>
          <c:orientation val="minMax"/>
          <c:max val="150000"/>
          <c:min val="-1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2140650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05"/>
          <c:y val="0.91718700787401575"/>
          <c:w val="0.9"/>
          <c:h val="7.0312992125984256E-2"/>
        </c:manualLayout>
      </c:layout>
      <c:overlay val="1"/>
      <c:spPr>
        <a:solidFill>
          <a:sysClr val="window" lastClr="FFFFFF"/>
        </a:solidFill>
        <a:ln>
          <a:solidFill>
            <a:prstClr val="black">
              <a:lumMod val="50000"/>
              <a:lumOff val="50000"/>
            </a:prstClr>
          </a:solidFill>
        </a:ln>
      </c:spPr>
      <c:txPr>
        <a:bodyPr/>
        <a:lstStyle/>
        <a:p>
          <a:pPr>
            <a:defRPr sz="900" baseline="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9745764976931"/>
          <c:y val="3.9316157987804391E-2"/>
          <c:w val="0.82018032279682906"/>
          <c:h val="0.845741366968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'Figures 4a et 4b'!$J$27</c:f>
              <c:strCache>
                <c:ptCount val="1"/>
                <c:pt idx="0">
                  <c:v>2015-2016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57-422D-9B32-C8D42081599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57-422D-9B32-C8D4208159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57-422D-9B32-C8D420815993}"/>
                </c:ext>
              </c:extLst>
            </c:dLbl>
            <c:dLbl>
              <c:idx val="3"/>
              <c:layout>
                <c:manualLayout>
                  <c:x val="-1.0923553089468704E-2"/>
                  <c:y val="2.3148454405581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57-422D-9B32-C8D4208159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4b'!$K$26:$N$26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4b'!$K$27:$N$27</c:f>
              <c:numCache>
                <c:formatCode>#,##0</c:formatCode>
                <c:ptCount val="4"/>
                <c:pt idx="0">
                  <c:v>106875</c:v>
                </c:pt>
                <c:pt idx="1">
                  <c:v>-80653</c:v>
                </c:pt>
                <c:pt idx="2">
                  <c:v>-25408</c:v>
                </c:pt>
                <c:pt idx="3">
                  <c:v>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57-422D-9B32-C8D420815993}"/>
            </c:ext>
          </c:extLst>
        </c:ser>
        <c:ser>
          <c:idx val="1"/>
          <c:order val="1"/>
          <c:tx>
            <c:strRef>
              <c:f>'Figures 4a et 4b'!$J$28</c:f>
              <c:strCache>
                <c:ptCount val="1"/>
                <c:pt idx="0">
                  <c:v>2016-2017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57-422D-9B32-C8D42081599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57-422D-9B32-C8D4208159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57-422D-9B32-C8D420815993}"/>
                </c:ext>
              </c:extLst>
            </c:dLbl>
            <c:dLbl>
              <c:idx val="3"/>
              <c:layout>
                <c:manualLayout>
                  <c:x val="-1.1107551932724969E-2"/>
                  <c:y val="6.50513541112827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57-422D-9B32-C8D4208159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4b'!$K$26:$N$26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4b'!$K$28:$N$28</c:f>
              <c:numCache>
                <c:formatCode>#,##0</c:formatCode>
                <c:ptCount val="4"/>
                <c:pt idx="0">
                  <c:v>122431</c:v>
                </c:pt>
                <c:pt idx="1">
                  <c:v>-80800</c:v>
                </c:pt>
                <c:pt idx="2">
                  <c:v>-22332</c:v>
                </c:pt>
                <c:pt idx="3">
                  <c:v>19299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57-422D-9B32-C8D420815993}"/>
            </c:ext>
          </c:extLst>
        </c:ser>
        <c:ser>
          <c:idx val="2"/>
          <c:order val="2"/>
          <c:tx>
            <c:strRef>
              <c:f>'Figures 4a et 4b'!$J$29</c:f>
              <c:strCache>
                <c:ptCount val="1"/>
                <c:pt idx="0">
                  <c:v>2017-2018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57-422D-9B32-C8D42081599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57-422D-9B32-C8D4208159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57-422D-9B32-C8D420815993}"/>
                </c:ext>
              </c:extLst>
            </c:dLbl>
            <c:dLbl>
              <c:idx val="3"/>
              <c:layout>
                <c:manualLayout>
                  <c:x val="0"/>
                  <c:y val="0.125357706492476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57-422D-9B32-C8D4208159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4b'!$K$26:$N$26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4b'!$K$29:$N$29</c:f>
              <c:numCache>
                <c:formatCode>#,##0</c:formatCode>
                <c:ptCount val="4"/>
                <c:pt idx="0">
                  <c:v>131541</c:v>
                </c:pt>
                <c:pt idx="1">
                  <c:v>-89253</c:v>
                </c:pt>
                <c:pt idx="2">
                  <c:v>-27290</c:v>
                </c:pt>
                <c:pt idx="3">
                  <c:v>14998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D57-422D-9B32-C8D420815993}"/>
            </c:ext>
          </c:extLst>
        </c:ser>
        <c:ser>
          <c:idx val="3"/>
          <c:order val="3"/>
          <c:tx>
            <c:strRef>
              <c:f>'Figures 4a et 4b'!$J$30</c:f>
              <c:strCache>
                <c:ptCount val="1"/>
                <c:pt idx="0">
                  <c:v>2018-2019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57-422D-9B32-C8D42081599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57-422D-9B32-C8D4208159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57-422D-9B32-C8D420815993}"/>
                </c:ext>
              </c:extLst>
            </c:dLbl>
            <c:dLbl>
              <c:idx val="3"/>
              <c:layout>
                <c:manualLayout>
                  <c:x val="-1.0181804983917866E-16"/>
                  <c:y val="1.2861736334405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D57-422D-9B32-C8D4208159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4b'!$K$26:$N$26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4b'!$K$30:$N$30</c:f>
              <c:numCache>
                <c:formatCode>#,##0</c:formatCode>
                <c:ptCount val="4"/>
                <c:pt idx="0">
                  <c:v>142570</c:v>
                </c:pt>
                <c:pt idx="1">
                  <c:v>-88369</c:v>
                </c:pt>
                <c:pt idx="2">
                  <c:v>-37606</c:v>
                </c:pt>
                <c:pt idx="3">
                  <c:v>16595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D57-422D-9B32-C8D420815993}"/>
            </c:ext>
          </c:extLst>
        </c:ser>
        <c:ser>
          <c:idx val="5"/>
          <c:order val="4"/>
          <c:tx>
            <c:strRef>
              <c:f>'Figures 4a et 4b'!$J$31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>
                  <a:alpha val="99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D57-422D-9B32-C8D42081599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D57-422D-9B32-C8D4208159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D57-422D-9B32-C8D420815993}"/>
                </c:ext>
              </c:extLst>
            </c:dLbl>
            <c:dLbl>
              <c:idx val="3"/>
              <c:layout>
                <c:manualLayout>
                  <c:x val="1.629327902240316E-2"/>
                  <c:y val="0.117032392894461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D57-422D-9B32-C8D4208159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'Figures 4a et 4b'!$K$31:$N$31</c:f>
              <c:numCache>
                <c:formatCode>#,##0</c:formatCode>
                <c:ptCount val="4"/>
                <c:pt idx="0">
                  <c:v>139488</c:v>
                </c:pt>
                <c:pt idx="1">
                  <c:v>-95789</c:v>
                </c:pt>
                <c:pt idx="2">
                  <c:v>-31518.999999999993</c:v>
                </c:pt>
                <c:pt idx="3">
                  <c:v>12180.000000000007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D57-422D-9B32-C8D420815993}"/>
            </c:ext>
          </c:extLst>
        </c:ser>
        <c:ser>
          <c:idx val="4"/>
          <c:order val="5"/>
          <c:tx>
            <c:strRef>
              <c:f>'Figures 4a et 4b'!$J$32</c:f>
              <c:strCache>
                <c:ptCount val="1"/>
                <c:pt idx="0">
                  <c:v>2020-2021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1.9438181225310176E-2"/>
                  <c:y val="1.1262557697529188E-2"/>
                </c:manualLayout>
              </c:layout>
              <c:tx>
                <c:rich>
                  <a:bodyPr/>
                  <a:lstStyle/>
                  <a:p>
                    <a:fld id="{DC7E8BD7-B2F8-47C3-93EA-CD14C83C3087}" type="VALUE">
                      <a:rPr lang="en-US" sz="800" baseline="0"/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7D57-422D-9B32-C8D4208159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4b'!$K$26:$N$26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4b'!$K$32:$N$32</c:f>
              <c:numCache>
                <c:formatCode>#,##0</c:formatCode>
                <c:ptCount val="4"/>
                <c:pt idx="0">
                  <c:v>157934</c:v>
                </c:pt>
                <c:pt idx="1">
                  <c:v>-104546</c:v>
                </c:pt>
                <c:pt idx="2">
                  <c:v>-36649.000000000029</c:v>
                </c:pt>
                <c:pt idx="3">
                  <c:v>16738.999999999975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D57-422D-9B32-C8D420815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642848"/>
        <c:axId val="2140643392"/>
      </c:barChart>
      <c:catAx>
        <c:axId val="2140642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one"/>
        <c:txPr>
          <a:bodyPr/>
          <a:lstStyle/>
          <a:p>
            <a:pPr>
              <a:defRPr b="1" i="0" baseline="0">
                <a:solidFill>
                  <a:schemeClr val="tx1"/>
                </a:solidFill>
              </a:defRPr>
            </a:pPr>
            <a:endParaRPr lang="fr-FR"/>
          </a:p>
        </c:txPr>
        <c:crossAx val="2140643392"/>
        <c:crosses val="autoZero"/>
        <c:auto val="1"/>
        <c:lblAlgn val="ctr"/>
        <c:lblOffset val="100"/>
        <c:noMultiLvlLbl val="0"/>
      </c:catAx>
      <c:valAx>
        <c:axId val="2140643392"/>
        <c:scaling>
          <c:orientation val="minMax"/>
          <c:max val="170000"/>
          <c:min val="-11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2140642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0000053455639834E-2"/>
          <c:y val="0.91692740601782141"/>
          <c:w val="0.8999998930887203"/>
          <c:h val="7.0533409029200508E-2"/>
        </c:manualLayout>
      </c:layout>
      <c:overlay val="0"/>
      <c:spPr>
        <a:solidFill>
          <a:sysClr val="window" lastClr="FFFFFF"/>
        </a:solidFill>
        <a:ln>
          <a:solidFill>
            <a:prstClr val="black">
              <a:lumMod val="50000"/>
              <a:lumOff val="50000"/>
            </a:prstClr>
          </a:solidFill>
        </a:ln>
      </c:spPr>
      <c:txPr>
        <a:bodyPr/>
        <a:lstStyle/>
        <a:p>
          <a:pPr>
            <a:defRPr sz="900" baseline="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'Annexe 2'!$J$7</c:f>
              <c:strCache>
                <c:ptCount val="1"/>
                <c:pt idx="0">
                  <c:v>Fonctionnaires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'Annexe 2'!$K$6:$Q$6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'Annexe 2'!$K$7:$Q$7</c:f>
              <c:numCache>
                <c:formatCode>0.0</c:formatCode>
                <c:ptCount val="7"/>
                <c:pt idx="0">
                  <c:v>0.21778428816708528</c:v>
                </c:pt>
                <c:pt idx="1">
                  <c:v>-0.15478800488633815</c:v>
                </c:pt>
                <c:pt idx="2">
                  <c:v>-7.5749421520012628E-2</c:v>
                </c:pt>
                <c:pt idx="3">
                  <c:v>-2.2417260276057262E-2</c:v>
                </c:pt>
                <c:pt idx="4">
                  <c:v>-2.0426714056740809E-3</c:v>
                </c:pt>
                <c:pt idx="5">
                  <c:v>-0.67929585285105865</c:v>
                </c:pt>
                <c:pt idx="6">
                  <c:v>-0.45512582785510991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D-4B7C-8874-93D9E48B6A6B}"/>
            </c:ext>
          </c:extLst>
        </c:ser>
        <c:ser>
          <c:idx val="0"/>
          <c:order val="1"/>
          <c:tx>
            <c:strRef>
              <c:f>'Annexe 2'!$J$8</c:f>
              <c:strCache>
                <c:ptCount val="1"/>
                <c:pt idx="0">
                  <c:v>Contractuels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'Annexe 2'!$K$6:$Q$6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'Annexe 2'!$K$8:$Q$8</c:f>
              <c:numCache>
                <c:formatCode>0.0</c:formatCode>
                <c:ptCount val="7"/>
                <c:pt idx="0">
                  <c:v>-0.49955752323948366</c:v>
                </c:pt>
                <c:pt idx="1">
                  <c:v>4.0988105392804251E-2</c:v>
                </c:pt>
                <c:pt idx="2">
                  <c:v>0.97655608463924237</c:v>
                </c:pt>
                <c:pt idx="3">
                  <c:v>0.7606653158830341</c:v>
                </c:pt>
                <c:pt idx="4">
                  <c:v>0.84704476514385452</c:v>
                </c:pt>
                <c:pt idx="5">
                  <c:v>0.61874240859452556</c:v>
                </c:pt>
                <c:pt idx="6">
                  <c:v>0.85388379651049673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FD-4B7C-8874-93D9E48B6A6B}"/>
            </c:ext>
          </c:extLst>
        </c:ser>
        <c:ser>
          <c:idx val="4"/>
          <c:order val="2"/>
          <c:tx>
            <c:strRef>
              <c:f>'Annexe 2'!$J$9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accent3"/>
            </a:solidFill>
            <a:ln w="0">
              <a:solidFill>
                <a:schemeClr val="tx1"/>
              </a:solidFill>
            </a:ln>
            <a:effectLst/>
          </c:spPr>
          <c:invertIfNegative val="0"/>
          <c:cat>
            <c:numRef>
              <c:f>'Annexe 2'!$K$6:$Q$6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'Annexe 2'!$K$9:$Q$9</c:f>
              <c:numCache>
                <c:formatCode>0.0</c:formatCode>
                <c:ptCount val="7"/>
                <c:pt idx="0">
                  <c:v>-0.15924120908350625</c:v>
                </c:pt>
                <c:pt idx="1">
                  <c:v>-6.1834635654011774E-2</c:v>
                </c:pt>
                <c:pt idx="2">
                  <c:v>-7.120142423061776E-2</c:v>
                </c:pt>
                <c:pt idx="3">
                  <c:v>5.7361813059321705E-2</c:v>
                </c:pt>
                <c:pt idx="4">
                  <c:v>-9.2941548957724378E-3</c:v>
                </c:pt>
                <c:pt idx="5">
                  <c:v>-0.15006281403844235</c:v>
                </c:pt>
                <c:pt idx="6">
                  <c:v>0.1335994780489273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FD-4B7C-8874-93D9E48B6A6B}"/>
            </c:ext>
          </c:extLst>
        </c:ser>
        <c:ser>
          <c:idx val="2"/>
          <c:order val="3"/>
          <c:tx>
            <c:strRef>
              <c:f>'Annexe 2'!$J$10</c:f>
              <c:strCache>
                <c:ptCount val="1"/>
                <c:pt idx="0">
                  <c:v>Contrats aidés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'Annexe 2'!$K$6:$Q$6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'Annexe 2'!$K$10:$Q$10</c:f>
              <c:numCache>
                <c:formatCode>0.0</c:formatCode>
                <c:ptCount val="7"/>
                <c:pt idx="0">
                  <c:v>0.32438210830721714</c:v>
                </c:pt>
                <c:pt idx="1">
                  <c:v>-0.17931037260906879</c:v>
                </c:pt>
                <c:pt idx="2">
                  <c:v>-1.1933439554336696</c:v>
                </c:pt>
                <c:pt idx="3">
                  <c:v>-1.4790320003854549</c:v>
                </c:pt>
                <c:pt idx="4">
                  <c:v>-0.310281786520411</c:v>
                </c:pt>
                <c:pt idx="5">
                  <c:v>-0.20452027397385555</c:v>
                </c:pt>
                <c:pt idx="6">
                  <c:v>0.31754744209796587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FD-4B7C-8874-93D9E48B6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0642304"/>
        <c:axId val="2140648832"/>
      </c:barChart>
      <c:lineChart>
        <c:grouping val="standard"/>
        <c:varyColors val="0"/>
        <c:ser>
          <c:idx val="3"/>
          <c:order val="4"/>
          <c:tx>
            <c:strRef>
              <c:f>'Annexe 2'!$J$11</c:f>
              <c:strCache>
                <c:ptCount val="1"/>
                <c:pt idx="0">
                  <c:v>Ensemble (évolution en %)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'Annexe 2'!$K$6:$Q$6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'Annexe 2'!$K$11:$Q$11</c:f>
              <c:numCache>
                <c:formatCode>0.0</c:formatCode>
                <c:ptCount val="7"/>
                <c:pt idx="0">
                  <c:v>-0.11663233584868749</c:v>
                </c:pt>
                <c:pt idx="1">
                  <c:v>-0.3549449077566047</c:v>
                </c:pt>
                <c:pt idx="2">
                  <c:v>-0.36373871654505896</c:v>
                </c:pt>
                <c:pt idx="3">
                  <c:v>-0.6834221317191469</c:v>
                </c:pt>
                <c:pt idx="4">
                  <c:v>0.52542615232198386</c:v>
                </c:pt>
                <c:pt idx="5">
                  <c:v>-0.41513653226883385</c:v>
                </c:pt>
                <c:pt idx="6">
                  <c:v>0.84990488880227755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FD-4B7C-8874-93D9E48B6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642304"/>
        <c:axId val="2140648832"/>
      </c:lineChart>
      <c:catAx>
        <c:axId val="214064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40648832"/>
        <c:crosses val="autoZero"/>
        <c:auto val="1"/>
        <c:lblAlgn val="ctr"/>
        <c:lblOffset val="100"/>
        <c:noMultiLvlLbl val="0"/>
      </c:catAx>
      <c:valAx>
        <c:axId val="214064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900" b="0" i="0" baseline="0">
                    <a:solidFill>
                      <a:sysClr val="windowText" lastClr="000000"/>
                    </a:solidFill>
                    <a:effectLst/>
                  </a:rPr>
                  <a:t>Evolution (en %) et contribution à l'évolution</a:t>
                </a:r>
                <a:endParaRPr lang="fr-FR" sz="9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4064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3</xdr:row>
      <xdr:rowOff>0</xdr:rowOff>
    </xdr:from>
    <xdr:to>
      <xdr:col>8</xdr:col>
      <xdr:colOff>657224</xdr:colOff>
      <xdr:row>13</xdr:row>
      <xdr:rowOff>25425</xdr:rowOff>
    </xdr:to>
    <xdr:graphicFrame macro="">
      <xdr:nvGraphicFramePr>
        <xdr:cNvPr id="5" name="Graphique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2</xdr:row>
      <xdr:rowOff>0</xdr:rowOff>
    </xdr:from>
    <xdr:to>
      <xdr:col>7</xdr:col>
      <xdr:colOff>714374</xdr:colOff>
      <xdr:row>16</xdr:row>
      <xdr:rowOff>161925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21</xdr:row>
      <xdr:rowOff>19050</xdr:rowOff>
    </xdr:from>
    <xdr:to>
      <xdr:col>7</xdr:col>
      <xdr:colOff>695325</xdr:colOff>
      <xdr:row>35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0.16346</cdr:x>
      <cdr:y>0.59893</cdr:y>
    </cdr:from>
    <cdr:to>
      <cdr:x>0.35737</cdr:x>
      <cdr:y>0.73529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47346" y="1641231"/>
          <a:ext cx="886558" cy="37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Entrées dans la FPT</a:t>
          </a:r>
        </a:p>
      </cdr:txBody>
    </cdr:sp>
  </cdr:relSizeAnchor>
  <cdr:relSizeAnchor xmlns:cdr="http://schemas.openxmlformats.org/drawingml/2006/chartDrawing">
    <cdr:from>
      <cdr:x>0.35096</cdr:x>
      <cdr:y>0.43316</cdr:y>
    </cdr:from>
    <cdr:to>
      <cdr:x>0.54487</cdr:x>
      <cdr:y>0.56952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04596" y="1186962"/>
          <a:ext cx="886558" cy="37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Sorties de la FPT</a:t>
          </a:r>
        </a:p>
      </cdr:txBody>
    </cdr:sp>
  </cdr:relSizeAnchor>
  <cdr:relSizeAnchor xmlns:cdr="http://schemas.openxmlformats.org/drawingml/2006/chartDrawing">
    <cdr:from>
      <cdr:x>0.56299</cdr:x>
      <cdr:y>0.58968</cdr:y>
    </cdr:from>
    <cdr:to>
      <cdr:x>0.76908</cdr:x>
      <cdr:y>0.72604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573975" y="1797345"/>
          <a:ext cx="942244" cy="415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Changements de statuts</a:t>
          </a:r>
        </a:p>
      </cdr:txBody>
    </cdr:sp>
  </cdr:relSizeAnchor>
  <cdr:relSizeAnchor xmlns:cdr="http://schemas.openxmlformats.org/drawingml/2006/chartDrawing">
    <cdr:from>
      <cdr:x>0.75689</cdr:x>
      <cdr:y>0.63231</cdr:y>
    </cdr:from>
    <cdr:to>
      <cdr:x>0.96298</cdr:x>
      <cdr:y>0.70313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460501" y="1927282"/>
          <a:ext cx="942244" cy="215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Solde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0.16405</cdr:x>
      <cdr:y>0.59936</cdr:y>
    </cdr:from>
    <cdr:to>
      <cdr:x>0.3579</cdr:x>
      <cdr:y>0.73558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50278" y="1644161"/>
          <a:ext cx="886558" cy="37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Entrées dans la FPT</a:t>
          </a:r>
        </a:p>
      </cdr:txBody>
    </cdr:sp>
  </cdr:relSizeAnchor>
  <cdr:relSizeAnchor xmlns:cdr="http://schemas.openxmlformats.org/drawingml/2006/chartDrawing">
    <cdr:from>
      <cdr:x>0.35616</cdr:x>
      <cdr:y>0.37786</cdr:y>
    </cdr:from>
    <cdr:to>
      <cdr:x>0.55001</cdr:x>
      <cdr:y>0.51408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65680" y="1191295"/>
          <a:ext cx="906593" cy="42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Sorties de la FPT</a:t>
          </a:r>
        </a:p>
      </cdr:txBody>
    </cdr:sp>
  </cdr:relSizeAnchor>
  <cdr:relSizeAnchor xmlns:cdr="http://schemas.openxmlformats.org/drawingml/2006/chartDrawing">
    <cdr:from>
      <cdr:x>0.55564</cdr:x>
      <cdr:y>0.38318</cdr:y>
    </cdr:from>
    <cdr:to>
      <cdr:x>0.76166</cdr:x>
      <cdr:y>0.5194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598619" y="1208067"/>
          <a:ext cx="963509" cy="42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Changements de statuts</a:t>
          </a:r>
        </a:p>
      </cdr:txBody>
    </cdr:sp>
  </cdr:relSizeAnchor>
  <cdr:relSizeAnchor xmlns:cdr="http://schemas.openxmlformats.org/drawingml/2006/chartDrawing">
    <cdr:from>
      <cdr:x>0.78645</cdr:x>
      <cdr:y>0.61707</cdr:y>
    </cdr:from>
    <cdr:to>
      <cdr:x>0.99247</cdr:x>
      <cdr:y>0.75329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678034" y="1945492"/>
          <a:ext cx="963509" cy="42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Solde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3</xdr:row>
      <xdr:rowOff>0</xdr:rowOff>
    </xdr:from>
    <xdr:to>
      <xdr:col>7</xdr:col>
      <xdr:colOff>752474</xdr:colOff>
      <xdr:row>17</xdr:row>
      <xdr:rowOff>184425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12"/>
  <sheetViews>
    <sheetView workbookViewId="0">
      <selection activeCell="O5" sqref="O5"/>
    </sheetView>
  </sheetViews>
  <sheetFormatPr baseColWidth="10" defaultRowHeight="15"/>
  <cols>
    <col min="1" max="1" width="35.85546875" customWidth="1"/>
  </cols>
  <sheetData>
    <row r="1" spans="1:6" ht="18.75">
      <c r="A1" s="174" t="s">
        <v>109</v>
      </c>
    </row>
    <row r="2" spans="1:6" ht="25.5">
      <c r="B2" s="23" t="s">
        <v>51</v>
      </c>
      <c r="C2" s="24" t="s">
        <v>101</v>
      </c>
      <c r="D2" s="25" t="s">
        <v>102</v>
      </c>
      <c r="E2" s="8" t="s">
        <v>104</v>
      </c>
      <c r="F2" s="121" t="s">
        <v>103</v>
      </c>
    </row>
    <row r="3" spans="1:6">
      <c r="A3" s="168" t="s">
        <v>110</v>
      </c>
      <c r="B3" s="169">
        <f>'Figure 2'!C18</f>
        <v>1935.989</v>
      </c>
      <c r="C3" s="169">
        <f>'Figure 2'!D18</f>
        <v>1931.8430000000001</v>
      </c>
      <c r="D3" s="169">
        <f>'Figure 2'!E18</f>
        <v>1942.279</v>
      </c>
      <c r="E3" s="169">
        <f>'Figure 2'!F18</f>
        <v>-0.2141541093466981</v>
      </c>
      <c r="F3" s="170">
        <f>'Figure 2'!G18</f>
        <v>0.5402095304846144</v>
      </c>
    </row>
    <row r="4" spans="1:6">
      <c r="A4" s="168" t="s">
        <v>111</v>
      </c>
      <c r="B4" s="169">
        <f>'Figure 2'!C20</f>
        <v>1968.509</v>
      </c>
      <c r="C4" s="169">
        <f>'Figure 2'!D20</f>
        <v>1960.337</v>
      </c>
      <c r="D4" s="169">
        <f>'Figure 2'!E20</f>
        <v>1976.998</v>
      </c>
      <c r="E4" s="169">
        <f>'Figure 2'!F20</f>
        <v>-0.41513653226884495</v>
      </c>
      <c r="F4" s="170">
        <f>'Figure 2'!G20</f>
        <v>0.84990488880227755</v>
      </c>
    </row>
    <row r="6" spans="1:6" ht="18.75">
      <c r="A6" s="174" t="s">
        <v>112</v>
      </c>
    </row>
    <row r="7" spans="1:6">
      <c r="A7" s="173" t="s">
        <v>32</v>
      </c>
    </row>
    <row r="8" spans="1:6">
      <c r="A8" s="172" t="s">
        <v>113</v>
      </c>
      <c r="B8" s="171">
        <f>B3-B9</f>
        <v>1494.2629999999999</v>
      </c>
      <c r="C8" s="169">
        <f t="shared" ref="C8:D8" si="0">C3-C9</f>
        <v>1489.2629999999999</v>
      </c>
      <c r="D8" s="169">
        <f t="shared" si="0"/>
        <v>1497.5160000000001</v>
      </c>
      <c r="E8" s="169">
        <f>100*(C8/B8-1)</f>
        <v>-0.33461311696802998</v>
      </c>
      <c r="F8" s="170">
        <f>100*(D8/C8-1)</f>
        <v>0.55416672542056844</v>
      </c>
    </row>
    <row r="9" spans="1:6">
      <c r="A9" s="172" t="s">
        <v>114</v>
      </c>
      <c r="B9" s="171">
        <f>'Figure 2'!C12+'Figure 2'!C16</f>
        <v>441.726</v>
      </c>
      <c r="C9" s="169">
        <f>'Figure 2'!D12+'Figure 2'!D16</f>
        <v>442.58000000000004</v>
      </c>
      <c r="D9" s="169">
        <f>'Figure 2'!E12+'Figure 2'!E16</f>
        <v>444.76300000000003</v>
      </c>
      <c r="E9" s="169">
        <f>100*(C9/B9-1)</f>
        <v>0.19333251834847687</v>
      </c>
      <c r="F9" s="170">
        <f>100*(D9/C9-1)</f>
        <v>0.49324415924805187</v>
      </c>
    </row>
    <row r="10" spans="1:6">
      <c r="A10" s="173" t="s">
        <v>115</v>
      </c>
      <c r="E10" s="3"/>
      <c r="F10" s="3"/>
    </row>
    <row r="11" spans="1:6">
      <c r="A11" s="172" t="s">
        <v>113</v>
      </c>
      <c r="B11" s="171">
        <f>B4-B12</f>
        <v>1523.75</v>
      </c>
      <c r="C11" s="169">
        <f t="shared" ref="C11:D11" si="1">C4-C12</f>
        <v>1514.771</v>
      </c>
      <c r="D11" s="169">
        <f t="shared" si="1"/>
        <v>1528.944</v>
      </c>
      <c r="E11" s="169">
        <f t="shared" ref="E11:E12" si="2">100*(C11/B11-1)</f>
        <v>-0.5892698933552154</v>
      </c>
      <c r="F11" s="170">
        <f t="shared" ref="F11:F12" si="3">100*(D11/C11-1)</f>
        <v>0.93565297988937868</v>
      </c>
    </row>
    <row r="12" spans="1:6">
      <c r="A12" s="172" t="s">
        <v>114</v>
      </c>
      <c r="B12" s="171">
        <f>'Annexe 3'!C12+'Annexe 3'!C16</f>
        <v>444.75900000000001</v>
      </c>
      <c r="C12" s="169">
        <f>'Annexe 3'!D12+'Annexe 3'!D16</f>
        <v>445.56599999999997</v>
      </c>
      <c r="D12" s="169">
        <f>'Annexe 3'!E12+'Annexe 3'!E16</f>
        <v>448.05399999999997</v>
      </c>
      <c r="E12" s="169">
        <f t="shared" si="2"/>
        <v>0.18144658118215418</v>
      </c>
      <c r="F12" s="170">
        <f t="shared" si="3"/>
        <v>0.55839090056242213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workbookViewId="0">
      <selection activeCell="E24" sqref="E24"/>
    </sheetView>
  </sheetViews>
  <sheetFormatPr baseColWidth="10" defaultRowHeight="15"/>
  <cols>
    <col min="2" max="2" width="19.28515625" bestFit="1" customWidth="1"/>
    <col min="3" max="7" width="14.7109375" customWidth="1"/>
  </cols>
  <sheetData>
    <row r="2" spans="2:7">
      <c r="B2" s="28" t="s">
        <v>66</v>
      </c>
    </row>
    <row r="4" spans="2:7" ht="30" customHeight="1">
      <c r="B4" s="203"/>
      <c r="C4" s="23" t="s">
        <v>51</v>
      </c>
      <c r="D4" s="24" t="s">
        <v>101</v>
      </c>
      <c r="E4" s="25" t="s">
        <v>102</v>
      </c>
      <c r="F4" s="8" t="s">
        <v>104</v>
      </c>
      <c r="G4" s="119" t="s">
        <v>103</v>
      </c>
    </row>
    <row r="5" spans="2:7">
      <c r="B5" s="205"/>
      <c r="C5" s="198" t="s">
        <v>0</v>
      </c>
      <c r="D5" s="199"/>
      <c r="E5" s="206"/>
      <c r="F5" s="207" t="s">
        <v>1</v>
      </c>
      <c r="G5" s="208"/>
    </row>
    <row r="6" spans="2:7">
      <c r="B6" s="21" t="s">
        <v>18</v>
      </c>
      <c r="C6" s="86">
        <f>'Fig5 source'!B3</f>
        <v>431.59199999999998</v>
      </c>
      <c r="D6" s="87">
        <f>'Fig5 source'!C3</f>
        <v>431.37700000000001</v>
      </c>
      <c r="E6" s="87">
        <f>'Fig5 source'!D3</f>
        <v>436.346</v>
      </c>
      <c r="F6" s="86">
        <f>'Fig5 source'!E3</f>
        <v>-4.9815566553590429E-2</v>
      </c>
      <c r="G6" s="88">
        <f>'Fig5 source'!F3</f>
        <v>1.1518926600166512</v>
      </c>
    </row>
    <row r="7" spans="2:7">
      <c r="B7" s="22" t="s">
        <v>19</v>
      </c>
      <c r="C7" s="67">
        <f>'Fig5 source'!B4</f>
        <v>858.1</v>
      </c>
      <c r="D7" s="68">
        <f>'Fig5 source'!C4</f>
        <v>855.45299999999997</v>
      </c>
      <c r="E7" s="68">
        <f>'Fig5 source'!D4</f>
        <v>858.82799999999997</v>
      </c>
      <c r="F7" s="67">
        <f>'Fig5 source'!E4</f>
        <v>-0.30847220603660297</v>
      </c>
      <c r="G7" s="69">
        <f>'Fig5 source'!F4</f>
        <v>0.39452781158053618</v>
      </c>
    </row>
    <row r="8" spans="2:7">
      <c r="B8" s="22" t="s">
        <v>20</v>
      </c>
      <c r="C8" s="67">
        <f>'Fig5 source'!B5</f>
        <v>80.245999999999995</v>
      </c>
      <c r="D8" s="68">
        <f>'Fig5 source'!C5</f>
        <v>78.724999999999994</v>
      </c>
      <c r="E8" s="68">
        <f>'Fig5 source'!D5</f>
        <v>78.653999999999996</v>
      </c>
      <c r="F8" s="67">
        <f>'Fig5 source'!E5</f>
        <v>-1.8954215786456619</v>
      </c>
      <c r="G8" s="69">
        <f>'Fig5 source'!F5</f>
        <v>-9.0187361067006755E-2</v>
      </c>
    </row>
    <row r="9" spans="2:7">
      <c r="B9" s="22" t="s">
        <v>21</v>
      </c>
      <c r="C9" s="67">
        <f>'Fig5 source'!B6</f>
        <v>18.73</v>
      </c>
      <c r="D9" s="68">
        <f>'Fig5 source'!C6</f>
        <v>17.666</v>
      </c>
      <c r="E9" s="68">
        <f>'Fig5 source'!D6</f>
        <v>17.881</v>
      </c>
      <c r="F9" s="67">
        <f>'Fig5 source'!E6</f>
        <v>-5.6807261078483773</v>
      </c>
      <c r="G9" s="69">
        <f>'Fig5 source'!F6</f>
        <v>1.2170270576248088</v>
      </c>
    </row>
    <row r="10" spans="2:7">
      <c r="B10" s="22" t="s">
        <v>22</v>
      </c>
      <c r="C10" s="67">
        <f>'Fig5 source'!B7</f>
        <v>170.53100000000001</v>
      </c>
      <c r="D10" s="68">
        <f>'Fig5 source'!C7</f>
        <v>171.142</v>
      </c>
      <c r="E10" s="68">
        <f>'Fig5 source'!D7</f>
        <v>169.42699999999999</v>
      </c>
      <c r="F10" s="67">
        <f>'Fig5 source'!E7</f>
        <v>0.35829262714697219</v>
      </c>
      <c r="G10" s="69">
        <f>'Fig5 source'!F7</f>
        <v>-1.0020918301761106</v>
      </c>
    </row>
    <row r="11" spans="2:7">
      <c r="B11" s="22" t="s">
        <v>23</v>
      </c>
      <c r="C11" s="67">
        <f>'Fig5 source'!B8</f>
        <v>92.198999999999998</v>
      </c>
      <c r="D11" s="68">
        <f>'Fig5 source'!C8</f>
        <v>91.350999999999999</v>
      </c>
      <c r="E11" s="68">
        <f>'Fig5 source'!D8</f>
        <v>89.716999999999999</v>
      </c>
      <c r="F11" s="67">
        <f>'Fig5 source'!E8</f>
        <v>-0.91974967190533441</v>
      </c>
      <c r="G11" s="69">
        <f>'Fig5 source'!F8</f>
        <v>-1.7887051044870872</v>
      </c>
    </row>
    <row r="12" spans="2:7">
      <c r="B12" s="22" t="s">
        <v>24</v>
      </c>
      <c r="C12" s="67">
        <f>'Fig5 source'!B9</f>
        <v>2.536</v>
      </c>
      <c r="D12" s="68">
        <f>'Fig5 source'!C9</f>
        <v>2.415</v>
      </c>
      <c r="E12" s="68">
        <f>'Fig5 source'!D9</f>
        <v>2.3250000000000002</v>
      </c>
      <c r="F12" s="67">
        <f>'Fig5 source'!E9</f>
        <v>-4.7712933753943254</v>
      </c>
      <c r="G12" s="69">
        <f>'Fig5 source'!F9</f>
        <v>-3.7267080745341574</v>
      </c>
    </row>
    <row r="13" spans="2:7">
      <c r="B13" s="22" t="s">
        <v>25</v>
      </c>
      <c r="C13" s="67">
        <f>'Fig5 source'!B10</f>
        <v>23.972000000000001</v>
      </c>
      <c r="D13" s="68">
        <f>'Fig5 source'!C10</f>
        <v>24.13</v>
      </c>
      <c r="E13" s="68">
        <f>'Fig5 source'!D10</f>
        <v>25.004000000000001</v>
      </c>
      <c r="F13" s="67">
        <f>'Fig5 source'!E10</f>
        <v>0.65910228600032372</v>
      </c>
      <c r="G13" s="69">
        <f>'Fig5 source'!F10</f>
        <v>3.6220472440944951</v>
      </c>
    </row>
    <row r="14" spans="2:7">
      <c r="B14" s="22" t="s">
        <v>26</v>
      </c>
      <c r="C14" s="67">
        <f>'Fig5 source'!B11</f>
        <v>41.347999999999999</v>
      </c>
      <c r="D14" s="68">
        <f>'Fig5 source'!C11</f>
        <v>41.579000000000001</v>
      </c>
      <c r="E14" s="68">
        <f>'Fig5 source'!D11</f>
        <v>42.152999999999999</v>
      </c>
      <c r="F14" s="67">
        <f>'Fig5 source'!E11</f>
        <v>0.55867272903162846</v>
      </c>
      <c r="G14" s="69">
        <f>'Fig5 source'!F11</f>
        <v>1.3805045816397632</v>
      </c>
    </row>
    <row r="15" spans="2:7">
      <c r="B15" s="22" t="s">
        <v>27</v>
      </c>
      <c r="C15" s="67">
        <f>'Fig5 source'!B12</f>
        <v>131.85599999999999</v>
      </c>
      <c r="D15" s="68">
        <f>'Fig5 source'!C12</f>
        <v>133.39699999999999</v>
      </c>
      <c r="E15" s="68">
        <f>'Fig5 source'!D12</f>
        <v>136.732</v>
      </c>
      <c r="F15" s="67">
        <f>'Fig5 source'!E12</f>
        <v>1.1686991869918728</v>
      </c>
      <c r="G15" s="69">
        <f>'Fig5 source'!F12</f>
        <v>2.5000562231534573</v>
      </c>
    </row>
    <row r="16" spans="2:7">
      <c r="B16" s="110" t="s">
        <v>28</v>
      </c>
      <c r="C16" s="111">
        <f>'Fig5 source'!B13</f>
        <v>25.59</v>
      </c>
      <c r="D16" s="112">
        <f>'Fig5 source'!C13</f>
        <v>28.273</v>
      </c>
      <c r="E16" s="112">
        <f>'Fig5 source'!D13</f>
        <v>26.257999999999999</v>
      </c>
      <c r="F16" s="111">
        <f>'Fig5 source'!E13</f>
        <v>10.484564282923014</v>
      </c>
      <c r="G16" s="113">
        <f>'Fig5 source'!F13</f>
        <v>-7.1269408976762261</v>
      </c>
    </row>
    <row r="18" spans="2:2">
      <c r="B18" s="47" t="s">
        <v>11</v>
      </c>
    </row>
    <row r="19" spans="2:2">
      <c r="B19" s="47" t="s">
        <v>122</v>
      </c>
    </row>
    <row r="20" spans="2:2">
      <c r="B20" s="47" t="s">
        <v>12</v>
      </c>
    </row>
  </sheetData>
  <mergeCells count="3">
    <mergeCell ref="B4:B5"/>
    <mergeCell ref="C5:E5"/>
    <mergeCell ref="F5:G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17"/>
  <sheetViews>
    <sheetView workbookViewId="0">
      <selection activeCell="B5" sqref="B5"/>
    </sheetView>
  </sheetViews>
  <sheetFormatPr baseColWidth="10" defaultRowHeight="15"/>
  <cols>
    <col min="1" max="1" width="19.28515625" bestFit="1" customWidth="1"/>
    <col min="2" max="6" width="14.7109375" customWidth="1"/>
  </cols>
  <sheetData>
    <row r="1" spans="1:6" ht="30" customHeight="1">
      <c r="A1" s="203"/>
      <c r="B1" s="23" t="s">
        <v>51</v>
      </c>
      <c r="C1" s="24" t="s">
        <v>101</v>
      </c>
      <c r="D1" s="25" t="s">
        <v>102</v>
      </c>
      <c r="E1" s="8" t="s">
        <v>104</v>
      </c>
      <c r="F1" s="119" t="s">
        <v>103</v>
      </c>
    </row>
    <row r="2" spans="1:6">
      <c r="A2" s="205"/>
      <c r="B2" s="198" t="s">
        <v>0</v>
      </c>
      <c r="C2" s="199"/>
      <c r="D2" s="200"/>
      <c r="E2" s="207" t="s">
        <v>1</v>
      </c>
      <c r="F2" s="208"/>
    </row>
    <row r="3" spans="1:6">
      <c r="A3" s="21" t="s">
        <v>18</v>
      </c>
      <c r="B3" s="86">
        <v>431.59199999999998</v>
      </c>
      <c r="C3" s="87">
        <v>431.37700000000001</v>
      </c>
      <c r="D3" s="87">
        <v>436.346</v>
      </c>
      <c r="E3" s="86">
        <v>-4.9815566553590429E-2</v>
      </c>
      <c r="F3" s="88">
        <v>1.1518926600166512</v>
      </c>
    </row>
    <row r="4" spans="1:6">
      <c r="A4" s="22" t="s">
        <v>19</v>
      </c>
      <c r="B4" s="67">
        <v>858.1</v>
      </c>
      <c r="C4" s="68">
        <v>855.45299999999997</v>
      </c>
      <c r="D4" s="68">
        <v>858.82799999999997</v>
      </c>
      <c r="E4" s="67">
        <v>-0.30847220603660297</v>
      </c>
      <c r="F4" s="69">
        <v>0.39452781158053618</v>
      </c>
    </row>
    <row r="5" spans="1:6">
      <c r="A5" s="22" t="s">
        <v>20</v>
      </c>
      <c r="B5" s="67">
        <v>80.245999999999995</v>
      </c>
      <c r="C5" s="68">
        <v>78.724999999999994</v>
      </c>
      <c r="D5" s="68">
        <v>78.653999999999996</v>
      </c>
      <c r="E5" s="67">
        <v>-1.8954215786456619</v>
      </c>
      <c r="F5" s="69">
        <v>-9.0187361067006755E-2</v>
      </c>
    </row>
    <row r="6" spans="1:6">
      <c r="A6" s="22" t="s">
        <v>21</v>
      </c>
      <c r="B6" s="67">
        <v>18.73</v>
      </c>
      <c r="C6" s="68">
        <v>17.666</v>
      </c>
      <c r="D6" s="68">
        <v>17.881</v>
      </c>
      <c r="E6" s="67">
        <v>-5.6807261078483773</v>
      </c>
      <c r="F6" s="69">
        <v>1.2170270576248088</v>
      </c>
    </row>
    <row r="7" spans="1:6">
      <c r="A7" s="22" t="s">
        <v>22</v>
      </c>
      <c r="B7" s="67">
        <v>170.53100000000001</v>
      </c>
      <c r="C7" s="68">
        <v>171.142</v>
      </c>
      <c r="D7" s="68">
        <v>169.42699999999999</v>
      </c>
      <c r="E7" s="67">
        <v>0.35829262714697219</v>
      </c>
      <c r="F7" s="69">
        <v>-1.0020918301761106</v>
      </c>
    </row>
    <row r="8" spans="1:6">
      <c r="A8" s="22" t="s">
        <v>23</v>
      </c>
      <c r="B8" s="67">
        <v>92.198999999999998</v>
      </c>
      <c r="C8" s="68">
        <v>91.350999999999999</v>
      </c>
      <c r="D8" s="68">
        <v>89.716999999999999</v>
      </c>
      <c r="E8" s="67">
        <v>-0.91974967190533441</v>
      </c>
      <c r="F8" s="69">
        <v>-1.7887051044870872</v>
      </c>
    </row>
    <row r="9" spans="1:6">
      <c r="A9" s="22" t="s">
        <v>24</v>
      </c>
      <c r="B9" s="67">
        <v>2.536</v>
      </c>
      <c r="C9" s="68">
        <v>2.415</v>
      </c>
      <c r="D9" s="68">
        <v>2.3250000000000002</v>
      </c>
      <c r="E9" s="67">
        <v>-4.7712933753943254</v>
      </c>
      <c r="F9" s="69">
        <v>-3.7267080745341574</v>
      </c>
    </row>
    <row r="10" spans="1:6">
      <c r="A10" s="22" t="s">
        <v>25</v>
      </c>
      <c r="B10" s="67">
        <v>23.972000000000001</v>
      </c>
      <c r="C10" s="68">
        <v>24.13</v>
      </c>
      <c r="D10" s="68">
        <v>25.004000000000001</v>
      </c>
      <c r="E10" s="67">
        <v>0.65910228600032372</v>
      </c>
      <c r="F10" s="69">
        <v>3.6220472440944951</v>
      </c>
    </row>
    <row r="11" spans="1:6">
      <c r="A11" s="22" t="s">
        <v>26</v>
      </c>
      <c r="B11" s="67">
        <v>41.347999999999999</v>
      </c>
      <c r="C11" s="68">
        <v>41.579000000000001</v>
      </c>
      <c r="D11" s="68">
        <v>42.152999999999999</v>
      </c>
      <c r="E11" s="67">
        <v>0.55867272903162846</v>
      </c>
      <c r="F11" s="69">
        <v>1.3805045816397632</v>
      </c>
    </row>
    <row r="12" spans="1:6">
      <c r="A12" s="22" t="s">
        <v>27</v>
      </c>
      <c r="B12" s="67">
        <v>131.85599999999999</v>
      </c>
      <c r="C12" s="68">
        <v>133.39699999999999</v>
      </c>
      <c r="D12" s="68">
        <v>136.732</v>
      </c>
      <c r="E12" s="67">
        <v>1.1686991869918728</v>
      </c>
      <c r="F12" s="69">
        <v>2.5000562231534573</v>
      </c>
    </row>
    <row r="13" spans="1:6">
      <c r="A13" s="110" t="s">
        <v>28</v>
      </c>
      <c r="B13" s="111">
        <v>25.59</v>
      </c>
      <c r="C13" s="112">
        <v>28.273</v>
      </c>
      <c r="D13" s="112">
        <v>26.257999999999999</v>
      </c>
      <c r="E13" s="111">
        <v>10.484564282923014</v>
      </c>
      <c r="F13" s="113">
        <v>-7.1269408976762261</v>
      </c>
    </row>
    <row r="15" spans="1:6">
      <c r="A15" s="47"/>
    </row>
    <row r="16" spans="1:6">
      <c r="A16" s="47"/>
    </row>
    <row r="17" spans="1:1">
      <c r="A17" s="47"/>
    </row>
  </sheetData>
  <mergeCells count="3">
    <mergeCell ref="A1:A2"/>
    <mergeCell ref="B2:D2"/>
    <mergeCell ref="E2:F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workbookViewId="0">
      <selection activeCell="D28" sqref="D28"/>
    </sheetView>
  </sheetViews>
  <sheetFormatPr baseColWidth="10" defaultRowHeight="15"/>
  <cols>
    <col min="2" max="2" width="30.140625" customWidth="1"/>
    <col min="3" max="4" width="11.28515625" customWidth="1"/>
    <col min="5" max="5" width="11.42578125" customWidth="1"/>
    <col min="6" max="9" width="11.7109375" customWidth="1"/>
  </cols>
  <sheetData>
    <row r="2" spans="2:9">
      <c r="B2" s="27" t="s">
        <v>67</v>
      </c>
    </row>
    <row r="4" spans="2:9" ht="30" customHeight="1">
      <c r="B4" s="89"/>
      <c r="C4" s="23" t="s">
        <v>51</v>
      </c>
      <c r="D4" s="24" t="s">
        <v>101</v>
      </c>
      <c r="E4" s="25" t="s">
        <v>102</v>
      </c>
      <c r="F4" s="212" t="s">
        <v>104</v>
      </c>
      <c r="G4" s="213"/>
      <c r="H4" s="214" t="s">
        <v>107</v>
      </c>
      <c r="I4" s="215"/>
    </row>
    <row r="5" spans="2:9" ht="38.25">
      <c r="B5" s="90"/>
      <c r="C5" s="209" t="s">
        <v>30</v>
      </c>
      <c r="D5" s="210"/>
      <c r="E5" s="211"/>
      <c r="F5" s="91" t="s">
        <v>31</v>
      </c>
      <c r="G5" s="92" t="s">
        <v>32</v>
      </c>
      <c r="H5" s="93" t="s">
        <v>31</v>
      </c>
      <c r="I5" s="92" t="s">
        <v>32</v>
      </c>
    </row>
    <row r="6" spans="2:9">
      <c r="B6" s="94" t="s">
        <v>33</v>
      </c>
      <c r="C6" s="95">
        <f>'An1 source'!B3</f>
        <v>220.98</v>
      </c>
      <c r="D6" s="96">
        <f>'An1 source'!C3</f>
        <v>220.25899999999999</v>
      </c>
      <c r="E6" s="96">
        <f>'An1 source'!D3</f>
        <v>221.66800000000001</v>
      </c>
      <c r="F6" s="95">
        <f>'An1 source'!E3</f>
        <v>-0.32627387093854265</v>
      </c>
      <c r="G6" s="97">
        <f>'An1 source'!F3</f>
        <v>-0.16356816177713895</v>
      </c>
      <c r="H6" s="96">
        <f>'An1 source'!G3</f>
        <v>0.639701442392826</v>
      </c>
      <c r="I6" s="97">
        <f>'An1 source'!H3</f>
        <v>0.51622115133791446</v>
      </c>
    </row>
    <row r="7" spans="2:9">
      <c r="B7" s="98" t="s">
        <v>34</v>
      </c>
      <c r="C7" s="99">
        <f>'An1 source'!B4</f>
        <v>73.063999999999993</v>
      </c>
      <c r="D7" s="100">
        <f>'An1 source'!C4</f>
        <v>72.527000000000001</v>
      </c>
      <c r="E7" s="100">
        <f>'An1 source'!D4</f>
        <v>73.402000000000001</v>
      </c>
      <c r="F7" s="99">
        <f>'An1 source'!E4</f>
        <v>-0.73497207927295527</v>
      </c>
      <c r="G7" s="101">
        <f>'An1 source'!F4</f>
        <v>-0.4770224921651911</v>
      </c>
      <c r="H7" s="100">
        <f>'An1 source'!G4</f>
        <v>1.2064472541260418</v>
      </c>
      <c r="I7" s="101">
        <f>'An1 source'!H4</f>
        <v>0.92657099066462134</v>
      </c>
    </row>
    <row r="8" spans="2:9">
      <c r="B8" s="98" t="s">
        <v>35</v>
      </c>
      <c r="C8" s="99">
        <f>'An1 source'!B5</f>
        <v>95.364999999999995</v>
      </c>
      <c r="D8" s="100">
        <f>'An1 source'!C5</f>
        <v>95.483999999999995</v>
      </c>
      <c r="E8" s="100">
        <f>'An1 source'!D5</f>
        <v>96.771000000000001</v>
      </c>
      <c r="F8" s="99">
        <f>'An1 source'!E5</f>
        <v>0.12478372568551777</v>
      </c>
      <c r="G8" s="101">
        <f>'An1 source'!F5</f>
        <v>0.41748786742110688</v>
      </c>
      <c r="H8" s="100">
        <f>'An1 source'!G5</f>
        <v>1.3478698001759604</v>
      </c>
      <c r="I8" s="101">
        <f>'An1 source'!H5</f>
        <v>1.0573189262198079</v>
      </c>
    </row>
    <row r="9" spans="2:9">
      <c r="B9" s="98" t="s">
        <v>36</v>
      </c>
      <c r="C9" s="99">
        <f>'An1 source'!B6</f>
        <v>68.522000000000006</v>
      </c>
      <c r="D9" s="100">
        <f>'An1 source'!C6</f>
        <v>68.063999999999993</v>
      </c>
      <c r="E9" s="100">
        <f>'An1 source'!D6</f>
        <v>69.134</v>
      </c>
      <c r="F9" s="99">
        <f>'An1 source'!E6</f>
        <v>-0.6683984705642132</v>
      </c>
      <c r="G9" s="101">
        <f>'An1 source'!F6</f>
        <v>-0.51597305146461325</v>
      </c>
      <c r="H9" s="100">
        <f>'An1 source'!G6</f>
        <v>1.5720498354490076</v>
      </c>
      <c r="I9" s="101">
        <f>'An1 source'!H6</f>
        <v>1.2417942296578222</v>
      </c>
    </row>
    <row r="10" spans="2:9">
      <c r="B10" s="98" t="s">
        <v>37</v>
      </c>
      <c r="C10" s="99">
        <f>'An1 source'!B7</f>
        <v>13.163</v>
      </c>
      <c r="D10" s="100">
        <f>'An1 source'!C7</f>
        <v>13.282</v>
      </c>
      <c r="E10" s="100">
        <f>'An1 source'!D7</f>
        <v>13.509</v>
      </c>
      <c r="F10" s="99">
        <f>'An1 source'!E7</f>
        <v>0.90404922889919526</v>
      </c>
      <c r="G10" s="101">
        <f>'An1 source'!F7</f>
        <v>1.0910487898578625</v>
      </c>
      <c r="H10" s="100">
        <f>'An1 source'!G7</f>
        <v>1.709079957837667</v>
      </c>
      <c r="I10" s="101">
        <f>'An1 source'!H7</f>
        <v>1.6265106027209875</v>
      </c>
    </row>
    <row r="11" spans="2:9">
      <c r="B11" s="98" t="s">
        <v>38</v>
      </c>
      <c r="C11" s="99">
        <f>'An1 source'!B8</f>
        <v>132.09399999999999</v>
      </c>
      <c r="D11" s="100">
        <f>'An1 source'!C8</f>
        <v>129.95400000000001</v>
      </c>
      <c r="E11" s="100">
        <f>'An1 source'!D8</f>
        <v>133.256</v>
      </c>
      <c r="F11" s="99">
        <f>'An1 source'!E8</f>
        <v>-1.6200584432298104</v>
      </c>
      <c r="G11" s="101">
        <f>'An1 source'!F8</f>
        <v>-1.2409521966324832</v>
      </c>
      <c r="H11" s="100">
        <f>'An1 source'!G8</f>
        <v>2.5408990873693638</v>
      </c>
      <c r="I11" s="101">
        <f>'An1 source'!H8</f>
        <v>2.3571003041419791</v>
      </c>
    </row>
    <row r="12" spans="2:9">
      <c r="B12" s="98" t="s">
        <v>41</v>
      </c>
      <c r="C12" s="99">
        <f>'An1 source'!B9</f>
        <v>167.839</v>
      </c>
      <c r="D12" s="100">
        <f>'An1 source'!C9</f>
        <v>166.797</v>
      </c>
      <c r="E12" s="100">
        <f>'An1 source'!D9</f>
        <v>168.459</v>
      </c>
      <c r="F12" s="99">
        <f>'An1 source'!E9</f>
        <v>-0.62083306025417784</v>
      </c>
      <c r="G12" s="101">
        <f>'An1 source'!F9</f>
        <v>5.0557364111658565E-2</v>
      </c>
      <c r="H12" s="100">
        <f>'An1 source'!G9</f>
        <v>0.99642079893522695</v>
      </c>
      <c r="I12" s="101">
        <f>'An1 source'!H9</f>
        <v>0.24772914946324942</v>
      </c>
    </row>
    <row r="13" spans="2:9">
      <c r="B13" s="98" t="s">
        <v>42</v>
      </c>
      <c r="C13" s="99">
        <f>'An1 source'!B10</f>
        <v>367.923</v>
      </c>
      <c r="D13" s="100">
        <f>'An1 source'!C10</f>
        <v>366.11700000000002</v>
      </c>
      <c r="E13" s="100">
        <f>'An1 source'!D10</f>
        <v>363.30900000000003</v>
      </c>
      <c r="F13" s="99">
        <f>'An1 source'!E10</f>
        <v>-0.49086357743332032</v>
      </c>
      <c r="G13" s="101">
        <f>'An1 source'!F10</f>
        <v>-0.43929101869648601</v>
      </c>
      <c r="H13" s="100">
        <f>'An1 source'!G10</f>
        <v>-0.7669679364793236</v>
      </c>
      <c r="I13" s="101">
        <f>'An1 source'!H10</f>
        <v>-0.86929576074348258</v>
      </c>
    </row>
    <row r="14" spans="2:9">
      <c r="B14" s="98" t="s">
        <v>44</v>
      </c>
      <c r="C14" s="99">
        <f>'An1 source'!B11</f>
        <v>95.933000000000007</v>
      </c>
      <c r="D14" s="100">
        <f>'An1 source'!C11</f>
        <v>95.051000000000002</v>
      </c>
      <c r="E14" s="100">
        <f>'An1 source'!D11</f>
        <v>96.614999999999995</v>
      </c>
      <c r="F14" s="99">
        <f>'An1 source'!E11</f>
        <v>-0.91939165876184781</v>
      </c>
      <c r="G14" s="101">
        <f>'An1 source'!F11</f>
        <v>-0.81491333628896934</v>
      </c>
      <c r="H14" s="100">
        <f>'An1 source'!G11</f>
        <v>1.6454324520520425</v>
      </c>
      <c r="I14" s="101">
        <f>'An1 source'!H11</f>
        <v>1.3047827845299231</v>
      </c>
    </row>
    <row r="15" spans="2:9">
      <c r="B15" s="98" t="s">
        <v>45</v>
      </c>
      <c r="C15" s="99">
        <f>'An1 source'!B12</f>
        <v>189.1</v>
      </c>
      <c r="D15" s="100">
        <f>'An1 source'!C12</f>
        <v>188.358</v>
      </c>
      <c r="E15" s="100">
        <f>'An1 source'!D12</f>
        <v>191.58</v>
      </c>
      <c r="F15" s="99">
        <f>'An1 source'!E12</f>
        <v>-0.39238498149126722</v>
      </c>
      <c r="G15" s="101">
        <f>'An1 source'!F12</f>
        <v>-6.5460476895673469E-2</v>
      </c>
      <c r="H15" s="100">
        <f>'An1 source'!G12</f>
        <v>1.710572420603329</v>
      </c>
      <c r="I15" s="101">
        <f>'An1 source'!H12</f>
        <v>1.3143624161073841</v>
      </c>
    </row>
    <row r="16" spans="2:9">
      <c r="B16" s="98" t="s">
        <v>46</v>
      </c>
      <c r="C16" s="99">
        <f>'An1 source'!B13</f>
        <v>193.011</v>
      </c>
      <c r="D16" s="100">
        <f>'An1 source'!C13</f>
        <v>193.262</v>
      </c>
      <c r="E16" s="100">
        <f>'An1 source'!D13</f>
        <v>196.136</v>
      </c>
      <c r="F16" s="99">
        <f>'An1 source'!E13</f>
        <v>0.13004440161441533</v>
      </c>
      <c r="G16" s="101">
        <f>'An1 source'!F13</f>
        <v>0.52317166241215851</v>
      </c>
      <c r="H16" s="100">
        <f>'An1 source'!G13</f>
        <v>1.4871004129109577</v>
      </c>
      <c r="I16" s="101">
        <f>'An1 source'!H13</f>
        <v>1.0016283660315484</v>
      </c>
    </row>
    <row r="17" spans="2:9">
      <c r="B17" s="98" t="s">
        <v>47</v>
      </c>
      <c r="C17" s="99">
        <f>'An1 source'!B14</f>
        <v>100.38200000000001</v>
      </c>
      <c r="D17" s="100">
        <f>'An1 source'!C14</f>
        <v>101.31100000000001</v>
      </c>
      <c r="E17" s="100">
        <f>'An1 source'!D14</f>
        <v>102.938</v>
      </c>
      <c r="F17" s="99">
        <f>'An1 source'!E14</f>
        <v>0.92546472475145691</v>
      </c>
      <c r="G17" s="101">
        <f>'An1 source'!F14</f>
        <v>1.0133440353165435</v>
      </c>
      <c r="H17" s="100">
        <f>'An1 source'!G14</f>
        <v>1.6059460473196285</v>
      </c>
      <c r="I17" s="101">
        <f>'An1 source'!H14</f>
        <v>1.3379022646007099</v>
      </c>
    </row>
    <row r="18" spans="2:9">
      <c r="B18" s="102" t="s">
        <v>48</v>
      </c>
      <c r="C18" s="103">
        <f>'An1 source'!B15</f>
        <v>169.04</v>
      </c>
      <c r="D18" s="104">
        <f>'An1 source'!C15</f>
        <v>168.85900000000001</v>
      </c>
      <c r="E18" s="104">
        <f>'An1 source'!D15</f>
        <v>169.358</v>
      </c>
      <c r="F18" s="103">
        <f>'An1 source'!E15</f>
        <v>-0.10707524846189642</v>
      </c>
      <c r="G18" s="105">
        <f>'An1 source'!F15</f>
        <v>-1.4931256495098744E-2</v>
      </c>
      <c r="H18" s="104">
        <f>'An1 source'!G15</f>
        <v>0.29551282430904102</v>
      </c>
      <c r="I18" s="105">
        <f>'An1 source'!H15</f>
        <v>0.25506394518814979</v>
      </c>
    </row>
    <row r="19" spans="2:9">
      <c r="B19" s="94" t="s">
        <v>39</v>
      </c>
      <c r="C19" s="95">
        <f>'An1 source'!B16</f>
        <v>15.965</v>
      </c>
      <c r="D19" s="96">
        <f>'An1 source'!C16</f>
        <v>15.483000000000001</v>
      </c>
      <c r="E19" s="96">
        <f>'An1 source'!D16</f>
        <v>14.965999999999999</v>
      </c>
      <c r="F19" s="95">
        <f>'An1 source'!E16</f>
        <v>-3.0191042906357657</v>
      </c>
      <c r="G19" s="97">
        <f>'An1 source'!F16</f>
        <v>-2.4727180975209651</v>
      </c>
      <c r="H19" s="96">
        <f>'An1 source'!G16</f>
        <v>-3.3391461603048622</v>
      </c>
      <c r="I19" s="97">
        <f>'An1 source'!H16</f>
        <v>-3.570273591617612</v>
      </c>
    </row>
    <row r="20" spans="2:9">
      <c r="B20" s="98" t="s">
        <v>43</v>
      </c>
      <c r="C20" s="99">
        <f>'An1 source'!B17</f>
        <v>9.91</v>
      </c>
      <c r="D20" s="100">
        <f>'An1 source'!C17</f>
        <v>9.9109999999999996</v>
      </c>
      <c r="E20" s="100">
        <f>'An1 source'!D17</f>
        <v>9.9030000000000005</v>
      </c>
      <c r="F20" s="99">
        <f>'An1 source'!E17</f>
        <v>1.0090817356189774E-2</v>
      </c>
      <c r="G20" s="101">
        <f>'An1 source'!F17</f>
        <v>-0.47258979206050711</v>
      </c>
      <c r="H20" s="100">
        <f>'An1 source'!G17</f>
        <v>-8.0718393703960167E-2</v>
      </c>
      <c r="I20" s="101">
        <f>'An1 source'!H17</f>
        <v>-0.93779677113009496</v>
      </c>
    </row>
    <row r="21" spans="2:9">
      <c r="B21" s="98" t="s">
        <v>40</v>
      </c>
      <c r="C21" s="99">
        <f>'An1 source'!B18</f>
        <v>16.652000000000001</v>
      </c>
      <c r="D21" s="100">
        <f>'An1 source'!C18</f>
        <v>16.568000000000001</v>
      </c>
      <c r="E21" s="100">
        <f>'An1 source'!D18</f>
        <v>16.439</v>
      </c>
      <c r="F21" s="99">
        <f>'An1 source'!E18</f>
        <v>-0.50444391064136118</v>
      </c>
      <c r="G21" s="101">
        <f>'An1 source'!F18</f>
        <v>-0.37822420634920917</v>
      </c>
      <c r="H21" s="100">
        <f>'An1 source'!G18</f>
        <v>-0.77860936745534071</v>
      </c>
      <c r="I21" s="101">
        <f>'An1 source'!H18</f>
        <v>-0.56637829090682157</v>
      </c>
    </row>
    <row r="22" spans="2:9">
      <c r="B22" s="102" t="s">
        <v>49</v>
      </c>
      <c r="C22" s="103">
        <f>'An1 source'!B19</f>
        <v>39.566000000000003</v>
      </c>
      <c r="D22" s="104">
        <f>'An1 source'!C19</f>
        <v>39.049999999999997</v>
      </c>
      <c r="E22" s="104">
        <f>'An1 source'!D19</f>
        <v>39.555</v>
      </c>
      <c r="F22" s="103">
        <f>'An1 source'!E19</f>
        <v>-1.3041500278016649</v>
      </c>
      <c r="G22" s="105">
        <f>'An1 source'!F19</f>
        <v>-3.2601880877742961</v>
      </c>
      <c r="H22" s="104">
        <f>'An1 source'!G19</f>
        <v>1.2932138284251105</v>
      </c>
      <c r="I22" s="105">
        <f>'An1 source'!H19</f>
        <v>-0.89189272598216851</v>
      </c>
    </row>
    <row r="23" spans="2:9">
      <c r="B23" s="106" t="s">
        <v>29</v>
      </c>
      <c r="C23" s="107">
        <f>'An1 source'!B20</f>
        <v>1968.509</v>
      </c>
      <c r="D23" s="108">
        <f>'An1 source'!C20</f>
        <v>1960.337</v>
      </c>
      <c r="E23" s="108">
        <f>'An1 source'!D20</f>
        <v>1976.998</v>
      </c>
      <c r="F23" s="107">
        <f>'An1 source'!E20</f>
        <v>-0.41513653226884495</v>
      </c>
      <c r="G23" s="109">
        <f>'An1 source'!F20</f>
        <v>-0.2141541093466981</v>
      </c>
      <c r="H23" s="108">
        <f>'An1 source'!G20</f>
        <v>0.84990488880227755</v>
      </c>
      <c r="I23" s="109">
        <f>'An1 source'!H20</f>
        <v>0.5402095304846144</v>
      </c>
    </row>
    <row r="25" spans="2:9">
      <c r="B25" s="47" t="s">
        <v>11</v>
      </c>
    </row>
    <row r="26" spans="2:9">
      <c r="B26" s="47" t="s">
        <v>120</v>
      </c>
    </row>
    <row r="27" spans="2:9">
      <c r="B27" s="47" t="s">
        <v>12</v>
      </c>
    </row>
  </sheetData>
  <mergeCells count="3">
    <mergeCell ref="C5:E5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H39"/>
  <sheetViews>
    <sheetView topLeftCell="A7" workbookViewId="0">
      <selection activeCell="B5" sqref="B5"/>
    </sheetView>
  </sheetViews>
  <sheetFormatPr baseColWidth="10" defaultRowHeight="15"/>
  <cols>
    <col min="1" max="1" width="30.140625" customWidth="1"/>
    <col min="2" max="3" width="11.28515625" customWidth="1"/>
    <col min="4" max="4" width="11.42578125" customWidth="1"/>
    <col min="5" max="8" width="11.7109375" customWidth="1"/>
  </cols>
  <sheetData>
    <row r="1" spans="1:8" ht="30" customHeight="1">
      <c r="A1" s="89"/>
      <c r="B1" s="23" t="s">
        <v>51</v>
      </c>
      <c r="C1" s="24" t="s">
        <v>101</v>
      </c>
      <c r="D1" s="25" t="s">
        <v>102</v>
      </c>
      <c r="E1" s="212" t="s">
        <v>104</v>
      </c>
      <c r="F1" s="213"/>
      <c r="G1" s="214" t="s">
        <v>107</v>
      </c>
      <c r="H1" s="215"/>
    </row>
    <row r="2" spans="1:8" ht="38.25">
      <c r="A2" s="90"/>
      <c r="B2" s="216" t="s">
        <v>30</v>
      </c>
      <c r="C2" s="217"/>
      <c r="D2" s="218"/>
      <c r="E2" s="91" t="s">
        <v>31</v>
      </c>
      <c r="F2" s="92" t="s">
        <v>32</v>
      </c>
      <c r="G2" s="93" t="s">
        <v>31</v>
      </c>
      <c r="H2" s="92" t="s">
        <v>32</v>
      </c>
    </row>
    <row r="3" spans="1:8">
      <c r="A3" s="94" t="s">
        <v>33</v>
      </c>
      <c r="B3" s="95">
        <v>220.98</v>
      </c>
      <c r="C3" s="96">
        <v>220.25899999999999</v>
      </c>
      <c r="D3" s="97">
        <v>221.66800000000001</v>
      </c>
      <c r="E3" s="96">
        <v>-0.32627387093854265</v>
      </c>
      <c r="F3" s="97">
        <v>-0.16356816177713895</v>
      </c>
      <c r="G3" s="96">
        <v>0.639701442392826</v>
      </c>
      <c r="H3" s="97">
        <v>0.51622115133791446</v>
      </c>
    </row>
    <row r="4" spans="1:8">
      <c r="A4" s="98" t="s">
        <v>34</v>
      </c>
      <c r="B4" s="99">
        <v>73.063999999999993</v>
      </c>
      <c r="C4" s="100">
        <v>72.527000000000001</v>
      </c>
      <c r="D4" s="101">
        <v>73.402000000000001</v>
      </c>
      <c r="E4" s="100">
        <v>-0.73497207927295527</v>
      </c>
      <c r="F4" s="101">
        <v>-0.4770224921651911</v>
      </c>
      <c r="G4" s="100">
        <v>1.2064472541260418</v>
      </c>
      <c r="H4" s="101">
        <v>0.92657099066462134</v>
      </c>
    </row>
    <row r="5" spans="1:8">
      <c r="A5" s="98" t="s">
        <v>35</v>
      </c>
      <c r="B5" s="99">
        <v>95.364999999999995</v>
      </c>
      <c r="C5" s="100">
        <v>95.483999999999995</v>
      </c>
      <c r="D5" s="101">
        <v>96.771000000000001</v>
      </c>
      <c r="E5" s="100">
        <v>0.12478372568551777</v>
      </c>
      <c r="F5" s="101">
        <v>0.41748786742110688</v>
      </c>
      <c r="G5" s="100">
        <v>1.3478698001759604</v>
      </c>
      <c r="H5" s="101">
        <v>1.0573189262198079</v>
      </c>
    </row>
    <row r="6" spans="1:8">
      <c r="A6" s="98" t="s">
        <v>36</v>
      </c>
      <c r="B6" s="99">
        <v>68.522000000000006</v>
      </c>
      <c r="C6" s="100">
        <v>68.063999999999993</v>
      </c>
      <c r="D6" s="101">
        <v>69.134</v>
      </c>
      <c r="E6" s="100">
        <v>-0.6683984705642132</v>
      </c>
      <c r="F6" s="101">
        <v>-0.51597305146461325</v>
      </c>
      <c r="G6" s="100">
        <v>1.5720498354490076</v>
      </c>
      <c r="H6" s="101">
        <v>1.2417942296578222</v>
      </c>
    </row>
    <row r="7" spans="1:8">
      <c r="A7" s="98" t="s">
        <v>37</v>
      </c>
      <c r="B7" s="99">
        <v>13.163</v>
      </c>
      <c r="C7" s="100">
        <v>13.282</v>
      </c>
      <c r="D7" s="101">
        <v>13.509</v>
      </c>
      <c r="E7" s="100">
        <v>0.90404922889919526</v>
      </c>
      <c r="F7" s="101">
        <v>1.0910487898578625</v>
      </c>
      <c r="G7" s="100">
        <v>1.709079957837667</v>
      </c>
      <c r="H7" s="101">
        <v>1.6265106027209875</v>
      </c>
    </row>
    <row r="8" spans="1:8">
      <c r="A8" s="98" t="s">
        <v>38</v>
      </c>
      <c r="B8" s="99">
        <v>132.09399999999999</v>
      </c>
      <c r="C8" s="100">
        <v>129.95400000000001</v>
      </c>
      <c r="D8" s="101">
        <v>133.256</v>
      </c>
      <c r="E8" s="100">
        <v>-1.6200584432298104</v>
      </c>
      <c r="F8" s="101">
        <v>-1.2409521966324832</v>
      </c>
      <c r="G8" s="100">
        <v>2.5408990873693638</v>
      </c>
      <c r="H8" s="101">
        <v>2.3571003041419791</v>
      </c>
    </row>
    <row r="9" spans="1:8">
      <c r="A9" s="98" t="s">
        <v>41</v>
      </c>
      <c r="B9" s="99">
        <v>167.839</v>
      </c>
      <c r="C9" s="100">
        <v>166.797</v>
      </c>
      <c r="D9" s="101">
        <v>168.459</v>
      </c>
      <c r="E9" s="100">
        <v>-0.62083306025417784</v>
      </c>
      <c r="F9" s="101">
        <v>5.0557364111658565E-2</v>
      </c>
      <c r="G9" s="100">
        <v>0.99642079893522695</v>
      </c>
      <c r="H9" s="101">
        <v>0.24772914946324942</v>
      </c>
    </row>
    <row r="10" spans="1:8">
      <c r="A10" s="98" t="s">
        <v>42</v>
      </c>
      <c r="B10" s="99">
        <v>367.923</v>
      </c>
      <c r="C10" s="100">
        <v>366.11700000000002</v>
      </c>
      <c r="D10" s="101">
        <v>363.30900000000003</v>
      </c>
      <c r="E10" s="100">
        <v>-0.49086357743332032</v>
      </c>
      <c r="F10" s="101">
        <v>-0.43929101869648601</v>
      </c>
      <c r="G10" s="100">
        <v>-0.7669679364793236</v>
      </c>
      <c r="H10" s="101">
        <v>-0.86929576074348258</v>
      </c>
    </row>
    <row r="11" spans="1:8">
      <c r="A11" s="98" t="s">
        <v>44</v>
      </c>
      <c r="B11" s="99">
        <v>95.933000000000007</v>
      </c>
      <c r="C11" s="100">
        <v>95.051000000000002</v>
      </c>
      <c r="D11" s="101">
        <v>96.614999999999995</v>
      </c>
      <c r="E11" s="100">
        <v>-0.91939165876184781</v>
      </c>
      <c r="F11" s="101">
        <v>-0.81491333628896934</v>
      </c>
      <c r="G11" s="100">
        <v>1.6454324520520425</v>
      </c>
      <c r="H11" s="101">
        <v>1.3047827845299231</v>
      </c>
    </row>
    <row r="12" spans="1:8">
      <c r="A12" s="98" t="s">
        <v>45</v>
      </c>
      <c r="B12" s="99">
        <v>189.1</v>
      </c>
      <c r="C12" s="100">
        <v>188.358</v>
      </c>
      <c r="D12" s="101">
        <v>191.58</v>
      </c>
      <c r="E12" s="100">
        <v>-0.39238498149126722</v>
      </c>
      <c r="F12" s="101">
        <v>-6.5460476895673469E-2</v>
      </c>
      <c r="G12" s="100">
        <v>1.710572420603329</v>
      </c>
      <c r="H12" s="101">
        <v>1.3143624161073841</v>
      </c>
    </row>
    <row r="13" spans="1:8">
      <c r="A13" s="98" t="s">
        <v>46</v>
      </c>
      <c r="B13" s="99">
        <v>193.011</v>
      </c>
      <c r="C13" s="100">
        <v>193.262</v>
      </c>
      <c r="D13" s="101">
        <v>196.136</v>
      </c>
      <c r="E13" s="100">
        <v>0.13004440161441533</v>
      </c>
      <c r="F13" s="101">
        <v>0.52317166241215851</v>
      </c>
      <c r="G13" s="100">
        <v>1.4871004129109577</v>
      </c>
      <c r="H13" s="101">
        <v>1.0016283660315484</v>
      </c>
    </row>
    <row r="14" spans="1:8">
      <c r="A14" s="98" t="s">
        <v>47</v>
      </c>
      <c r="B14" s="99">
        <v>100.38200000000001</v>
      </c>
      <c r="C14" s="100">
        <v>101.31100000000001</v>
      </c>
      <c r="D14" s="101">
        <v>102.938</v>
      </c>
      <c r="E14" s="100">
        <v>0.92546472475145691</v>
      </c>
      <c r="F14" s="101">
        <v>1.0133440353165435</v>
      </c>
      <c r="G14" s="100">
        <v>1.6059460473196285</v>
      </c>
      <c r="H14" s="101">
        <v>1.3379022646007099</v>
      </c>
    </row>
    <row r="15" spans="1:8">
      <c r="A15" s="102" t="s">
        <v>48</v>
      </c>
      <c r="B15" s="103">
        <v>169.04</v>
      </c>
      <c r="C15" s="104">
        <v>168.85900000000001</v>
      </c>
      <c r="D15" s="105">
        <v>169.358</v>
      </c>
      <c r="E15" s="104">
        <v>-0.10707524846189642</v>
      </c>
      <c r="F15" s="105">
        <v>-1.4931256495098744E-2</v>
      </c>
      <c r="G15" s="104">
        <v>0.29551282430904102</v>
      </c>
      <c r="H15" s="105">
        <v>0.25506394518814979</v>
      </c>
    </row>
    <row r="16" spans="1:8">
      <c r="A16" s="94" t="s">
        <v>39</v>
      </c>
      <c r="B16" s="95">
        <v>15.965</v>
      </c>
      <c r="C16" s="96">
        <v>15.483000000000001</v>
      </c>
      <c r="D16" s="97">
        <v>14.965999999999999</v>
      </c>
      <c r="E16" s="96">
        <v>-3.0191042906357657</v>
      </c>
      <c r="F16" s="97">
        <v>-2.4727180975209651</v>
      </c>
      <c r="G16" s="96">
        <v>-3.3391461603048622</v>
      </c>
      <c r="H16" s="97">
        <v>-3.570273591617612</v>
      </c>
    </row>
    <row r="17" spans="1:8">
      <c r="A17" s="98" t="s">
        <v>40</v>
      </c>
      <c r="B17" s="99">
        <v>9.91</v>
      </c>
      <c r="C17" s="100">
        <v>9.9109999999999996</v>
      </c>
      <c r="D17" s="101">
        <v>9.9030000000000005</v>
      </c>
      <c r="E17" s="100">
        <v>1.0090817356189774E-2</v>
      </c>
      <c r="F17" s="101">
        <v>-0.47258979206050711</v>
      </c>
      <c r="G17" s="100">
        <v>-8.0718393703960167E-2</v>
      </c>
      <c r="H17" s="101">
        <v>-0.93779677113009496</v>
      </c>
    </row>
    <row r="18" spans="1:8">
      <c r="A18" s="98" t="s">
        <v>43</v>
      </c>
      <c r="B18" s="99">
        <v>16.652000000000001</v>
      </c>
      <c r="C18" s="100">
        <v>16.568000000000001</v>
      </c>
      <c r="D18" s="101">
        <v>16.439</v>
      </c>
      <c r="E18" s="100">
        <v>-0.50444391064136118</v>
      </c>
      <c r="F18" s="101">
        <v>-0.37822420634920917</v>
      </c>
      <c r="G18" s="100">
        <v>-0.77860936745534071</v>
      </c>
      <c r="H18" s="101">
        <v>-0.56637829090682157</v>
      </c>
    </row>
    <row r="19" spans="1:8">
      <c r="A19" s="102" t="s">
        <v>49</v>
      </c>
      <c r="B19" s="103">
        <v>39.566000000000003</v>
      </c>
      <c r="C19" s="104">
        <v>39.049999999999997</v>
      </c>
      <c r="D19" s="105">
        <v>39.555</v>
      </c>
      <c r="E19" s="104">
        <v>-1.3041500278016649</v>
      </c>
      <c r="F19" s="105">
        <v>-3.2601880877742961</v>
      </c>
      <c r="G19" s="104">
        <v>1.2932138284251105</v>
      </c>
      <c r="H19" s="105">
        <v>-0.89189272598216851</v>
      </c>
    </row>
    <row r="20" spans="1:8">
      <c r="A20" s="106" t="s">
        <v>29</v>
      </c>
      <c r="B20" s="107">
        <v>1968.509</v>
      </c>
      <c r="C20" s="108">
        <v>1960.337</v>
      </c>
      <c r="D20" s="109">
        <v>1976.998</v>
      </c>
      <c r="E20" s="108">
        <v>-0.41513653226884495</v>
      </c>
      <c r="F20" s="109">
        <v>-0.2141541093466981</v>
      </c>
      <c r="G20" s="108">
        <v>0.84990488880227755</v>
      </c>
      <c r="H20" s="109">
        <v>0.5402095304846144</v>
      </c>
    </row>
    <row r="21" spans="1:8">
      <c r="A21" s="90"/>
      <c r="B21" s="216" t="s">
        <v>108</v>
      </c>
      <c r="C21" s="217"/>
      <c r="D21" s="218"/>
    </row>
    <row r="22" spans="1:8">
      <c r="A22" s="94" t="s">
        <v>33</v>
      </c>
      <c r="B22" s="95">
        <v>218.869</v>
      </c>
      <c r="C22" s="96">
        <v>218.511</v>
      </c>
      <c r="D22" s="97">
        <v>219.63900000000001</v>
      </c>
      <c r="G22">
        <f>100*((D16+0.144)/C16-1)</f>
        <v>-2.4090938448621091</v>
      </c>
    </row>
    <row r="23" spans="1:8">
      <c r="A23" s="98" t="s">
        <v>34</v>
      </c>
      <c r="B23" s="99">
        <v>72.114000000000004</v>
      </c>
      <c r="C23" s="100">
        <v>71.77</v>
      </c>
      <c r="D23" s="101">
        <v>72.435000000000002</v>
      </c>
    </row>
    <row r="24" spans="1:8">
      <c r="A24" s="98" t="s">
        <v>35</v>
      </c>
      <c r="B24" s="99">
        <v>94.373999999999995</v>
      </c>
      <c r="C24" s="100">
        <v>94.768000000000001</v>
      </c>
      <c r="D24" s="101">
        <v>95.77</v>
      </c>
    </row>
    <row r="25" spans="1:8">
      <c r="A25" s="98" t="s">
        <v>36</v>
      </c>
      <c r="B25" s="99">
        <v>67.832999999999998</v>
      </c>
      <c r="C25" s="100">
        <v>67.483000000000004</v>
      </c>
      <c r="D25" s="101">
        <v>68.320999999999998</v>
      </c>
    </row>
    <row r="26" spans="1:8">
      <c r="A26" s="98" t="s">
        <v>37</v>
      </c>
      <c r="B26" s="99">
        <v>13.015000000000001</v>
      </c>
      <c r="C26" s="100">
        <v>13.157</v>
      </c>
      <c r="D26" s="101">
        <v>13.371</v>
      </c>
    </row>
    <row r="27" spans="1:8">
      <c r="A27" s="98" t="s">
        <v>38</v>
      </c>
      <c r="B27" s="99">
        <v>129.17500000000001</v>
      </c>
      <c r="C27" s="100">
        <v>127.572</v>
      </c>
      <c r="D27" s="101">
        <v>130.57900000000001</v>
      </c>
    </row>
    <row r="28" spans="1:8">
      <c r="A28" s="98" t="s">
        <v>41</v>
      </c>
      <c r="B28" s="99">
        <v>162.19200000000001</v>
      </c>
      <c r="C28" s="100">
        <v>162.274</v>
      </c>
      <c r="D28" s="101">
        <v>162.67599999999999</v>
      </c>
    </row>
    <row r="29" spans="1:8">
      <c r="A29" s="98" t="s">
        <v>42</v>
      </c>
      <c r="B29" s="99">
        <v>366.27199999999999</v>
      </c>
      <c r="C29" s="100">
        <v>364.66300000000001</v>
      </c>
      <c r="D29" s="101">
        <v>361.49299999999999</v>
      </c>
    </row>
    <row r="30" spans="1:8">
      <c r="A30" s="98" t="s">
        <v>44</v>
      </c>
      <c r="B30" s="99">
        <v>94.733999999999995</v>
      </c>
      <c r="C30" s="100">
        <v>93.962000000000003</v>
      </c>
      <c r="D30" s="101">
        <v>95.188000000000002</v>
      </c>
    </row>
    <row r="31" spans="1:8">
      <c r="A31" s="98" t="s">
        <v>45</v>
      </c>
      <c r="B31" s="99">
        <v>186.37200000000001</v>
      </c>
      <c r="C31" s="100">
        <v>186.25</v>
      </c>
      <c r="D31" s="101">
        <v>188.69800000000001</v>
      </c>
    </row>
    <row r="32" spans="1:8">
      <c r="A32" s="98" t="s">
        <v>46</v>
      </c>
      <c r="B32" s="99">
        <v>189.995</v>
      </c>
      <c r="C32" s="100">
        <v>190.989</v>
      </c>
      <c r="D32" s="101">
        <v>192.90199999999999</v>
      </c>
    </row>
    <row r="33" spans="1:4">
      <c r="A33" s="98" t="s">
        <v>47</v>
      </c>
      <c r="B33" s="99">
        <v>99.67</v>
      </c>
      <c r="C33" s="100">
        <v>100.68</v>
      </c>
      <c r="D33" s="101">
        <v>102.027</v>
      </c>
    </row>
    <row r="34" spans="1:4">
      <c r="A34" s="102" t="s">
        <v>48</v>
      </c>
      <c r="B34" s="103">
        <v>167.434</v>
      </c>
      <c r="C34" s="104">
        <v>167.40899999999999</v>
      </c>
      <c r="D34" s="105">
        <v>167.83600000000001</v>
      </c>
    </row>
    <row r="35" spans="1:4">
      <c r="A35" s="94" t="s">
        <v>39</v>
      </c>
      <c r="B35" s="95">
        <v>15.853</v>
      </c>
      <c r="C35" s="96">
        <v>15.461</v>
      </c>
      <c r="D35" s="97">
        <v>14.909000000000001</v>
      </c>
    </row>
    <row r="36" spans="1:4">
      <c r="A36" s="98" t="s">
        <v>40</v>
      </c>
      <c r="B36" s="99">
        <v>8.4640000000000004</v>
      </c>
      <c r="C36" s="100">
        <v>8.4239999999999995</v>
      </c>
      <c r="D36" s="101">
        <v>8.3450000000000006</v>
      </c>
    </row>
    <row r="37" spans="1:4">
      <c r="A37" s="98" t="s">
        <v>43</v>
      </c>
      <c r="B37" s="99">
        <v>16.128</v>
      </c>
      <c r="C37" s="100">
        <v>16.067</v>
      </c>
      <c r="D37" s="101">
        <v>15.976000000000001</v>
      </c>
    </row>
    <row r="38" spans="1:4">
      <c r="A38" s="102" t="s">
        <v>49</v>
      </c>
      <c r="B38" s="103">
        <v>33.494999999999997</v>
      </c>
      <c r="C38" s="104">
        <v>32.402999999999999</v>
      </c>
      <c r="D38" s="105">
        <v>32.113999999999997</v>
      </c>
    </row>
    <row r="39" spans="1:4">
      <c r="A39" s="106" t="s">
        <v>29</v>
      </c>
      <c r="B39" s="107">
        <v>1935.989</v>
      </c>
      <c r="C39" s="108">
        <v>1931.8430000000001</v>
      </c>
      <c r="D39" s="109">
        <v>1942.279</v>
      </c>
    </row>
  </sheetData>
  <mergeCells count="4">
    <mergeCell ref="E1:F1"/>
    <mergeCell ref="G1:H1"/>
    <mergeCell ref="B2:D2"/>
    <mergeCell ref="B21:D2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4"/>
  <sheetViews>
    <sheetView workbookViewId="0">
      <selection activeCell="F20" sqref="F20"/>
    </sheetView>
  </sheetViews>
  <sheetFormatPr baseColWidth="10" defaultRowHeight="15"/>
  <cols>
    <col min="2" max="2" width="11.42578125" customWidth="1"/>
    <col min="10" max="10" width="27.42578125" customWidth="1"/>
  </cols>
  <sheetData>
    <row r="2" spans="2:17">
      <c r="B2" s="27" t="s">
        <v>70</v>
      </c>
    </row>
    <row r="4" spans="2:17">
      <c r="F4" s="3"/>
      <c r="G4" s="3"/>
      <c r="J4" s="2" t="s">
        <v>71</v>
      </c>
    </row>
    <row r="5" spans="2:17" ht="15.75" thickBot="1">
      <c r="F5" s="3"/>
      <c r="G5" s="3"/>
    </row>
    <row r="6" spans="2:17" ht="15.75" thickBot="1">
      <c r="F6" s="3"/>
      <c r="G6" s="3"/>
      <c r="K6" s="165">
        <v>2015</v>
      </c>
      <c r="L6" s="166">
        <v>2016</v>
      </c>
      <c r="M6" s="166">
        <v>2017</v>
      </c>
      <c r="N6" s="166">
        <v>2018</v>
      </c>
      <c r="O6" s="166">
        <v>2019</v>
      </c>
      <c r="P6" s="166">
        <v>2020</v>
      </c>
      <c r="Q6" s="167">
        <v>2021</v>
      </c>
    </row>
    <row r="7" spans="2:17">
      <c r="F7" s="3"/>
      <c r="G7" s="3"/>
      <c r="J7" s="157" t="s">
        <v>13</v>
      </c>
      <c r="K7" s="158">
        <f>'An2 source'!B4</f>
        <v>0.21778428816708528</v>
      </c>
      <c r="L7" s="159">
        <f>'An2 source'!C4</f>
        <v>-0.15478800488633815</v>
      </c>
      <c r="M7" s="159">
        <f>'An2 source'!D4</f>
        <v>-7.5749421520012628E-2</v>
      </c>
      <c r="N7" s="159">
        <f>'An2 source'!E4</f>
        <v>-2.2417260276057262E-2</v>
      </c>
      <c r="O7" s="159">
        <f>'An2 source'!F4</f>
        <v>-2.0426714056740809E-3</v>
      </c>
      <c r="P7" s="159">
        <f>'An2 source'!G4</f>
        <v>-0.67929585285105865</v>
      </c>
      <c r="Q7" s="160">
        <f>'An2 source'!H4</f>
        <v>-0.45512582785510991</v>
      </c>
    </row>
    <row r="8" spans="2:17">
      <c r="F8" s="3"/>
      <c r="G8" s="3"/>
      <c r="J8" s="150" t="s">
        <v>15</v>
      </c>
      <c r="K8" s="158">
        <f>'An2 source'!B5</f>
        <v>-0.49955752323948366</v>
      </c>
      <c r="L8" s="159">
        <f>'An2 source'!C5</f>
        <v>4.0988105392804251E-2</v>
      </c>
      <c r="M8" s="159">
        <f>'An2 source'!D5</f>
        <v>0.97655608463924237</v>
      </c>
      <c r="N8" s="159">
        <f>'An2 source'!E5</f>
        <v>0.7606653158830341</v>
      </c>
      <c r="O8" s="159">
        <f>'An2 source'!F5</f>
        <v>0.84704476514385452</v>
      </c>
      <c r="P8" s="159">
        <f>'An2 source'!G5</f>
        <v>0.61874240859452556</v>
      </c>
      <c r="Q8" s="160">
        <f>'An2 source'!H5</f>
        <v>0.85388379651049673</v>
      </c>
    </row>
    <row r="9" spans="2:17">
      <c r="F9" s="3"/>
      <c r="G9" s="3"/>
      <c r="J9" s="150" t="s">
        <v>68</v>
      </c>
      <c r="K9" s="158">
        <f>'An2 source'!B6</f>
        <v>-0.15924120908350625</v>
      </c>
      <c r="L9" s="159">
        <f>'An2 source'!C6</f>
        <v>-6.1834635654011774E-2</v>
      </c>
      <c r="M9" s="159">
        <f>'An2 source'!D6</f>
        <v>-7.120142423061776E-2</v>
      </c>
      <c r="N9" s="159">
        <f>'An2 source'!E6</f>
        <v>5.7361813059321705E-2</v>
      </c>
      <c r="O9" s="159">
        <f>'An2 source'!F6</f>
        <v>-9.2941548957724378E-3</v>
      </c>
      <c r="P9" s="159">
        <f>'An2 source'!G6</f>
        <v>-0.15006281403844235</v>
      </c>
      <c r="Q9" s="160">
        <f>'An2 source'!H6</f>
        <v>0.1335994780489273</v>
      </c>
    </row>
    <row r="10" spans="2:17" ht="15.75" thickBot="1">
      <c r="F10" s="3"/>
      <c r="G10" s="3"/>
      <c r="J10" s="151" t="s">
        <v>69</v>
      </c>
      <c r="K10" s="158">
        <f>'An2 source'!B7</f>
        <v>0.32438210830721714</v>
      </c>
      <c r="L10" s="159">
        <f>'An2 source'!C7</f>
        <v>-0.17931037260906879</v>
      </c>
      <c r="M10" s="159">
        <f>'An2 source'!D7</f>
        <v>-1.1933439554336696</v>
      </c>
      <c r="N10" s="159">
        <f>'An2 source'!E7</f>
        <v>-1.4790320003854549</v>
      </c>
      <c r="O10" s="159">
        <f>'An2 source'!F7</f>
        <v>-0.310281786520411</v>
      </c>
      <c r="P10" s="159">
        <f>'An2 source'!G7</f>
        <v>-0.20452027397385555</v>
      </c>
      <c r="Q10" s="160">
        <f>'An2 source'!H7</f>
        <v>0.31754744209796587</v>
      </c>
    </row>
    <row r="11" spans="2:17" ht="15" customHeight="1" thickBot="1">
      <c r="F11" s="3"/>
      <c r="G11" s="3"/>
      <c r="J11" s="161" t="s">
        <v>92</v>
      </c>
      <c r="K11" s="162">
        <f>'An2 source'!B8</f>
        <v>-0.11663233584868749</v>
      </c>
      <c r="L11" s="163">
        <f>'An2 source'!C8</f>
        <v>-0.3549449077566047</v>
      </c>
      <c r="M11" s="163">
        <f>'An2 source'!D8</f>
        <v>-0.36373871654505896</v>
      </c>
      <c r="N11" s="163">
        <f>'An2 source'!E8</f>
        <v>-0.6834221317191469</v>
      </c>
      <c r="O11" s="163">
        <f>'An2 source'!F8</f>
        <v>0.52542615232198386</v>
      </c>
      <c r="P11" s="163">
        <f>'An2 source'!G8</f>
        <v>-0.41513653226883385</v>
      </c>
      <c r="Q11" s="164">
        <f>'An2 source'!H8</f>
        <v>0.84990488880227755</v>
      </c>
    </row>
    <row r="12" spans="2:17">
      <c r="F12" s="3"/>
      <c r="G12" s="3"/>
    </row>
    <row r="13" spans="2:17">
      <c r="F13" s="3"/>
      <c r="G13" s="3"/>
      <c r="K13" s="3"/>
      <c r="L13" s="3"/>
      <c r="M13" s="3"/>
      <c r="N13" s="3"/>
      <c r="O13" s="3"/>
      <c r="P13" s="3"/>
      <c r="Q13" s="3"/>
    </row>
    <row r="14" spans="2:17">
      <c r="F14" s="3"/>
      <c r="G14" s="3"/>
    </row>
    <row r="15" spans="2:17">
      <c r="F15" s="3"/>
      <c r="G15" s="3"/>
    </row>
    <row r="16" spans="2:17">
      <c r="F16" s="3"/>
      <c r="G16" s="3"/>
    </row>
    <row r="17" spans="2:8">
      <c r="F17" s="3"/>
      <c r="G17" s="3"/>
    </row>
    <row r="21" spans="2:8">
      <c r="B21" s="47" t="s">
        <v>120</v>
      </c>
    </row>
    <row r="22" spans="2:8">
      <c r="B22" s="47" t="s">
        <v>12</v>
      </c>
    </row>
    <row r="23" spans="2:8">
      <c r="F23" s="3"/>
      <c r="G23" s="3"/>
      <c r="H23" s="3"/>
    </row>
    <row r="24" spans="2:8">
      <c r="F24" s="3"/>
      <c r="G24" s="3"/>
      <c r="H24" s="3"/>
    </row>
    <row r="25" spans="2:8">
      <c r="F25" s="3"/>
      <c r="G25" s="3"/>
      <c r="H25" s="3"/>
    </row>
    <row r="26" spans="2:8">
      <c r="F26" s="3"/>
      <c r="G26" s="3"/>
      <c r="H26" s="3"/>
    </row>
    <row r="27" spans="2:8">
      <c r="F27" s="3"/>
      <c r="G27" s="3"/>
      <c r="H27" s="3"/>
    </row>
    <row r="28" spans="2:8">
      <c r="F28" s="3"/>
      <c r="G28" s="3"/>
      <c r="H28" s="3"/>
    </row>
    <row r="29" spans="2:8">
      <c r="F29" s="3"/>
      <c r="G29" s="3"/>
      <c r="H29" s="3"/>
    </row>
    <row r="30" spans="2:8">
      <c r="F30" s="3"/>
      <c r="G30" s="3"/>
      <c r="H30" s="3"/>
    </row>
    <row r="31" spans="2:8">
      <c r="F31" s="3"/>
      <c r="G31" s="3"/>
      <c r="H31" s="3"/>
    </row>
    <row r="32" spans="2:8">
      <c r="F32" s="3"/>
      <c r="G32" s="3"/>
      <c r="H32" s="3"/>
    </row>
    <row r="33" spans="6:8">
      <c r="F33" s="3"/>
      <c r="G33" s="3"/>
      <c r="H33" s="3"/>
    </row>
    <row r="34" spans="6:8">
      <c r="F34" s="3"/>
      <c r="G34" s="3"/>
      <c r="H34" s="3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H10"/>
  <sheetViews>
    <sheetView workbookViewId="0">
      <selection activeCell="B5" sqref="B5"/>
    </sheetView>
  </sheetViews>
  <sheetFormatPr baseColWidth="10" defaultRowHeight="15"/>
  <cols>
    <col min="1" max="1" width="27.42578125" customWidth="1"/>
  </cols>
  <sheetData>
    <row r="1" spans="1:8">
      <c r="A1" s="2" t="s">
        <v>71</v>
      </c>
    </row>
    <row r="2" spans="1:8" ht="15.75" thickBot="1"/>
    <row r="3" spans="1:8" ht="15.75" thickBot="1">
      <c r="B3" s="114">
        <v>2015</v>
      </c>
      <c r="C3" s="115">
        <v>2016</v>
      </c>
      <c r="D3" s="115">
        <v>2017</v>
      </c>
      <c r="E3" s="115">
        <v>2018</v>
      </c>
      <c r="F3" s="115">
        <v>2019</v>
      </c>
      <c r="G3" s="115">
        <v>2020</v>
      </c>
      <c r="H3" s="156">
        <v>2021</v>
      </c>
    </row>
    <row r="4" spans="1:8">
      <c r="A4" s="30" t="s">
        <v>13</v>
      </c>
      <c r="B4" s="158">
        <v>0.21778428816708528</v>
      </c>
      <c r="C4" s="159">
        <v>-0.15478800488633815</v>
      </c>
      <c r="D4" s="159">
        <v>-7.5749421520012628E-2</v>
      </c>
      <c r="E4" s="159">
        <v>-2.2417260276057262E-2</v>
      </c>
      <c r="F4" s="159">
        <v>-2.0426714056740809E-3</v>
      </c>
      <c r="G4" s="159">
        <v>-0.67929585285105865</v>
      </c>
      <c r="H4" s="160">
        <v>-0.45512582785510991</v>
      </c>
    </row>
    <row r="5" spans="1:8">
      <c r="A5" s="17" t="s">
        <v>15</v>
      </c>
      <c r="B5" s="158">
        <v>-0.49955752323948366</v>
      </c>
      <c r="C5" s="159">
        <v>4.0988105392804251E-2</v>
      </c>
      <c r="D5" s="159">
        <v>0.97655608463924237</v>
      </c>
      <c r="E5" s="159">
        <v>0.7606653158830341</v>
      </c>
      <c r="F5" s="159">
        <v>0.84704476514385452</v>
      </c>
      <c r="G5" s="159">
        <v>0.61874240859452556</v>
      </c>
      <c r="H5" s="160">
        <v>0.85388379651049673</v>
      </c>
    </row>
    <row r="6" spans="1:8">
      <c r="A6" s="17" t="s">
        <v>68</v>
      </c>
      <c r="B6" s="158">
        <v>-0.15924120908350625</v>
      </c>
      <c r="C6" s="159">
        <v>-6.1834635654011774E-2</v>
      </c>
      <c r="D6" s="159">
        <v>-7.120142423061776E-2</v>
      </c>
      <c r="E6" s="159">
        <v>5.7361813059321705E-2</v>
      </c>
      <c r="F6" s="159">
        <v>-9.2941548957724378E-3</v>
      </c>
      <c r="G6" s="159">
        <v>-0.15006281403844235</v>
      </c>
      <c r="H6" s="160">
        <v>0.1335994780489273</v>
      </c>
    </row>
    <row r="7" spans="1:8" ht="15.75" thickBot="1">
      <c r="A7" s="18" t="s">
        <v>69</v>
      </c>
      <c r="B7" s="158">
        <v>0.32438210830721714</v>
      </c>
      <c r="C7" s="159">
        <v>-0.17931037260906879</v>
      </c>
      <c r="D7" s="159">
        <v>-1.1933439554336696</v>
      </c>
      <c r="E7" s="159">
        <v>-1.4790320003854549</v>
      </c>
      <c r="F7" s="159">
        <v>-0.310281786520411</v>
      </c>
      <c r="G7" s="159">
        <v>-0.20452027397385555</v>
      </c>
      <c r="H7" s="160">
        <v>0.31754744209796587</v>
      </c>
    </row>
    <row r="8" spans="1:8" ht="15" customHeight="1" thickBot="1">
      <c r="A8" s="46" t="s">
        <v>92</v>
      </c>
      <c r="B8" s="162">
        <v>-0.11663233584868749</v>
      </c>
      <c r="C8" s="163">
        <v>-0.3549449077566047</v>
      </c>
      <c r="D8" s="163">
        <v>-0.36373871654505896</v>
      </c>
      <c r="E8" s="163">
        <v>-0.6834221317191469</v>
      </c>
      <c r="F8" s="163">
        <v>0.52542615232198386</v>
      </c>
      <c r="G8" s="163">
        <v>-0.41513653226883385</v>
      </c>
      <c r="H8" s="164">
        <v>0.84990488880227755</v>
      </c>
    </row>
    <row r="10" spans="1:8">
      <c r="B10" s="3"/>
      <c r="C10" s="3"/>
      <c r="D10" s="3"/>
      <c r="E10" s="3"/>
      <c r="F10" s="3"/>
      <c r="G10" s="3"/>
      <c r="H10" s="3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27" sqref="D27"/>
    </sheetView>
  </sheetViews>
  <sheetFormatPr baseColWidth="10" defaultRowHeight="15"/>
  <cols>
    <col min="2" max="2" width="59.42578125" customWidth="1"/>
  </cols>
  <sheetData>
    <row r="2" spans="2:7">
      <c r="B2" s="27" t="s">
        <v>72</v>
      </c>
    </row>
    <row r="4" spans="2:7" ht="25.5">
      <c r="B4" s="191"/>
      <c r="C4" s="23" t="s">
        <v>51</v>
      </c>
      <c r="D4" s="24" t="s">
        <v>101</v>
      </c>
      <c r="E4" s="25" t="s">
        <v>102</v>
      </c>
      <c r="F4" s="8" t="s">
        <v>104</v>
      </c>
      <c r="G4" s="119" t="s">
        <v>103</v>
      </c>
    </row>
    <row r="5" spans="2:7">
      <c r="B5" s="192"/>
      <c r="C5" s="193" t="s">
        <v>0</v>
      </c>
      <c r="D5" s="194"/>
      <c r="E5" s="195"/>
      <c r="F5" s="196" t="s">
        <v>1</v>
      </c>
      <c r="G5" s="197"/>
    </row>
    <row r="6" spans="2:7" ht="15" customHeight="1">
      <c r="B6" s="4" t="s">
        <v>2</v>
      </c>
      <c r="C6" s="153">
        <f>'An3 source'!B3</f>
        <v>1151.932</v>
      </c>
      <c r="D6" s="153">
        <f>'An3 source'!C3</f>
        <v>1141.9169999999999</v>
      </c>
      <c r="E6" s="153">
        <f>'An3 source'!D3</f>
        <v>1143.49</v>
      </c>
      <c r="F6" s="153">
        <f>'An3 source'!E3</f>
        <v>-0.86940895816768338</v>
      </c>
      <c r="G6" s="154">
        <f>'An3 source'!F3</f>
        <v>0.13775081726605798</v>
      </c>
    </row>
    <row r="7" spans="2:7" ht="15" customHeight="1">
      <c r="B7" s="19" t="s">
        <v>3</v>
      </c>
      <c r="C7" s="59">
        <f>'An3 source'!B4</f>
        <v>1034.097</v>
      </c>
      <c r="D7" s="59">
        <f>'An3 source'!C4</f>
        <v>1025.806</v>
      </c>
      <c r="E7" s="59">
        <f>'An3 source'!D4</f>
        <v>1029.694</v>
      </c>
      <c r="F7" s="59">
        <f>'An3 source'!E4</f>
        <v>-0.80176231049891022</v>
      </c>
      <c r="G7" s="60">
        <f>'An3 source'!F4</f>
        <v>0.37901903478825272</v>
      </c>
    </row>
    <row r="8" spans="2:7" ht="15" customHeight="1">
      <c r="B8" s="19" t="s">
        <v>4</v>
      </c>
      <c r="C8" s="59">
        <f>'An3 source'!B5</f>
        <v>117.83499999999999</v>
      </c>
      <c r="D8" s="59">
        <f>'An3 source'!C5</f>
        <v>116.111</v>
      </c>
      <c r="E8" s="59">
        <f>'An3 source'!D5</f>
        <v>113.79600000000001</v>
      </c>
      <c r="F8" s="59">
        <f>'An3 source'!E5</f>
        <v>-1.4630627572452926</v>
      </c>
      <c r="G8" s="60">
        <f>'An3 source'!F5</f>
        <v>-1.9937818122313988</v>
      </c>
    </row>
    <row r="9" spans="2:7" ht="15" customHeight="1">
      <c r="B9" s="5" t="s">
        <v>5</v>
      </c>
      <c r="C9" s="57">
        <f>'An3 source'!B6</f>
        <v>362.61900000000003</v>
      </c>
      <c r="D9" s="57">
        <f>'An3 source'!C6</f>
        <v>362.97699999999998</v>
      </c>
      <c r="E9" s="57">
        <f>'An3 source'!D6</f>
        <v>375.11900000000003</v>
      </c>
      <c r="F9" s="57">
        <f>'An3 source'!E6</f>
        <v>9.8726211257527119E-2</v>
      </c>
      <c r="G9" s="58">
        <f>'An3 source'!F6</f>
        <v>3.3451155307361313</v>
      </c>
    </row>
    <row r="10" spans="2:7" ht="15" customHeight="1">
      <c r="B10" s="20" t="s">
        <v>79</v>
      </c>
      <c r="C10" s="59">
        <f>'An3 source'!B7</f>
        <v>274.39</v>
      </c>
      <c r="D10" s="59">
        <f>'An3 source'!C7</f>
        <v>275.19799999999998</v>
      </c>
      <c r="E10" s="59">
        <f>'An3 source'!D7</f>
        <v>285.69600000000003</v>
      </c>
      <c r="F10" s="59">
        <f>'An3 source'!E7</f>
        <v>0.29447137286344738</v>
      </c>
      <c r="G10" s="60">
        <f>'An3 source'!F7</f>
        <v>3.8147079557264485</v>
      </c>
    </row>
    <row r="11" spans="2:7" ht="15" customHeight="1">
      <c r="B11" s="20" t="s">
        <v>6</v>
      </c>
      <c r="C11" s="59">
        <f>'An3 source'!B8</f>
        <v>88.228999999999999</v>
      </c>
      <c r="D11" s="59">
        <f>'An3 source'!C8</f>
        <v>87.778999999999996</v>
      </c>
      <c r="E11" s="59">
        <f>'An3 source'!D8</f>
        <v>89.423000000000002</v>
      </c>
      <c r="F11" s="59">
        <f>'An3 source'!E8</f>
        <v>-0.51003638259529138</v>
      </c>
      <c r="G11" s="60">
        <f>'An3 source'!F8</f>
        <v>1.8728853142551349</v>
      </c>
    </row>
    <row r="12" spans="2:7" ht="15" customHeight="1">
      <c r="B12" s="5" t="s">
        <v>7</v>
      </c>
      <c r="C12" s="57">
        <f>'An3 source'!B9</f>
        <v>349.06</v>
      </c>
      <c r="D12" s="57">
        <f>'An3 source'!C9</f>
        <v>347.90699999999998</v>
      </c>
      <c r="E12" s="57">
        <f>'An3 source'!D9</f>
        <v>350.12099999999998</v>
      </c>
      <c r="F12" s="57">
        <f>'An3 source'!E9</f>
        <v>-0.33031570503638807</v>
      </c>
      <c r="G12" s="58">
        <f>'An3 source'!F9</f>
        <v>0.63637696280902656</v>
      </c>
    </row>
    <row r="13" spans="2:7" ht="15" customHeight="1">
      <c r="B13" s="19" t="s">
        <v>8</v>
      </c>
      <c r="C13" s="59">
        <f>'An3 source'!B10</f>
        <v>278.55900000000003</v>
      </c>
      <c r="D13" s="59">
        <f>'An3 source'!C10</f>
        <v>278.15499999999997</v>
      </c>
      <c r="E13" s="59">
        <f>'An3 source'!D10</f>
        <v>280.04199999999997</v>
      </c>
      <c r="F13" s="59">
        <f>'An3 source'!E10</f>
        <v>-0.1450321116891029</v>
      </c>
      <c r="G13" s="60">
        <f>'An3 source'!F10</f>
        <v>0.67839873451851496</v>
      </c>
    </row>
    <row r="14" spans="2:7" ht="15" customHeight="1">
      <c r="B14" s="61" t="s">
        <v>80</v>
      </c>
      <c r="C14" s="59">
        <f>'An3 source'!B11</f>
        <v>55.4</v>
      </c>
      <c r="D14" s="59">
        <f>'An3 source'!C11</f>
        <v>56.101999999999997</v>
      </c>
      <c r="E14" s="59">
        <f>'An3 source'!D11</f>
        <v>56.499000000000002</v>
      </c>
      <c r="F14" s="59">
        <f>'An3 source'!E11</f>
        <v>1.2671480144404335</v>
      </c>
      <c r="G14" s="60">
        <f>'An3 source'!F11</f>
        <v>0.70763965634024206</v>
      </c>
    </row>
    <row r="15" spans="2:7" ht="15" customHeight="1">
      <c r="B15" s="61" t="s">
        <v>81</v>
      </c>
      <c r="C15" s="59">
        <f>'An3 source'!B12</f>
        <v>15.101000000000001</v>
      </c>
      <c r="D15" s="59">
        <f>'An3 source'!C12</f>
        <v>13.65</v>
      </c>
      <c r="E15" s="59">
        <f>'An3 source'!D12</f>
        <v>13.58</v>
      </c>
      <c r="F15" s="59">
        <f>'An3 source'!E12</f>
        <v>-9.6086351897225359</v>
      </c>
      <c r="G15" s="60">
        <f>'An3 source'!F12</f>
        <v>-0.512820512820511</v>
      </c>
    </row>
    <row r="16" spans="2:7" ht="15" customHeight="1">
      <c r="B16" s="6" t="s">
        <v>82</v>
      </c>
      <c r="C16" s="57">
        <f>'An3 source'!B13</f>
        <v>95.698999999999998</v>
      </c>
      <c r="D16" s="57">
        <f>'An3 source'!C13</f>
        <v>97.659000000000006</v>
      </c>
      <c r="E16" s="57">
        <f>'An3 source'!D13</f>
        <v>97.933000000000007</v>
      </c>
      <c r="F16" s="57">
        <f>'An3 source'!E13</f>
        <v>2.0480882767845099</v>
      </c>
      <c r="G16" s="58">
        <f>'An3 source'!F13</f>
        <v>0.28056809920231629</v>
      </c>
    </row>
    <row r="17" spans="1:7" ht="15" customHeight="1">
      <c r="B17" s="5" t="s">
        <v>78</v>
      </c>
      <c r="C17" s="57">
        <f>'An3 source'!B14</f>
        <v>9.1989999999999998</v>
      </c>
      <c r="D17" s="57">
        <f>'An3 source'!C14</f>
        <v>9.8770000000000007</v>
      </c>
      <c r="E17" s="57">
        <f>'An3 source'!D14</f>
        <v>10.335000000000001</v>
      </c>
      <c r="F17" s="57">
        <f>'An3 source'!E14</f>
        <v>7.3703663441678557</v>
      </c>
      <c r="G17" s="58">
        <f>'An3 source'!F14</f>
        <v>4.6370355371064154</v>
      </c>
    </row>
    <row r="18" spans="1:7">
      <c r="B18" s="1" t="s">
        <v>93</v>
      </c>
      <c r="C18" s="62">
        <f>'An3 source'!B15</f>
        <v>1968.509</v>
      </c>
      <c r="D18" s="62">
        <f>'An3 source'!C15</f>
        <v>1960.337</v>
      </c>
      <c r="E18" s="62">
        <f>'An3 source'!D15</f>
        <v>1976.998</v>
      </c>
      <c r="F18" s="62">
        <f>'An3 source'!E15</f>
        <v>-0.41513653226884495</v>
      </c>
      <c r="G18" s="63">
        <f>'An3 source'!F15</f>
        <v>0.84990488880227755</v>
      </c>
    </row>
    <row r="19" spans="1:7">
      <c r="A19" s="116"/>
      <c r="B19" s="117"/>
      <c r="C19" s="118"/>
      <c r="D19" s="118"/>
      <c r="E19" s="118"/>
      <c r="F19" s="118"/>
      <c r="G19" s="118"/>
    </row>
    <row r="20" spans="1:7">
      <c r="A20" s="116"/>
      <c r="B20" s="47" t="s">
        <v>83</v>
      </c>
      <c r="C20" s="116"/>
      <c r="D20" s="116"/>
      <c r="E20" s="116"/>
      <c r="F20" s="116"/>
      <c r="G20" s="116"/>
    </row>
    <row r="21" spans="1:7">
      <c r="B21" s="47" t="s">
        <v>84</v>
      </c>
    </row>
    <row r="22" spans="1:7">
      <c r="B22" s="47" t="s">
        <v>11</v>
      </c>
    </row>
    <row r="23" spans="1:7">
      <c r="B23" s="47" t="s">
        <v>120</v>
      </c>
    </row>
    <row r="24" spans="1:7">
      <c r="B24" s="47" t="s">
        <v>12</v>
      </c>
    </row>
  </sheetData>
  <mergeCells count="3">
    <mergeCell ref="B4:B5"/>
    <mergeCell ref="C5:E5"/>
    <mergeCell ref="F5:G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22"/>
  <sheetViews>
    <sheetView workbookViewId="0">
      <selection activeCell="B5" sqref="B5"/>
    </sheetView>
  </sheetViews>
  <sheetFormatPr baseColWidth="10" defaultRowHeight="15"/>
  <cols>
    <col min="1" max="1" width="59.42578125" customWidth="1"/>
  </cols>
  <sheetData>
    <row r="1" spans="1:6" ht="25.5">
      <c r="A1" s="191"/>
      <c r="B1" s="23" t="s">
        <v>51</v>
      </c>
      <c r="C1" s="24" t="s">
        <v>101</v>
      </c>
      <c r="D1" s="25" t="s">
        <v>102</v>
      </c>
      <c r="E1" s="8" t="s">
        <v>104</v>
      </c>
      <c r="F1" s="119" t="s">
        <v>103</v>
      </c>
    </row>
    <row r="2" spans="1:6">
      <c r="A2" s="192"/>
      <c r="B2" s="193" t="s">
        <v>0</v>
      </c>
      <c r="C2" s="194"/>
      <c r="D2" s="195"/>
      <c r="E2" s="196" t="s">
        <v>1</v>
      </c>
      <c r="F2" s="197"/>
    </row>
    <row r="3" spans="1:6" ht="15" customHeight="1">
      <c r="A3" s="4" t="s">
        <v>2</v>
      </c>
      <c r="B3" s="153">
        <v>1151.932</v>
      </c>
      <c r="C3" s="153">
        <v>1141.9169999999999</v>
      </c>
      <c r="D3" s="153">
        <v>1143.49</v>
      </c>
      <c r="E3" s="153">
        <v>-0.86940895816768338</v>
      </c>
      <c r="F3" s="154">
        <v>0.13775081726605798</v>
      </c>
    </row>
    <row r="4" spans="1:6" ht="15" customHeight="1">
      <c r="A4" s="19" t="s">
        <v>3</v>
      </c>
      <c r="B4" s="59">
        <v>1034.097</v>
      </c>
      <c r="C4" s="59">
        <v>1025.806</v>
      </c>
      <c r="D4" s="59">
        <v>1029.694</v>
      </c>
      <c r="E4" s="59">
        <v>-0.80176231049891022</v>
      </c>
      <c r="F4" s="60">
        <v>0.37901903478825272</v>
      </c>
    </row>
    <row r="5" spans="1:6" ht="15" customHeight="1">
      <c r="A5" s="19" t="s">
        <v>4</v>
      </c>
      <c r="B5" s="59">
        <v>117.83499999999999</v>
      </c>
      <c r="C5" s="59">
        <v>116.111</v>
      </c>
      <c r="D5" s="59">
        <v>113.79600000000001</v>
      </c>
      <c r="E5" s="59">
        <v>-1.4630627572452926</v>
      </c>
      <c r="F5" s="60">
        <v>-1.9937818122313988</v>
      </c>
    </row>
    <row r="6" spans="1:6" ht="15" customHeight="1">
      <c r="A6" s="5" t="s">
        <v>5</v>
      </c>
      <c r="B6" s="57">
        <v>362.61900000000003</v>
      </c>
      <c r="C6" s="57">
        <v>362.97699999999998</v>
      </c>
      <c r="D6" s="57">
        <v>375.11900000000003</v>
      </c>
      <c r="E6" s="57">
        <v>9.8726211257527119E-2</v>
      </c>
      <c r="F6" s="58">
        <v>3.3451155307361313</v>
      </c>
    </row>
    <row r="7" spans="1:6" ht="15" customHeight="1">
      <c r="A7" s="20" t="s">
        <v>116</v>
      </c>
      <c r="B7" s="59">
        <v>274.39</v>
      </c>
      <c r="C7" s="59">
        <v>275.19799999999998</v>
      </c>
      <c r="D7" s="59">
        <v>285.69600000000003</v>
      </c>
      <c r="E7" s="59">
        <v>0.29447137286344738</v>
      </c>
      <c r="F7" s="60">
        <v>3.8147079557264485</v>
      </c>
    </row>
    <row r="8" spans="1:6" ht="15" customHeight="1">
      <c r="A8" s="20" t="s">
        <v>6</v>
      </c>
      <c r="B8" s="59">
        <v>88.228999999999999</v>
      </c>
      <c r="C8" s="59">
        <v>87.778999999999996</v>
      </c>
      <c r="D8" s="59">
        <v>89.423000000000002</v>
      </c>
      <c r="E8" s="59">
        <v>-0.51003638259529138</v>
      </c>
      <c r="F8" s="60">
        <v>1.8728853142551349</v>
      </c>
    </row>
    <row r="9" spans="1:6" ht="15" customHeight="1">
      <c r="A9" s="5" t="s">
        <v>7</v>
      </c>
      <c r="B9" s="57">
        <v>349.06</v>
      </c>
      <c r="C9" s="57">
        <v>347.90699999999998</v>
      </c>
      <c r="D9" s="57">
        <v>350.12099999999998</v>
      </c>
      <c r="E9" s="57">
        <v>-0.33031570503638807</v>
      </c>
      <c r="F9" s="58">
        <v>0.63637696280902656</v>
      </c>
    </row>
    <row r="10" spans="1:6" ht="15" customHeight="1">
      <c r="A10" s="19" t="s">
        <v>8</v>
      </c>
      <c r="B10" s="59">
        <v>278.55900000000003</v>
      </c>
      <c r="C10" s="59">
        <v>278.15499999999997</v>
      </c>
      <c r="D10" s="59">
        <v>280.04199999999997</v>
      </c>
      <c r="E10" s="59">
        <v>-0.1450321116891029</v>
      </c>
      <c r="F10" s="60">
        <v>0.67839873451851496</v>
      </c>
    </row>
    <row r="11" spans="1:6" ht="15" customHeight="1">
      <c r="A11" s="61" t="s">
        <v>117</v>
      </c>
      <c r="B11" s="59">
        <v>55.4</v>
      </c>
      <c r="C11" s="59">
        <v>56.101999999999997</v>
      </c>
      <c r="D11" s="59">
        <v>56.499000000000002</v>
      </c>
      <c r="E11" s="59">
        <v>1.2671480144404335</v>
      </c>
      <c r="F11" s="60">
        <v>0.70763965634024206</v>
      </c>
    </row>
    <row r="12" spans="1:6" ht="15" customHeight="1">
      <c r="A12" s="61" t="s">
        <v>118</v>
      </c>
      <c r="B12" s="59">
        <v>15.101000000000001</v>
      </c>
      <c r="C12" s="59">
        <v>13.65</v>
      </c>
      <c r="D12" s="59">
        <v>13.58</v>
      </c>
      <c r="E12" s="59">
        <v>-9.6086351897225359</v>
      </c>
      <c r="F12" s="60">
        <v>-0.512820512820511</v>
      </c>
    </row>
    <row r="13" spans="1:6" ht="15" customHeight="1">
      <c r="A13" s="6" t="s">
        <v>119</v>
      </c>
      <c r="B13" s="57">
        <v>95.698999999999998</v>
      </c>
      <c r="C13" s="57">
        <v>97.659000000000006</v>
      </c>
      <c r="D13" s="57">
        <v>97.933000000000007</v>
      </c>
      <c r="E13" s="57">
        <v>2.0480882767845099</v>
      </c>
      <c r="F13" s="58">
        <v>0.28056809920231629</v>
      </c>
    </row>
    <row r="14" spans="1:6" ht="15" customHeight="1">
      <c r="A14" s="5" t="s">
        <v>78</v>
      </c>
      <c r="B14" s="57">
        <v>9.1989999999999998</v>
      </c>
      <c r="C14" s="57">
        <v>9.8770000000000007</v>
      </c>
      <c r="D14" s="57">
        <v>10.335000000000001</v>
      </c>
      <c r="E14" s="57">
        <v>7.3703663441678557</v>
      </c>
      <c r="F14" s="58">
        <v>4.6370355371064154</v>
      </c>
    </row>
    <row r="15" spans="1:6">
      <c r="A15" s="1" t="s">
        <v>93</v>
      </c>
      <c r="B15" s="62">
        <v>1968.509</v>
      </c>
      <c r="C15" s="62">
        <v>1960.337</v>
      </c>
      <c r="D15" s="62">
        <v>1976.998</v>
      </c>
      <c r="E15" s="62">
        <v>-0.41513653226884495</v>
      </c>
      <c r="F15" s="63">
        <v>0.84990488880227755</v>
      </c>
    </row>
    <row r="16" spans="1:6">
      <c r="A16" s="117"/>
      <c r="B16" s="118"/>
      <c r="C16" s="118"/>
      <c r="D16" s="118"/>
      <c r="E16" s="118"/>
      <c r="F16" s="118"/>
    </row>
    <row r="17" spans="1:6">
      <c r="A17" s="47"/>
      <c r="B17" s="116"/>
      <c r="C17" s="116"/>
      <c r="D17" s="116"/>
      <c r="E17" s="116"/>
      <c r="F17" s="116"/>
    </row>
    <row r="18" spans="1:6">
      <c r="A18" s="47"/>
    </row>
    <row r="19" spans="1:6">
      <c r="A19" s="47"/>
    </row>
    <row r="20" spans="1:6">
      <c r="A20" s="47"/>
    </row>
    <row r="21" spans="1:6">
      <c r="A21" s="47"/>
    </row>
    <row r="22" spans="1:6">
      <c r="A22" s="47"/>
    </row>
  </sheetData>
  <mergeCells count="3">
    <mergeCell ref="A1:A2"/>
    <mergeCell ref="B2:D2"/>
    <mergeCell ref="E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0"/>
  <sheetViews>
    <sheetView tabSelected="1" topLeftCell="B1" zoomScaleNormal="100" workbookViewId="0">
      <selection activeCell="G19" sqref="G19"/>
    </sheetView>
  </sheetViews>
  <sheetFormatPr baseColWidth="10" defaultRowHeight="15"/>
  <cols>
    <col min="2" max="2" width="11.42578125" customWidth="1"/>
    <col min="10" max="10" width="25.28515625" customWidth="1"/>
  </cols>
  <sheetData>
    <row r="2" spans="2:17">
      <c r="B2" s="26"/>
    </row>
    <row r="3" spans="2:17" ht="15.75" thickBot="1">
      <c r="B3" s="27" t="s">
        <v>53</v>
      </c>
      <c r="J3" s="48" t="s">
        <v>75</v>
      </c>
    </row>
    <row r="4" spans="2:17" ht="15.75" thickBot="1">
      <c r="K4" s="49">
        <v>2015</v>
      </c>
      <c r="L4" s="50">
        <v>2016</v>
      </c>
      <c r="M4" s="50">
        <v>2017</v>
      </c>
      <c r="N4" s="50">
        <v>2018</v>
      </c>
      <c r="O4" s="50">
        <v>2019</v>
      </c>
      <c r="P4" s="50">
        <v>2020</v>
      </c>
      <c r="Q4" s="51">
        <v>2021</v>
      </c>
    </row>
    <row r="5" spans="2:17">
      <c r="J5" s="49" t="s">
        <v>13</v>
      </c>
      <c r="K5" s="54">
        <f>'Fig1 source'!B14</f>
        <v>100</v>
      </c>
      <c r="L5" s="124">
        <f>'Fig1 source'!C14</f>
        <v>99.791457349500249</v>
      </c>
      <c r="M5" s="124">
        <f>'Fig1 source'!D14</f>
        <v>99.689763975037295</v>
      </c>
      <c r="N5" s="124">
        <f>'Fig1 source'!E14</f>
        <v>99.659778336936824</v>
      </c>
      <c r="O5" s="124">
        <f>'Fig1 source'!F14</f>
        <v>99.657064704529517</v>
      </c>
      <c r="P5" s="124">
        <f>'Fig1 source'!G14</f>
        <v>98.749897390774606</v>
      </c>
      <c r="Q5" s="125">
        <f>'Fig1 source'!H14</f>
        <v>98.144621682329984</v>
      </c>
    </row>
    <row r="6" spans="2:17">
      <c r="J6" s="52" t="s">
        <v>15</v>
      </c>
      <c r="K6" s="55">
        <f>'Fig1 source'!B15</f>
        <v>100</v>
      </c>
      <c r="L6" s="123">
        <f>'Fig1 source'!C15</f>
        <v>100.22865682374884</v>
      </c>
      <c r="M6" s="123">
        <f>'Fig1 source'!D15</f>
        <v>105.65714959886741</v>
      </c>
      <c r="N6" s="123">
        <f>'Fig1 source'!E15</f>
        <v>109.87016562169936</v>
      </c>
      <c r="O6" s="123">
        <f>'Fig1 source'!F15</f>
        <v>114.52953998966268</v>
      </c>
      <c r="P6" s="123">
        <f>'Fig1 source'!G15</f>
        <v>117.95096519022898</v>
      </c>
      <c r="Q6" s="126">
        <f>'Fig1 source'!H15</f>
        <v>122.65303714690216</v>
      </c>
    </row>
    <row r="7" spans="2:17" ht="15.75" thickBot="1">
      <c r="J7" s="53" t="s">
        <v>76</v>
      </c>
      <c r="K7" s="56">
        <f>'Fig1 source'!B16</f>
        <v>100</v>
      </c>
      <c r="L7" s="127">
        <f>'Fig1 source'!C16</f>
        <v>97.986125916329115</v>
      </c>
      <c r="M7" s="127">
        <f>'Fig1 source'!D16</f>
        <v>95.675418600455913</v>
      </c>
      <c r="N7" s="127">
        <f>'Fig1 source'!E16</f>
        <v>97.530216311068102</v>
      </c>
      <c r="O7" s="127">
        <f>'Fig1 source'!F16</f>
        <v>97.231743116256965</v>
      </c>
      <c r="P7" s="127">
        <f>'Fig1 source'!G16</f>
        <v>92.387293569706614</v>
      </c>
      <c r="Q7" s="128">
        <f>'Fig1 source'!H16</f>
        <v>96.682355642291355</v>
      </c>
    </row>
    <row r="8" spans="2:17">
      <c r="J8" s="49" t="s">
        <v>52</v>
      </c>
      <c r="K8" s="55">
        <f>'Fig1 source'!B18</f>
        <v>100</v>
      </c>
      <c r="L8" s="123">
        <f>'Fig1 source'!C18</f>
        <v>99.815548109791195</v>
      </c>
      <c r="M8" s="123">
        <f>'Fig1 source'!D18</f>
        <v>100.68370942904525</v>
      </c>
      <c r="N8" s="123">
        <f>'Fig1 source'!E18</f>
        <v>101.51326699834163</v>
      </c>
      <c r="O8" s="123">
        <f>'Fig1 source'!F18</f>
        <v>102.37867846143432</v>
      </c>
      <c r="P8" s="123">
        <f>'Fig1 source'!G18</f>
        <v>102.15943031441434</v>
      </c>
      <c r="Q8" s="126">
        <f>'Fig1 source'!H18</f>
        <v>102.71130529326157</v>
      </c>
    </row>
    <row r="9" spans="2:17" ht="15.75" thickBot="1">
      <c r="J9" s="53" t="s">
        <v>77</v>
      </c>
      <c r="K9" s="56">
        <f>'Fig1 source'!B19</f>
        <v>100</v>
      </c>
      <c r="L9" s="127">
        <f>'Fig1 source'!C19</f>
        <v>99.645055092243382</v>
      </c>
      <c r="M9" s="127">
        <f>'Fig1 source'!D19</f>
        <v>99.282607447750252</v>
      </c>
      <c r="N9" s="127">
        <f>'Fig1 source'!E19</f>
        <v>98.604088135504469</v>
      </c>
      <c r="O9" s="127">
        <f>'Fig1 source'!F19</f>
        <v>99.122179801827031</v>
      </c>
      <c r="P9" s="127">
        <f>'Fig1 source'!G19</f>
        <v>98.710687421888466</v>
      </c>
      <c r="Q9" s="128">
        <f>'Fig1 source'!H19</f>
        <v>99.549634380057427</v>
      </c>
    </row>
    <row r="10" spans="2:17">
      <c r="J10" s="2"/>
      <c r="K10" s="3"/>
      <c r="L10" s="3"/>
      <c r="M10" s="3"/>
      <c r="N10" s="3"/>
      <c r="O10" s="3"/>
      <c r="P10" s="3"/>
    </row>
    <row r="15" spans="2:17">
      <c r="B15" s="47" t="s">
        <v>120</v>
      </c>
    </row>
    <row r="16" spans="2:17">
      <c r="B16" s="47" t="s">
        <v>12</v>
      </c>
    </row>
    <row r="19" spans="2:2" ht="15" customHeight="1">
      <c r="B19" s="47"/>
    </row>
    <row r="20" spans="2:2" ht="15" customHeight="1">
      <c r="B20" s="4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42"/>
  <sheetViews>
    <sheetView topLeftCell="A10" workbookViewId="0">
      <selection activeCell="B5" sqref="B5"/>
    </sheetView>
  </sheetViews>
  <sheetFormatPr baseColWidth="10" defaultRowHeight="15"/>
  <cols>
    <col min="1" max="1" width="32.140625" bestFit="1" customWidth="1"/>
  </cols>
  <sheetData>
    <row r="1" spans="1:8">
      <c r="A1" s="48" t="s">
        <v>97</v>
      </c>
      <c r="B1" s="48"/>
      <c r="C1" s="155"/>
      <c r="D1" s="155"/>
      <c r="E1" s="155"/>
      <c r="F1" s="155"/>
      <c r="G1" s="155"/>
      <c r="H1" s="155"/>
    </row>
    <row r="2" spans="1:8">
      <c r="B2">
        <v>2015</v>
      </c>
      <c r="C2">
        <v>2016</v>
      </c>
      <c r="D2">
        <v>2017</v>
      </c>
      <c r="E2">
        <v>2018</v>
      </c>
      <c r="F2">
        <v>2019</v>
      </c>
      <c r="G2">
        <v>2020</v>
      </c>
      <c r="H2">
        <v>2021</v>
      </c>
    </row>
    <row r="3" spans="1:8">
      <c r="A3" t="s">
        <v>13</v>
      </c>
      <c r="B3">
        <v>1474.039</v>
      </c>
      <c r="C3">
        <v>1470.9650000000001</v>
      </c>
      <c r="D3">
        <v>1469.4660000000001</v>
      </c>
      <c r="E3">
        <v>1469.0240000000001</v>
      </c>
      <c r="F3">
        <v>1468.9839999999999</v>
      </c>
      <c r="G3">
        <v>1455.6120000000001</v>
      </c>
      <c r="H3">
        <v>1446.69</v>
      </c>
    </row>
    <row r="4" spans="1:8">
      <c r="A4" t="s">
        <v>15</v>
      </c>
      <c r="B4">
        <v>355.99200000000002</v>
      </c>
      <c r="C4">
        <v>356.80599999999998</v>
      </c>
      <c r="D4">
        <v>376.13100000000003</v>
      </c>
      <c r="E4">
        <v>391.12900000000002</v>
      </c>
      <c r="F4">
        <v>407.71600000000001</v>
      </c>
      <c r="G4">
        <v>419.89600000000002</v>
      </c>
      <c r="H4">
        <v>436.63499999999999</v>
      </c>
    </row>
    <row r="5" spans="1:8">
      <c r="A5" t="s">
        <v>68</v>
      </c>
      <c r="B5">
        <v>60.976999999999997</v>
      </c>
      <c r="C5">
        <v>59.749000000000002</v>
      </c>
      <c r="D5">
        <v>58.34</v>
      </c>
      <c r="E5">
        <v>59.470999999999997</v>
      </c>
      <c r="F5">
        <v>59.289000000000001</v>
      </c>
      <c r="G5">
        <v>56.335000000000001</v>
      </c>
      <c r="H5">
        <v>58.954000000000001</v>
      </c>
    </row>
    <row r="6" spans="1:8">
      <c r="A6" t="s">
        <v>69</v>
      </c>
      <c r="B6">
        <v>94.933999999999997</v>
      </c>
      <c r="C6">
        <v>91.373000000000005</v>
      </c>
      <c r="D6">
        <v>67.757999999999996</v>
      </c>
      <c r="E6">
        <v>38.595999999999997</v>
      </c>
      <c r="F6">
        <v>32.520000000000003</v>
      </c>
      <c r="G6">
        <v>28.494</v>
      </c>
      <c r="H6">
        <v>34.719000000000001</v>
      </c>
    </row>
    <row r="7" spans="1:8">
      <c r="A7" t="s">
        <v>52</v>
      </c>
      <c r="B7">
        <v>1891.008</v>
      </c>
      <c r="C7">
        <v>1887.5200000000002</v>
      </c>
      <c r="D7">
        <v>1903.9370000000001</v>
      </c>
      <c r="E7">
        <v>1919.6240000000003</v>
      </c>
      <c r="F7">
        <v>1935.9889999999998</v>
      </c>
      <c r="G7">
        <v>1931.8430000000001</v>
      </c>
      <c r="H7">
        <v>1942.279</v>
      </c>
    </row>
    <row r="8" spans="1:8">
      <c r="A8" t="s">
        <v>94</v>
      </c>
      <c r="B8">
        <v>1985.942</v>
      </c>
      <c r="C8">
        <v>1978.8930000000003</v>
      </c>
      <c r="D8">
        <v>1971.6950000000002</v>
      </c>
      <c r="E8">
        <v>1958.2200000000003</v>
      </c>
      <c r="F8">
        <v>1968.5089999999998</v>
      </c>
      <c r="G8">
        <v>1960.337</v>
      </c>
      <c r="H8">
        <v>1976.998</v>
      </c>
    </row>
    <row r="9" spans="1:8">
      <c r="A9" t="s">
        <v>95</v>
      </c>
      <c r="B9">
        <v>155.911</v>
      </c>
      <c r="C9">
        <v>151.12200000000001</v>
      </c>
      <c r="D9">
        <v>126.098</v>
      </c>
      <c r="E9">
        <v>98.066999999999993</v>
      </c>
      <c r="F9">
        <v>91.808999999999997</v>
      </c>
      <c r="G9">
        <v>84.829000000000008</v>
      </c>
      <c r="H9">
        <v>93.673000000000002</v>
      </c>
    </row>
    <row r="10" spans="1:8">
      <c r="A10" t="s">
        <v>96</v>
      </c>
      <c r="B10">
        <v>450.92600000000004</v>
      </c>
      <c r="C10">
        <v>448.17899999999997</v>
      </c>
      <c r="D10">
        <v>443.88900000000001</v>
      </c>
      <c r="E10">
        <v>429.72500000000002</v>
      </c>
      <c r="F10">
        <v>440.23599999999999</v>
      </c>
      <c r="G10">
        <v>448.39</v>
      </c>
      <c r="H10">
        <v>471.35399999999998</v>
      </c>
    </row>
    <row r="11" spans="1:8">
      <c r="C11" s="155"/>
      <c r="D11" s="155"/>
      <c r="E11" s="155"/>
      <c r="F11" s="155"/>
      <c r="G11" s="155"/>
      <c r="H11" s="155"/>
    </row>
    <row r="12" spans="1:8">
      <c r="A12" s="48" t="s">
        <v>98</v>
      </c>
    </row>
    <row r="13" spans="1:8">
      <c r="B13">
        <v>2015</v>
      </c>
      <c r="C13">
        <v>2016</v>
      </c>
      <c r="D13">
        <v>2017</v>
      </c>
      <c r="E13">
        <v>2018</v>
      </c>
      <c r="F13">
        <v>2019</v>
      </c>
      <c r="G13">
        <v>2020</v>
      </c>
      <c r="H13">
        <v>2021</v>
      </c>
    </row>
    <row r="14" spans="1:8">
      <c r="A14" t="s">
        <v>13</v>
      </c>
      <c r="B14">
        <v>100</v>
      </c>
      <c r="C14" s="122">
        <v>99.791457349500249</v>
      </c>
      <c r="D14" s="122">
        <v>99.689763975037295</v>
      </c>
      <c r="E14" s="122">
        <v>99.659778336936824</v>
      </c>
      <c r="F14" s="122">
        <v>99.657064704529517</v>
      </c>
      <c r="G14" s="122">
        <v>98.749897390774606</v>
      </c>
      <c r="H14" s="122">
        <v>98.144621682329984</v>
      </c>
    </row>
    <row r="15" spans="1:8">
      <c r="A15" t="s">
        <v>15</v>
      </c>
      <c r="B15">
        <v>100</v>
      </c>
      <c r="C15" s="122">
        <v>100.22865682374884</v>
      </c>
      <c r="D15" s="122">
        <v>105.65714959886741</v>
      </c>
      <c r="E15" s="122">
        <v>109.87016562169936</v>
      </c>
      <c r="F15" s="122">
        <v>114.52953998966268</v>
      </c>
      <c r="G15" s="122">
        <v>117.95096519022898</v>
      </c>
      <c r="H15" s="122">
        <v>122.65303714690216</v>
      </c>
    </row>
    <row r="16" spans="1:8">
      <c r="A16" t="s">
        <v>68</v>
      </c>
      <c r="B16">
        <v>100</v>
      </c>
      <c r="C16" s="122">
        <v>97.986125916329115</v>
      </c>
      <c r="D16" s="122">
        <v>95.675418600455913</v>
      </c>
      <c r="E16" s="122">
        <v>97.530216311068102</v>
      </c>
      <c r="F16" s="122">
        <v>97.231743116256965</v>
      </c>
      <c r="G16" s="122">
        <v>92.387293569706614</v>
      </c>
      <c r="H16" s="122">
        <v>96.682355642291355</v>
      </c>
    </row>
    <row r="17" spans="1:9">
      <c r="A17" t="s">
        <v>69</v>
      </c>
      <c r="B17">
        <v>100</v>
      </c>
      <c r="C17" s="122">
        <v>96.248972970695448</v>
      </c>
      <c r="D17" s="122">
        <v>71.373796532327717</v>
      </c>
      <c r="E17" s="122">
        <v>40.655613373501588</v>
      </c>
      <c r="F17" s="122">
        <v>34.255377420102391</v>
      </c>
      <c r="G17" s="122">
        <v>30.014536414772369</v>
      </c>
      <c r="H17" s="122">
        <v>36.571723513177581</v>
      </c>
    </row>
    <row r="18" spans="1:9">
      <c r="A18" t="s">
        <v>52</v>
      </c>
      <c r="B18">
        <v>100</v>
      </c>
      <c r="C18" s="122">
        <v>99.815548109791195</v>
      </c>
      <c r="D18" s="122">
        <v>100.68370942904525</v>
      </c>
      <c r="E18" s="122">
        <v>101.51326699834163</v>
      </c>
      <c r="F18" s="122">
        <v>102.37867846143432</v>
      </c>
      <c r="G18" s="122">
        <v>102.15943031441434</v>
      </c>
      <c r="H18" s="122">
        <v>102.71130529326157</v>
      </c>
    </row>
    <row r="19" spans="1:9">
      <c r="A19" t="s">
        <v>94</v>
      </c>
      <c r="B19">
        <v>100</v>
      </c>
      <c r="C19" s="122">
        <v>99.645055092243382</v>
      </c>
      <c r="D19" s="122">
        <v>99.282607447750252</v>
      </c>
      <c r="E19" s="122">
        <v>98.604088135504469</v>
      </c>
      <c r="F19" s="122">
        <v>99.122179801827031</v>
      </c>
      <c r="G19" s="122">
        <v>98.710687421888466</v>
      </c>
      <c r="H19" s="122">
        <v>99.549634380057427</v>
      </c>
    </row>
    <row r="20" spans="1:9">
      <c r="A20" t="s">
        <v>95</v>
      </c>
      <c r="B20">
        <v>100</v>
      </c>
      <c r="C20" s="122">
        <v>96.928375804144679</v>
      </c>
      <c r="D20" s="122">
        <v>80.878193328244961</v>
      </c>
      <c r="E20" s="122">
        <v>62.899346421997159</v>
      </c>
      <c r="F20" s="122">
        <v>58.885518019895962</v>
      </c>
      <c r="G20" s="122">
        <v>54.408604909211036</v>
      </c>
      <c r="H20" s="122">
        <v>60.081071893580308</v>
      </c>
    </row>
    <row r="21" spans="1:9">
      <c r="A21" t="s">
        <v>96</v>
      </c>
      <c r="B21">
        <v>100</v>
      </c>
      <c r="C21" s="122">
        <v>99.390809134980003</v>
      </c>
      <c r="D21" s="122">
        <v>98.439433521242947</v>
      </c>
      <c r="E21" s="122">
        <v>95.298341634769329</v>
      </c>
      <c r="F21" s="122">
        <v>97.629322771363803</v>
      </c>
      <c r="G21" s="122">
        <v>99.437601735096209</v>
      </c>
      <c r="H21" s="122">
        <v>104.53023334205612</v>
      </c>
    </row>
    <row r="23" spans="1:9">
      <c r="A23" t="s">
        <v>99</v>
      </c>
    </row>
    <row r="24" spans="1:9">
      <c r="A24" t="s">
        <v>100</v>
      </c>
    </row>
    <row r="26" spans="1:9">
      <c r="A26" t="s">
        <v>13</v>
      </c>
      <c r="C26" s="155">
        <f t="shared" ref="C26:G33" si="0">C3/B3-1</f>
        <v>-2.0854265049974341E-3</v>
      </c>
      <c r="D26" s="155">
        <f t="shared" si="0"/>
        <v>-1.0190589171054087E-3</v>
      </c>
      <c r="E26" s="155">
        <f t="shared" si="0"/>
        <v>-3.0078953851264689E-4</v>
      </c>
      <c r="F26" s="155">
        <f t="shared" si="0"/>
        <v>-2.7228962903413922E-5</v>
      </c>
      <c r="G26" s="155">
        <f t="shared" si="0"/>
        <v>-9.1028901608185553E-3</v>
      </c>
      <c r="H26" s="155">
        <f>H3/G3-1</f>
        <v>-6.129380631651804E-3</v>
      </c>
    </row>
    <row r="27" spans="1:9">
      <c r="A27" t="s">
        <v>15</v>
      </c>
      <c r="C27" s="155">
        <f t="shared" si="0"/>
        <v>2.2865682374884067E-3</v>
      </c>
      <c r="D27" s="155">
        <f t="shared" si="0"/>
        <v>5.4161084735122378E-2</v>
      </c>
      <c r="E27" s="155">
        <f t="shared" si="0"/>
        <v>3.9874405459799922E-2</v>
      </c>
      <c r="F27" s="155">
        <f t="shared" si="0"/>
        <v>4.2408003497567348E-2</v>
      </c>
      <c r="G27" s="155">
        <f t="shared" si="0"/>
        <v>2.9873735639513788E-2</v>
      </c>
      <c r="H27" s="155">
        <f t="shared" ref="H27:H33" si="1">H4/G4-1</f>
        <v>3.9864633147255413E-2</v>
      </c>
    </row>
    <row r="28" spans="1:9">
      <c r="A28" t="s">
        <v>68</v>
      </c>
      <c r="C28" s="155">
        <f t="shared" si="0"/>
        <v>-2.0138740836708857E-2</v>
      </c>
      <c r="D28" s="155">
        <f t="shared" si="0"/>
        <v>-2.3581984635726139E-2</v>
      </c>
      <c r="E28" s="155">
        <f t="shared" si="0"/>
        <v>1.9386355845046221E-2</v>
      </c>
      <c r="F28" s="155">
        <f t="shared" si="0"/>
        <v>-3.0603151115669025E-3</v>
      </c>
      <c r="G28" s="155">
        <f t="shared" si="0"/>
        <v>-4.9823744708124673E-2</v>
      </c>
      <c r="H28" s="155">
        <f t="shared" si="1"/>
        <v>4.6489748823999255E-2</v>
      </c>
    </row>
    <row r="29" spans="1:9">
      <c r="A29" t="s">
        <v>69</v>
      </c>
      <c r="C29" s="155">
        <f t="shared" si="0"/>
        <v>-3.7510270293045656E-2</v>
      </c>
      <c r="D29" s="155">
        <f t="shared" si="0"/>
        <v>-0.25844614930012155</v>
      </c>
      <c r="E29" s="155">
        <f t="shared" si="0"/>
        <v>-0.43038460403199619</v>
      </c>
      <c r="F29" s="155">
        <f t="shared" si="0"/>
        <v>-0.15742563996269032</v>
      </c>
      <c r="G29" s="155">
        <f t="shared" si="0"/>
        <v>-0.12380073800738012</v>
      </c>
      <c r="H29" s="155">
        <f t="shared" si="1"/>
        <v>0.21846704569383024</v>
      </c>
    </row>
    <row r="30" spans="1:9">
      <c r="A30" t="s">
        <v>52</v>
      </c>
      <c r="C30" s="155">
        <f t="shared" si="0"/>
        <v>-1.8445189020881436E-3</v>
      </c>
      <c r="D30" s="155">
        <f t="shared" si="0"/>
        <v>8.6976561837754929E-3</v>
      </c>
      <c r="E30" s="155">
        <f t="shared" si="0"/>
        <v>8.2392432102533775E-3</v>
      </c>
      <c r="F30" s="155">
        <f t="shared" si="0"/>
        <v>8.5251070001206575E-3</v>
      </c>
      <c r="G30" s="155">
        <f t="shared" si="0"/>
        <v>-2.1415410934668699E-3</v>
      </c>
      <c r="H30" s="189">
        <f t="shared" si="1"/>
        <v>5.402095304846144E-3</v>
      </c>
      <c r="I30" s="190"/>
    </row>
    <row r="31" spans="1:9">
      <c r="A31" t="s">
        <v>94</v>
      </c>
      <c r="C31" s="155">
        <f t="shared" si="0"/>
        <v>-3.549449077566047E-3</v>
      </c>
      <c r="D31" s="155">
        <f t="shared" si="0"/>
        <v>-3.6373871654505896E-3</v>
      </c>
      <c r="E31" s="155">
        <f t="shared" si="0"/>
        <v>-6.834221317191469E-3</v>
      </c>
      <c r="F31" s="155">
        <f t="shared" si="0"/>
        <v>5.2542615232198386E-3</v>
      </c>
      <c r="G31" s="155">
        <f t="shared" si="0"/>
        <v>-4.1513653226883385E-3</v>
      </c>
      <c r="H31" s="155">
        <f t="shared" si="1"/>
        <v>8.4990488880227755E-3</v>
      </c>
    </row>
    <row r="32" spans="1:9">
      <c r="A32" t="s">
        <v>95</v>
      </c>
      <c r="C32" s="155">
        <f t="shared" si="0"/>
        <v>-3.0716241958553159E-2</v>
      </c>
      <c r="D32" s="155">
        <f t="shared" si="0"/>
        <v>-0.16558806791863534</v>
      </c>
      <c r="E32" s="155">
        <f t="shared" si="0"/>
        <v>-0.22229535757902585</v>
      </c>
      <c r="F32" s="155">
        <f t="shared" si="0"/>
        <v>-6.3813515249778185E-2</v>
      </c>
      <c r="G32" s="155">
        <f t="shared" si="0"/>
        <v>-7.6027404720669933E-2</v>
      </c>
      <c r="H32" s="155">
        <f t="shared" si="1"/>
        <v>0.10425679897204954</v>
      </c>
    </row>
    <row r="33" spans="1:8">
      <c r="A33" t="s">
        <v>96</v>
      </c>
      <c r="C33" s="155">
        <f t="shared" si="0"/>
        <v>-6.0919086501999287E-3</v>
      </c>
      <c r="D33" s="155">
        <f t="shared" si="0"/>
        <v>-9.5720683030663389E-3</v>
      </c>
      <c r="E33" s="155">
        <f t="shared" si="0"/>
        <v>-3.1908878120430972E-2</v>
      </c>
      <c r="F33" s="155">
        <f t="shared" si="0"/>
        <v>2.4459828960381458E-2</v>
      </c>
      <c r="G33" s="155">
        <f t="shared" si="0"/>
        <v>1.8521883716915433E-2</v>
      </c>
      <c r="H33" s="155">
        <f t="shared" si="1"/>
        <v>5.1214344655322375E-2</v>
      </c>
    </row>
    <row r="35" spans="1:8">
      <c r="A35" t="s">
        <v>13</v>
      </c>
      <c r="C35" s="185">
        <f t="shared" ref="C35:G42" si="2">C3-B3</f>
        <v>-3.0739999999998417</v>
      </c>
      <c r="D35" s="185">
        <f t="shared" si="2"/>
        <v>-1.4990000000000236</v>
      </c>
      <c r="E35" s="185">
        <f t="shared" si="2"/>
        <v>-0.44200000000000728</v>
      </c>
      <c r="F35" s="185">
        <f t="shared" si="2"/>
        <v>-4.0000000000190994E-2</v>
      </c>
      <c r="G35" s="185">
        <f t="shared" si="2"/>
        <v>-13.371999999999844</v>
      </c>
      <c r="H35" s="185">
        <f>H3-G3</f>
        <v>-8.9220000000000255</v>
      </c>
    </row>
    <row r="36" spans="1:8">
      <c r="A36" t="s">
        <v>15</v>
      </c>
      <c r="C36" s="185">
        <f t="shared" si="2"/>
        <v>0.81399999999996453</v>
      </c>
      <c r="D36" s="185">
        <f t="shared" si="2"/>
        <v>19.325000000000045</v>
      </c>
      <c r="E36" s="185">
        <f t="shared" si="2"/>
        <v>14.99799999999999</v>
      </c>
      <c r="F36" s="185">
        <f t="shared" si="2"/>
        <v>16.586999999999989</v>
      </c>
      <c r="G36" s="185">
        <f t="shared" si="2"/>
        <v>12.180000000000007</v>
      </c>
      <c r="H36" s="185">
        <f t="shared" ref="H36:H42" si="3">H4-G4</f>
        <v>16.738999999999976</v>
      </c>
    </row>
    <row r="37" spans="1:8">
      <c r="A37" t="s">
        <v>68</v>
      </c>
      <c r="C37" s="185">
        <f t="shared" si="2"/>
        <v>-1.2279999999999944</v>
      </c>
      <c r="D37" s="185">
        <f t="shared" si="2"/>
        <v>-1.4089999999999989</v>
      </c>
      <c r="E37" s="185">
        <f t="shared" si="2"/>
        <v>1.1309999999999931</v>
      </c>
      <c r="F37" s="185">
        <f t="shared" si="2"/>
        <v>-0.18199999999999505</v>
      </c>
      <c r="G37" s="185">
        <f t="shared" si="2"/>
        <v>-2.9540000000000006</v>
      </c>
      <c r="H37" s="185">
        <f t="shared" si="3"/>
        <v>2.6189999999999998</v>
      </c>
    </row>
    <row r="38" spans="1:8">
      <c r="A38" t="s">
        <v>69</v>
      </c>
      <c r="C38" s="185">
        <f t="shared" si="2"/>
        <v>-3.5609999999999928</v>
      </c>
      <c r="D38" s="185">
        <f t="shared" si="2"/>
        <v>-23.615000000000009</v>
      </c>
      <c r="E38" s="185">
        <f t="shared" si="2"/>
        <v>-29.161999999999999</v>
      </c>
      <c r="F38" s="185">
        <f t="shared" si="2"/>
        <v>-6.0759999999999934</v>
      </c>
      <c r="G38" s="185">
        <f t="shared" si="2"/>
        <v>-4.0260000000000034</v>
      </c>
      <c r="H38" s="185">
        <f t="shared" si="3"/>
        <v>6.2250000000000014</v>
      </c>
    </row>
    <row r="39" spans="1:8">
      <c r="A39" t="s">
        <v>52</v>
      </c>
      <c r="C39" s="185">
        <f t="shared" si="2"/>
        <v>-3.487999999999829</v>
      </c>
      <c r="D39" s="185">
        <f t="shared" si="2"/>
        <v>16.416999999999916</v>
      </c>
      <c r="E39" s="185">
        <f t="shared" si="2"/>
        <v>15.687000000000126</v>
      </c>
      <c r="F39" s="185">
        <f t="shared" si="2"/>
        <v>16.364999999999554</v>
      </c>
      <c r="G39" s="185">
        <f t="shared" si="2"/>
        <v>-4.1459999999997308</v>
      </c>
      <c r="H39" s="185">
        <f t="shared" si="3"/>
        <v>10.435999999999922</v>
      </c>
    </row>
    <row r="40" spans="1:8">
      <c r="A40" t="s">
        <v>94</v>
      </c>
      <c r="C40" s="185">
        <f t="shared" si="2"/>
        <v>-7.0489999999997508</v>
      </c>
      <c r="D40" s="185">
        <f t="shared" si="2"/>
        <v>-7.1980000000000928</v>
      </c>
      <c r="E40" s="185">
        <f t="shared" si="2"/>
        <v>-13.474999999999909</v>
      </c>
      <c r="F40" s="185">
        <f t="shared" si="2"/>
        <v>10.288999999999533</v>
      </c>
      <c r="G40" s="185">
        <f t="shared" si="2"/>
        <v>-8.1719999999997981</v>
      </c>
      <c r="H40" s="185">
        <f t="shared" si="3"/>
        <v>16.661000000000058</v>
      </c>
    </row>
    <row r="41" spans="1:8">
      <c r="A41" t="s">
        <v>95</v>
      </c>
      <c r="C41" s="185">
        <f t="shared" si="2"/>
        <v>-4.7889999999999873</v>
      </c>
      <c r="D41" s="185">
        <f t="shared" si="2"/>
        <v>-25.024000000000015</v>
      </c>
      <c r="E41" s="185">
        <f t="shared" si="2"/>
        <v>-28.031000000000006</v>
      </c>
      <c r="F41" s="185">
        <f t="shared" si="2"/>
        <v>-6.2579999999999956</v>
      </c>
      <c r="G41" s="185">
        <f t="shared" si="2"/>
        <v>-6.9799999999999898</v>
      </c>
      <c r="H41" s="185">
        <f t="shared" si="3"/>
        <v>8.8439999999999941</v>
      </c>
    </row>
    <row r="42" spans="1:8">
      <c r="A42" t="s">
        <v>96</v>
      </c>
      <c r="C42" s="185">
        <f t="shared" si="2"/>
        <v>-2.7470000000000709</v>
      </c>
      <c r="D42" s="185">
        <f t="shared" si="2"/>
        <v>-4.2899999999999636</v>
      </c>
      <c r="E42" s="185">
        <f t="shared" si="2"/>
        <v>-14.163999999999987</v>
      </c>
      <c r="F42" s="185">
        <f t="shared" si="2"/>
        <v>10.510999999999967</v>
      </c>
      <c r="G42" s="185">
        <f t="shared" si="2"/>
        <v>8.1539999999999964</v>
      </c>
      <c r="H42" s="185">
        <f t="shared" si="3"/>
        <v>22.963999999999999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topLeftCell="B4" workbookViewId="0">
      <selection activeCell="C29" sqref="C29"/>
    </sheetView>
  </sheetViews>
  <sheetFormatPr baseColWidth="10" defaultRowHeight="15"/>
  <cols>
    <col min="2" max="2" width="53.85546875" customWidth="1"/>
    <col min="3" max="7" width="14.7109375" customWidth="1"/>
  </cols>
  <sheetData>
    <row r="2" spans="2:7">
      <c r="B2" s="175" t="s">
        <v>54</v>
      </c>
      <c r="C2" s="176"/>
      <c r="D2" s="176"/>
      <c r="E2" s="176"/>
      <c r="F2" s="176"/>
      <c r="G2" s="176"/>
    </row>
    <row r="3" spans="2:7">
      <c r="B3" s="176"/>
      <c r="C3" s="176"/>
      <c r="D3" s="176"/>
      <c r="E3" s="176"/>
      <c r="F3" s="176"/>
      <c r="G3" s="176"/>
    </row>
    <row r="4" spans="2:7" ht="45" customHeight="1">
      <c r="B4" s="191"/>
      <c r="C4" s="23" t="s">
        <v>51</v>
      </c>
      <c r="D4" s="24" t="s">
        <v>101</v>
      </c>
      <c r="E4" s="25" t="s">
        <v>102</v>
      </c>
      <c r="F4" s="8" t="s">
        <v>104</v>
      </c>
      <c r="G4" s="121" t="s">
        <v>103</v>
      </c>
    </row>
    <row r="5" spans="2:7" ht="15" customHeight="1">
      <c r="B5" s="192"/>
      <c r="C5" s="193" t="s">
        <v>0</v>
      </c>
      <c r="D5" s="194"/>
      <c r="E5" s="195"/>
      <c r="F5" s="196" t="s">
        <v>1</v>
      </c>
      <c r="G5" s="197"/>
    </row>
    <row r="6" spans="2:7" ht="15" customHeight="1">
      <c r="B6" s="4" t="s">
        <v>2</v>
      </c>
      <c r="C6" s="57">
        <f>'Fig2 source'!B3</f>
        <v>1127.866</v>
      </c>
      <c r="D6" s="57">
        <f>'Fig2 source'!C3</f>
        <v>1120.8720000000001</v>
      </c>
      <c r="E6" s="57">
        <f>'Fig2 source'!D3</f>
        <v>1117.5740000000001</v>
      </c>
      <c r="F6" s="58">
        <f>'Fig2 source'!E3</f>
        <v>-0.62010912643877258</v>
      </c>
      <c r="G6" s="58">
        <f>'Fig2 source'!F3</f>
        <v>-0.29423520259226343</v>
      </c>
    </row>
    <row r="7" spans="2:7" ht="15" customHeight="1">
      <c r="B7" s="19" t="s">
        <v>3</v>
      </c>
      <c r="C7" s="59">
        <f>'Fig2 source'!B4</f>
        <v>1014.997</v>
      </c>
      <c r="D7" s="59">
        <f>'Fig2 source'!C4</f>
        <v>1009.768</v>
      </c>
      <c r="E7" s="59">
        <f>'Fig2 source'!D4</f>
        <v>1009.23</v>
      </c>
      <c r="F7" s="60">
        <f>'Fig2 source'!E4</f>
        <v>-0.51517393647467769</v>
      </c>
      <c r="G7" s="60">
        <f>'Fig2 source'!F4</f>
        <v>-5.3279565207053903E-2</v>
      </c>
    </row>
    <row r="8" spans="2:7" ht="15" customHeight="1">
      <c r="B8" s="19" t="s">
        <v>4</v>
      </c>
      <c r="C8" s="59">
        <f>'Fig2 source'!B5</f>
        <v>112.869</v>
      </c>
      <c r="D8" s="59">
        <f>'Fig2 source'!C5</f>
        <v>111.104</v>
      </c>
      <c r="E8" s="59">
        <f>'Fig2 source'!D5</f>
        <v>108.34399999999999</v>
      </c>
      <c r="F8" s="60">
        <f>'Fig2 source'!E5</f>
        <v>-1.5637597568863071</v>
      </c>
      <c r="G8" s="60">
        <f>'Fig2 source'!F5</f>
        <v>-2.4841589861751223</v>
      </c>
    </row>
    <row r="9" spans="2:7" ht="15" customHeight="1">
      <c r="B9" s="5" t="s">
        <v>5</v>
      </c>
      <c r="C9" s="57">
        <f>'Fig2 source'!B6</f>
        <v>357.24200000000002</v>
      </c>
      <c r="D9" s="57">
        <f>'Fig2 source'!C6</f>
        <v>358.55700000000002</v>
      </c>
      <c r="E9" s="57">
        <f>'Fig2 source'!D6</f>
        <v>369.66800000000001</v>
      </c>
      <c r="F9" s="58">
        <f>'Fig2 source'!E6</f>
        <v>0.36809781604627556</v>
      </c>
      <c r="G9" s="58">
        <f>'Fig2 source'!F6</f>
        <v>3.0988099521136014</v>
      </c>
    </row>
    <row r="10" spans="2:7" ht="15" customHeight="1">
      <c r="B10" s="20" t="s">
        <v>79</v>
      </c>
      <c r="C10" s="59">
        <f>'Fig2 source'!B7</f>
        <v>270.815</v>
      </c>
      <c r="D10" s="59">
        <f>'Fig2 source'!C7</f>
        <v>272.30500000000001</v>
      </c>
      <c r="E10" s="59">
        <f>'Fig2 source'!D7</f>
        <v>282.11200000000002</v>
      </c>
      <c r="F10" s="60">
        <f>'Fig2 source'!E7</f>
        <v>0.55019108985838727</v>
      </c>
      <c r="G10" s="60">
        <f>'Fig2 source'!F7</f>
        <v>3.60147628578249</v>
      </c>
    </row>
    <row r="11" spans="2:7" ht="15" customHeight="1">
      <c r="B11" s="20" t="s">
        <v>6</v>
      </c>
      <c r="C11" s="59">
        <f>'Fig2 source'!B8</f>
        <v>86.427000000000007</v>
      </c>
      <c r="D11" s="59">
        <f>'Fig2 source'!C8</f>
        <v>86.251999999999995</v>
      </c>
      <c r="E11" s="59">
        <f>'Fig2 source'!D8</f>
        <v>87.555999999999997</v>
      </c>
      <c r="F11" s="60">
        <f>'Fig2 source'!E8</f>
        <v>-0.2024830203524508</v>
      </c>
      <c r="G11" s="60">
        <f>'Fig2 source'!F8</f>
        <v>1.5118490006028829</v>
      </c>
    </row>
    <row r="12" spans="2:7" ht="15" customHeight="1">
      <c r="B12" s="5" t="s">
        <v>7</v>
      </c>
      <c r="C12" s="57">
        <f>'Fig2 source'!B9</f>
        <v>346.803</v>
      </c>
      <c r="D12" s="57">
        <f>'Fig2 source'!C9</f>
        <v>345.65800000000002</v>
      </c>
      <c r="E12" s="57">
        <f>'Fig2 source'!D9</f>
        <v>347.64600000000002</v>
      </c>
      <c r="F12" s="58">
        <f>'Fig2 source'!E9</f>
        <v>-0.33015862031181564</v>
      </c>
      <c r="G12" s="58">
        <f>'Fig2 source'!F9</f>
        <v>0.57513495998935404</v>
      </c>
    </row>
    <row r="13" spans="2:7" ht="15" customHeight="1">
      <c r="B13" s="19" t="s">
        <v>8</v>
      </c>
      <c r="C13" s="59">
        <f>'Fig2 source'!B10</f>
        <v>276.37599999999998</v>
      </c>
      <c r="D13" s="59">
        <f>'Fig2 source'!C10</f>
        <v>275.93900000000002</v>
      </c>
      <c r="E13" s="59">
        <f>'Fig2 source'!D10</f>
        <v>277.60899999999998</v>
      </c>
      <c r="F13" s="60">
        <f>'Fig2 source'!E10</f>
        <v>-0.15811792630328059</v>
      </c>
      <c r="G13" s="60">
        <f>'Fig2 source'!F10</f>
        <v>0.60520622311450722</v>
      </c>
    </row>
    <row r="14" spans="2:7" ht="15" customHeight="1">
      <c r="B14" s="61" t="s">
        <v>80</v>
      </c>
      <c r="C14" s="59">
        <f>'Fig2 source'!B11</f>
        <v>55.354999999999997</v>
      </c>
      <c r="D14" s="59">
        <f>'Fig2 source'!C11</f>
        <v>56.079000000000001</v>
      </c>
      <c r="E14" s="59">
        <f>'Fig2 source'!D11</f>
        <v>56.472999999999999</v>
      </c>
      <c r="F14" s="60">
        <f>'Fig2 source'!E11</f>
        <v>1.3079215969650448</v>
      </c>
      <c r="G14" s="60">
        <f>'Fig2 source'!F11</f>
        <v>0.70258028852154819</v>
      </c>
    </row>
    <row r="15" spans="2:7" ht="15" customHeight="1">
      <c r="B15" s="61" t="s">
        <v>81</v>
      </c>
      <c r="C15" s="59">
        <f>'Fig2 source'!B12</f>
        <v>15.071999999999999</v>
      </c>
      <c r="D15" s="59">
        <f>'Fig2 source'!C12</f>
        <v>13.64</v>
      </c>
      <c r="E15" s="59">
        <f>'Fig2 source'!D12</f>
        <v>13.564</v>
      </c>
      <c r="F15" s="60">
        <f>'Fig2 source'!E12</f>
        <v>-9.5010615711252573</v>
      </c>
      <c r="G15" s="60">
        <f>'Fig2 source'!F12</f>
        <v>-0.55718475073314178</v>
      </c>
    </row>
    <row r="16" spans="2:7" ht="15" customHeight="1">
      <c r="B16" s="6" t="s">
        <v>82</v>
      </c>
      <c r="C16" s="57">
        <f>'Fig2 source'!B13</f>
        <v>94.923000000000002</v>
      </c>
      <c r="D16" s="57">
        <f>'Fig2 source'!C13</f>
        <v>96.921999999999997</v>
      </c>
      <c r="E16" s="57">
        <f>'Fig2 source'!D13</f>
        <v>97.117000000000004</v>
      </c>
      <c r="F16" s="58">
        <f>'Fig2 source'!E13</f>
        <v>2.1059174278099002</v>
      </c>
      <c r="G16" s="58">
        <f>'Fig2 source'!F13</f>
        <v>0.2011927116650547</v>
      </c>
    </row>
    <row r="17" spans="2:7" ht="15" customHeight="1">
      <c r="B17" s="5" t="s">
        <v>78</v>
      </c>
      <c r="C17" s="57">
        <f>'Fig2 source'!B14</f>
        <v>9.1549999999999994</v>
      </c>
      <c r="D17" s="57">
        <f>'Fig2 source'!C14</f>
        <v>9.8339999999999996</v>
      </c>
      <c r="E17" s="57">
        <f>'Fig2 source'!D14</f>
        <v>10.273999999999999</v>
      </c>
      <c r="F17" s="58">
        <f>'Fig2 source'!E14</f>
        <v>7.416712179137086</v>
      </c>
      <c r="G17" s="58">
        <f>'Fig2 source'!F14</f>
        <v>4.4742729306487705</v>
      </c>
    </row>
    <row r="18" spans="2:7" ht="15" customHeight="1">
      <c r="B18" s="1" t="s">
        <v>50</v>
      </c>
      <c r="C18" s="62">
        <f>'Fig2 source'!B15</f>
        <v>1935.989</v>
      </c>
      <c r="D18" s="62">
        <f>'Fig2 source'!C15</f>
        <v>1931.8430000000001</v>
      </c>
      <c r="E18" s="62">
        <f>'Fig2 source'!D15</f>
        <v>1942.279</v>
      </c>
      <c r="F18" s="63">
        <f>'Fig2 source'!E15</f>
        <v>-0.2141541093466981</v>
      </c>
      <c r="G18" s="63">
        <f>'Fig2 source'!F15</f>
        <v>0.5402095304846144</v>
      </c>
    </row>
    <row r="19" spans="2:7" ht="15" customHeight="1">
      <c r="B19" s="64" t="s">
        <v>9</v>
      </c>
      <c r="C19" s="59">
        <f>'Fig2 source'!B16</f>
        <v>32.520000000000003</v>
      </c>
      <c r="D19" s="59">
        <f>'Fig2 source'!C16</f>
        <v>28.494</v>
      </c>
      <c r="E19" s="59">
        <f>'Fig2 source'!D16</f>
        <v>34.719000000000001</v>
      </c>
      <c r="F19" s="60">
        <f>'Fig2 source'!E16</f>
        <v>-12.380073800738012</v>
      </c>
      <c r="G19" s="60">
        <f>'Fig2 source'!F16</f>
        <v>21.846704569383025</v>
      </c>
    </row>
    <row r="20" spans="2:7">
      <c r="B20" s="1" t="s">
        <v>10</v>
      </c>
      <c r="C20" s="62">
        <f>'Fig2 source'!B17</f>
        <v>1968.509</v>
      </c>
      <c r="D20" s="62">
        <f>'Fig2 source'!C17</f>
        <v>1960.337</v>
      </c>
      <c r="E20" s="62">
        <f>'Fig2 source'!D17</f>
        <v>1976.998</v>
      </c>
      <c r="F20" s="63">
        <f>'Fig2 source'!E17</f>
        <v>-0.41513653226884495</v>
      </c>
      <c r="G20" s="63">
        <f>'Fig2 source'!F17</f>
        <v>0.84990488880227755</v>
      </c>
    </row>
    <row r="22" spans="2:7" ht="15" customHeight="1">
      <c r="B22" s="47" t="s">
        <v>83</v>
      </c>
    </row>
    <row r="23" spans="2:7" ht="15" customHeight="1">
      <c r="B23" s="47" t="s">
        <v>84</v>
      </c>
    </row>
    <row r="24" spans="2:7" ht="15" customHeight="1">
      <c r="B24" s="47" t="s">
        <v>11</v>
      </c>
    </row>
    <row r="25" spans="2:7" ht="15" customHeight="1">
      <c r="B25" s="47" t="s">
        <v>120</v>
      </c>
    </row>
    <row r="26" spans="2:7" ht="15" customHeight="1">
      <c r="B26" s="47" t="s">
        <v>12</v>
      </c>
    </row>
    <row r="27" spans="2:7">
      <c r="B27" s="29"/>
    </row>
  </sheetData>
  <mergeCells count="3">
    <mergeCell ref="B4:B5"/>
    <mergeCell ref="C5:E5"/>
    <mergeCell ref="F5:G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33"/>
  <sheetViews>
    <sheetView workbookViewId="0">
      <selection activeCell="B5" sqref="B5"/>
    </sheetView>
  </sheetViews>
  <sheetFormatPr baseColWidth="10" defaultRowHeight="15"/>
  <cols>
    <col min="1" max="1" width="51.85546875" customWidth="1"/>
  </cols>
  <sheetData>
    <row r="1" spans="1:6" ht="25.5">
      <c r="A1" s="191"/>
      <c r="B1" s="23" t="s">
        <v>51</v>
      </c>
      <c r="C1" s="24" t="s">
        <v>101</v>
      </c>
      <c r="D1" s="25" t="s">
        <v>102</v>
      </c>
      <c r="E1" s="8" t="s">
        <v>104</v>
      </c>
      <c r="F1" s="119" t="s">
        <v>103</v>
      </c>
    </row>
    <row r="2" spans="1:6" ht="15" customHeight="1">
      <c r="A2" s="192"/>
      <c r="B2" s="193" t="s">
        <v>0</v>
      </c>
      <c r="C2" s="194"/>
      <c r="D2" s="195"/>
      <c r="E2" s="196" t="s">
        <v>1</v>
      </c>
      <c r="F2" s="197"/>
    </row>
    <row r="3" spans="1:6" ht="15" customHeight="1">
      <c r="A3" s="4" t="s">
        <v>2</v>
      </c>
      <c r="B3" s="57">
        <v>1127.866</v>
      </c>
      <c r="C3" s="57">
        <v>1120.8720000000001</v>
      </c>
      <c r="D3" s="57">
        <v>1117.5740000000001</v>
      </c>
      <c r="E3" s="58">
        <v>-0.62010912643877258</v>
      </c>
      <c r="F3" s="58">
        <v>-0.29423520259226343</v>
      </c>
    </row>
    <row r="4" spans="1:6" ht="15" customHeight="1">
      <c r="A4" s="19" t="s">
        <v>3</v>
      </c>
      <c r="B4" s="59">
        <v>1014.997</v>
      </c>
      <c r="C4" s="59">
        <v>1009.768</v>
      </c>
      <c r="D4" s="59">
        <v>1009.23</v>
      </c>
      <c r="E4" s="60">
        <v>-0.51517393647467769</v>
      </c>
      <c r="F4" s="60">
        <v>-5.3279565207053903E-2</v>
      </c>
    </row>
    <row r="5" spans="1:6" ht="15" customHeight="1">
      <c r="A5" s="19" t="s">
        <v>4</v>
      </c>
      <c r="B5" s="59">
        <v>112.869</v>
      </c>
      <c r="C5" s="59">
        <v>111.104</v>
      </c>
      <c r="D5" s="59">
        <v>108.34399999999999</v>
      </c>
      <c r="E5" s="60">
        <v>-1.5637597568863071</v>
      </c>
      <c r="F5" s="60">
        <v>-2.4841589861751223</v>
      </c>
    </row>
    <row r="6" spans="1:6" ht="15" customHeight="1">
      <c r="A6" s="5" t="s">
        <v>5</v>
      </c>
      <c r="B6" s="57">
        <v>357.24200000000002</v>
      </c>
      <c r="C6" s="57">
        <v>358.55700000000002</v>
      </c>
      <c r="D6" s="57">
        <v>369.66800000000001</v>
      </c>
      <c r="E6" s="58">
        <v>0.36809781604627556</v>
      </c>
      <c r="F6" s="58">
        <v>3.0988099521136014</v>
      </c>
    </row>
    <row r="7" spans="1:6" ht="15" customHeight="1">
      <c r="A7" s="20" t="s">
        <v>116</v>
      </c>
      <c r="B7" s="59">
        <v>270.815</v>
      </c>
      <c r="C7" s="59">
        <v>272.30500000000001</v>
      </c>
      <c r="D7" s="59">
        <v>282.11200000000002</v>
      </c>
      <c r="E7" s="60">
        <v>0.55019108985838727</v>
      </c>
      <c r="F7" s="60">
        <v>3.60147628578249</v>
      </c>
    </row>
    <row r="8" spans="1:6" ht="15" customHeight="1">
      <c r="A8" s="20" t="s">
        <v>6</v>
      </c>
      <c r="B8" s="59">
        <v>86.427000000000007</v>
      </c>
      <c r="C8" s="59">
        <v>86.251999999999995</v>
      </c>
      <c r="D8" s="59">
        <v>87.555999999999997</v>
      </c>
      <c r="E8" s="60">
        <v>-0.2024830203524508</v>
      </c>
      <c r="F8" s="60">
        <v>1.5118490006028829</v>
      </c>
    </row>
    <row r="9" spans="1:6" ht="15" customHeight="1">
      <c r="A9" s="5" t="s">
        <v>7</v>
      </c>
      <c r="B9" s="57">
        <v>346.803</v>
      </c>
      <c r="C9" s="57">
        <v>345.65800000000002</v>
      </c>
      <c r="D9" s="57">
        <v>347.64600000000002</v>
      </c>
      <c r="E9" s="58">
        <v>-0.33015862031181564</v>
      </c>
      <c r="F9" s="58">
        <v>0.57513495998935404</v>
      </c>
    </row>
    <row r="10" spans="1:6" ht="15" customHeight="1">
      <c r="A10" s="19" t="s">
        <v>8</v>
      </c>
      <c r="B10" s="59">
        <v>276.37599999999998</v>
      </c>
      <c r="C10" s="59">
        <v>275.93900000000002</v>
      </c>
      <c r="D10" s="59">
        <v>277.60899999999998</v>
      </c>
      <c r="E10" s="60">
        <v>-0.15811792630328059</v>
      </c>
      <c r="F10" s="60">
        <v>0.60520622311450722</v>
      </c>
    </row>
    <row r="11" spans="1:6" ht="15" customHeight="1">
      <c r="A11" s="61" t="s">
        <v>117</v>
      </c>
      <c r="B11" s="59">
        <v>55.354999999999997</v>
      </c>
      <c r="C11" s="59">
        <v>56.079000000000001</v>
      </c>
      <c r="D11" s="59">
        <v>56.472999999999999</v>
      </c>
      <c r="E11" s="60">
        <v>1.3079215969650448</v>
      </c>
      <c r="F11" s="60">
        <v>0.70258028852154819</v>
      </c>
    </row>
    <row r="12" spans="1:6" ht="15" customHeight="1">
      <c r="A12" s="61" t="s">
        <v>118</v>
      </c>
      <c r="B12" s="59">
        <v>15.071999999999999</v>
      </c>
      <c r="C12" s="59">
        <v>13.64</v>
      </c>
      <c r="D12" s="59">
        <v>13.564</v>
      </c>
      <c r="E12" s="60">
        <v>-9.5010615711252573</v>
      </c>
      <c r="F12" s="60">
        <v>-0.55718475073314178</v>
      </c>
    </row>
    <row r="13" spans="1:6" ht="15" customHeight="1">
      <c r="A13" s="6" t="s">
        <v>119</v>
      </c>
      <c r="B13" s="57">
        <v>94.923000000000002</v>
      </c>
      <c r="C13" s="57">
        <v>96.921999999999997</v>
      </c>
      <c r="D13" s="57">
        <v>97.117000000000004</v>
      </c>
      <c r="E13" s="58">
        <v>2.1059174278099002</v>
      </c>
      <c r="F13" s="58">
        <v>0.2011927116650547</v>
      </c>
    </row>
    <row r="14" spans="1:6" ht="15" customHeight="1">
      <c r="A14" s="5" t="s">
        <v>78</v>
      </c>
      <c r="B14" s="57">
        <v>9.1549999999999994</v>
      </c>
      <c r="C14" s="57">
        <v>9.8339999999999996</v>
      </c>
      <c r="D14" s="57">
        <v>10.273999999999999</v>
      </c>
      <c r="E14" s="58">
        <v>7.416712179137086</v>
      </c>
      <c r="F14" s="58">
        <v>4.4742729306487705</v>
      </c>
    </row>
    <row r="15" spans="1:6" ht="15" customHeight="1">
      <c r="A15" s="1" t="s">
        <v>50</v>
      </c>
      <c r="B15" s="62">
        <v>1935.989</v>
      </c>
      <c r="C15" s="62">
        <v>1931.8430000000001</v>
      </c>
      <c r="D15" s="62">
        <v>1942.279</v>
      </c>
      <c r="E15" s="63">
        <v>-0.2141541093466981</v>
      </c>
      <c r="F15" s="63">
        <v>0.5402095304846144</v>
      </c>
    </row>
    <row r="16" spans="1:6" ht="15" customHeight="1">
      <c r="A16" s="64" t="s">
        <v>9</v>
      </c>
      <c r="B16" s="59">
        <v>32.520000000000003</v>
      </c>
      <c r="C16" s="59">
        <v>28.494</v>
      </c>
      <c r="D16" s="59">
        <v>34.719000000000001</v>
      </c>
      <c r="E16" s="60">
        <v>-12.380073800738012</v>
      </c>
      <c r="F16" s="60">
        <v>21.846704569383025</v>
      </c>
    </row>
    <row r="17" spans="1:6" ht="15" customHeight="1">
      <c r="A17" s="1" t="s">
        <v>10</v>
      </c>
      <c r="B17" s="62">
        <v>1968.509</v>
      </c>
      <c r="C17" s="62">
        <v>1960.337</v>
      </c>
      <c r="D17" s="62">
        <v>1976.998</v>
      </c>
      <c r="E17" s="63">
        <v>-0.41513653226884495</v>
      </c>
      <c r="F17" s="63">
        <v>0.84990488880227755</v>
      </c>
    </row>
    <row r="19" spans="1:6">
      <c r="A19" s="4" t="s">
        <v>2</v>
      </c>
      <c r="C19" s="184">
        <f>C3-B3</f>
        <v>-6.9939999999999145</v>
      </c>
      <c r="D19" s="184">
        <f>D3-C3</f>
        <v>-3.2980000000000018</v>
      </c>
    </row>
    <row r="20" spans="1:6">
      <c r="A20" s="19" t="s">
        <v>3</v>
      </c>
      <c r="C20" s="184">
        <f t="shared" ref="C20:D20" si="0">C4-B4</f>
        <v>-5.2289999999999281</v>
      </c>
      <c r="D20" s="184">
        <f t="shared" si="0"/>
        <v>-0.53800000000001091</v>
      </c>
    </row>
    <row r="21" spans="1:6">
      <c r="A21" s="19" t="s">
        <v>4</v>
      </c>
      <c r="C21" s="184">
        <f t="shared" ref="C21:D21" si="1">C5-B5</f>
        <v>-1.7650000000000006</v>
      </c>
      <c r="D21" s="184">
        <f t="shared" si="1"/>
        <v>-2.7600000000000051</v>
      </c>
    </row>
    <row r="22" spans="1:6">
      <c r="A22" s="5" t="s">
        <v>5</v>
      </c>
      <c r="C22" s="184">
        <f t="shared" ref="C22:D22" si="2">C6-B6</f>
        <v>1.3149999999999977</v>
      </c>
      <c r="D22" s="184">
        <f t="shared" si="2"/>
        <v>11.11099999999999</v>
      </c>
    </row>
    <row r="23" spans="1:6">
      <c r="A23" s="20" t="s">
        <v>79</v>
      </c>
      <c r="C23" s="184">
        <f t="shared" ref="C23:D23" si="3">C7-B7</f>
        <v>1.4900000000000091</v>
      </c>
      <c r="D23" s="184">
        <f t="shared" si="3"/>
        <v>9.8070000000000164</v>
      </c>
    </row>
    <row r="24" spans="1:6" ht="26.25">
      <c r="A24" s="20" t="s">
        <v>6</v>
      </c>
      <c r="C24" s="184">
        <f t="shared" ref="C24:D24" si="4">C8-B8</f>
        <v>-0.17500000000001137</v>
      </c>
      <c r="D24" s="184">
        <f t="shared" si="4"/>
        <v>1.304000000000002</v>
      </c>
    </row>
    <row r="25" spans="1:6">
      <c r="A25" s="5" t="s">
        <v>7</v>
      </c>
      <c r="C25" s="184">
        <f t="shared" ref="C25:D25" si="5">C9-B9</f>
        <v>-1.1449999999999818</v>
      </c>
      <c r="D25" s="184">
        <f t="shared" si="5"/>
        <v>1.9879999999999995</v>
      </c>
    </row>
    <row r="26" spans="1:6">
      <c r="A26" s="19" t="s">
        <v>8</v>
      </c>
      <c r="C26" s="184">
        <f t="shared" ref="C26:D26" si="6">C10-B10</f>
        <v>-0.43699999999995498</v>
      </c>
      <c r="D26" s="184">
        <f t="shared" si="6"/>
        <v>1.6699999999999591</v>
      </c>
    </row>
    <row r="27" spans="1:6">
      <c r="A27" s="61" t="s">
        <v>80</v>
      </c>
      <c r="C27" s="184">
        <f t="shared" ref="C27:D27" si="7">C11-B11</f>
        <v>0.72400000000000375</v>
      </c>
      <c r="D27" s="184">
        <f t="shared" si="7"/>
        <v>0.39399999999999835</v>
      </c>
    </row>
    <row r="28" spans="1:6">
      <c r="A28" s="61" t="s">
        <v>81</v>
      </c>
      <c r="C28" s="184">
        <f t="shared" ref="C28:D28" si="8">C12-B12</f>
        <v>-1.4319999999999986</v>
      </c>
      <c r="D28" s="184">
        <f t="shared" si="8"/>
        <v>-7.6000000000000512E-2</v>
      </c>
    </row>
    <row r="29" spans="1:6">
      <c r="A29" s="6" t="s">
        <v>82</v>
      </c>
      <c r="C29" s="184">
        <f t="shared" ref="C29:D29" si="9">C13-B13</f>
        <v>1.9989999999999952</v>
      </c>
      <c r="D29" s="184">
        <f t="shared" si="9"/>
        <v>0.19500000000000739</v>
      </c>
    </row>
    <row r="30" spans="1:6" ht="25.5">
      <c r="A30" s="5" t="s">
        <v>78</v>
      </c>
      <c r="C30" s="184">
        <f t="shared" ref="C30:D30" si="10">C14-B14</f>
        <v>0.67900000000000027</v>
      </c>
      <c r="D30" s="184">
        <f t="shared" si="10"/>
        <v>0.4399999999999995</v>
      </c>
    </row>
    <row r="31" spans="1:6">
      <c r="A31" s="1" t="s">
        <v>50</v>
      </c>
      <c r="C31" s="184">
        <f t="shared" ref="C31:D31" si="11">C15-B15</f>
        <v>-4.1459999999999582</v>
      </c>
      <c r="D31" s="184">
        <f t="shared" si="11"/>
        <v>10.435999999999922</v>
      </c>
    </row>
    <row r="32" spans="1:6">
      <c r="A32" s="64" t="s">
        <v>9</v>
      </c>
      <c r="C32" s="184">
        <f t="shared" ref="C32:D32" si="12">C16-B16</f>
        <v>-4.0260000000000034</v>
      </c>
      <c r="D32" s="184">
        <f t="shared" si="12"/>
        <v>6.2250000000000014</v>
      </c>
    </row>
    <row r="33" spans="1:4">
      <c r="A33" s="1" t="s">
        <v>10</v>
      </c>
      <c r="C33" s="184">
        <f t="shared" ref="C33:D33" si="13">C17-B17</f>
        <v>-8.1720000000000255</v>
      </c>
      <c r="D33" s="184">
        <f t="shared" si="13"/>
        <v>16.661000000000058</v>
      </c>
    </row>
  </sheetData>
  <mergeCells count="3">
    <mergeCell ref="A1:A2"/>
    <mergeCell ref="B2:D2"/>
    <mergeCell ref="E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topLeftCell="A3" workbookViewId="0">
      <selection activeCell="B31" sqref="B31"/>
    </sheetView>
  </sheetViews>
  <sheetFormatPr baseColWidth="10" defaultRowHeight="15"/>
  <cols>
    <col min="2" max="2" width="29" customWidth="1"/>
    <col min="3" max="8" width="14.7109375" customWidth="1"/>
  </cols>
  <sheetData>
    <row r="2" spans="2:8">
      <c r="B2" s="28" t="s">
        <v>55</v>
      </c>
    </row>
    <row r="4" spans="2:8" ht="60" customHeight="1">
      <c r="B4" s="178"/>
      <c r="C4" s="23" t="s">
        <v>51</v>
      </c>
      <c r="D4" s="24" t="s">
        <v>101</v>
      </c>
      <c r="E4" s="24" t="s">
        <v>102</v>
      </c>
      <c r="F4" s="178" t="s">
        <v>104</v>
      </c>
      <c r="G4" s="177" t="s">
        <v>103</v>
      </c>
      <c r="H4" s="7" t="s">
        <v>105</v>
      </c>
    </row>
    <row r="5" spans="2:8" ht="15" customHeight="1">
      <c r="B5" s="120"/>
      <c r="C5" s="198" t="s">
        <v>0</v>
      </c>
      <c r="D5" s="199"/>
      <c r="E5" s="200"/>
      <c r="F5" s="201" t="s">
        <v>1</v>
      </c>
      <c r="G5" s="202"/>
      <c r="H5" s="7" t="s">
        <v>1</v>
      </c>
    </row>
    <row r="6" spans="2:8" ht="15" customHeight="1">
      <c r="B6" s="9" t="s">
        <v>13</v>
      </c>
      <c r="C6" s="129">
        <f>'Fig3 source'!B3</f>
        <v>1468.9839999999999</v>
      </c>
      <c r="D6" s="65">
        <f>'Fig3 source'!C3</f>
        <v>1455.6120000000001</v>
      </c>
      <c r="E6" s="129">
        <f>'Fig3 source'!D3</f>
        <v>1446.69</v>
      </c>
      <c r="F6" s="179">
        <f>'Fig3 source'!E3</f>
        <v>-0.91028901608185553</v>
      </c>
      <c r="G6" s="66">
        <f>'Fig3 source'!F3</f>
        <v>-0.6129380631651804</v>
      </c>
      <c r="H6" s="129">
        <f>'Fig3 source'!G3</f>
        <v>59.021836053335541</v>
      </c>
    </row>
    <row r="7" spans="2:8" ht="15" customHeight="1">
      <c r="B7" s="10" t="s">
        <v>14</v>
      </c>
      <c r="C7" s="130">
        <f>'Fig3 source'!B4</f>
        <v>180.84299999999999</v>
      </c>
      <c r="D7" s="68">
        <f>'Fig3 source'!C4</f>
        <v>179.58600000000001</v>
      </c>
      <c r="E7" s="130">
        <f>'Fig3 source'!D4</f>
        <v>176.64599999999999</v>
      </c>
      <c r="F7" s="67">
        <f>'Fig3 source'!E4</f>
        <v>-0.695078051127207</v>
      </c>
      <c r="G7" s="69">
        <f>'Fig3 source'!F4</f>
        <v>-1.6370986602519233</v>
      </c>
      <c r="H7" s="130">
        <f>'Fig3 source'!G4</f>
        <v>71.187006781925433</v>
      </c>
    </row>
    <row r="8" spans="2:8" ht="15" customHeight="1">
      <c r="B8" s="10" t="s">
        <v>85</v>
      </c>
      <c r="C8" s="130">
        <f>'Fig3 source'!B5</f>
        <v>178.69800000000001</v>
      </c>
      <c r="D8" s="68">
        <f>'Fig3 source'!C5</f>
        <v>177.36799999999999</v>
      </c>
      <c r="E8" s="130">
        <f>'Fig3 source'!D5</f>
        <v>174.32</v>
      </c>
      <c r="F8" s="67">
        <f>'Fig3 source'!E5</f>
        <v>-0.74427245968058386</v>
      </c>
      <c r="G8" s="69">
        <f>'Fig3 source'!F5</f>
        <v>-1.7184610527265387</v>
      </c>
      <c r="H8" s="130">
        <f>'Fig3 source'!G5</f>
        <v>58.034075263882514</v>
      </c>
    </row>
    <row r="9" spans="2:8" ht="15" customHeight="1">
      <c r="B9" s="10" t="s">
        <v>86</v>
      </c>
      <c r="C9" s="130">
        <f>'Fig3 source'!B6</f>
        <v>1108.434</v>
      </c>
      <c r="D9" s="68">
        <f>'Fig3 source'!C6</f>
        <v>1097.9749999999999</v>
      </c>
      <c r="E9" s="130">
        <f>'Fig3 source'!D6</f>
        <v>1094.182</v>
      </c>
      <c r="F9" s="67">
        <f>'Fig3 source'!E6</f>
        <v>-0.94358347001265441</v>
      </c>
      <c r="G9" s="69">
        <f>'Fig3 source'!F6</f>
        <v>-0.3454541314692805</v>
      </c>
      <c r="H9" s="130">
        <f>'Fig3 source'!G6</f>
        <v>57.237461409527846</v>
      </c>
    </row>
    <row r="10" spans="2:8" s="2" customFormat="1" ht="15" customHeight="1">
      <c r="B10" s="11" t="s">
        <v>15</v>
      </c>
      <c r="C10" s="131">
        <f>'Fig3 source'!B7</f>
        <v>407.71600000000001</v>
      </c>
      <c r="D10" s="70">
        <f>'Fig3 source'!C7</f>
        <v>419.89600000000002</v>
      </c>
      <c r="E10" s="131">
        <f>'Fig3 source'!D7</f>
        <v>436.63499999999999</v>
      </c>
      <c r="F10" s="180">
        <f>'Fig3 source'!E7</f>
        <v>2.9873735639513788</v>
      </c>
      <c r="G10" s="71">
        <f>'Fig3 source'!F7</f>
        <v>3.9864633147255413</v>
      </c>
      <c r="H10" s="131">
        <f>'Fig3 source'!G7</f>
        <v>66.523297491039429</v>
      </c>
    </row>
    <row r="11" spans="2:8" ht="15" customHeight="1">
      <c r="B11" s="10" t="s">
        <v>14</v>
      </c>
      <c r="C11" s="130">
        <f>'Fig3 source'!B8</f>
        <v>57.84</v>
      </c>
      <c r="D11" s="68">
        <f>'Fig3 source'!C8</f>
        <v>61.314999999999998</v>
      </c>
      <c r="E11" s="130">
        <f>'Fig3 source'!D8</f>
        <v>65.968999999999994</v>
      </c>
      <c r="F11" s="67">
        <f>'Fig3 source'!E8</f>
        <v>6.0079529737206094</v>
      </c>
      <c r="G11" s="69">
        <f>'Fig3 source'!F8</f>
        <v>7.5903123216178647</v>
      </c>
      <c r="H11" s="130">
        <f>'Fig3 source'!G8</f>
        <v>65.439827797905082</v>
      </c>
    </row>
    <row r="12" spans="2:8" ht="15" customHeight="1">
      <c r="B12" s="10" t="s">
        <v>85</v>
      </c>
      <c r="C12" s="130">
        <f>'Fig3 source'!B9</f>
        <v>50.728000000000002</v>
      </c>
      <c r="D12" s="68">
        <f>'Fig3 source'!C9</f>
        <v>55.404000000000003</v>
      </c>
      <c r="E12" s="130">
        <f>'Fig3 source'!D9</f>
        <v>60.676000000000002</v>
      </c>
      <c r="F12" s="67">
        <f>'Fig3 source'!E9</f>
        <v>9.2177889922725242</v>
      </c>
      <c r="G12" s="69">
        <f>'Fig3 source'!F9</f>
        <v>9.5155584434336795</v>
      </c>
      <c r="H12" s="130">
        <f>'Fig3 source'!G9</f>
        <v>54.677302393038431</v>
      </c>
    </row>
    <row r="13" spans="2:8" ht="15" customHeight="1">
      <c r="B13" s="10" t="s">
        <v>86</v>
      </c>
      <c r="C13" s="130">
        <f>'Fig3 source'!B10</f>
        <v>284.27100000000002</v>
      </c>
      <c r="D13" s="68">
        <f>'Fig3 source'!C10</f>
        <v>284.87</v>
      </c>
      <c r="E13" s="130">
        <f>'Fig3 source'!D10</f>
        <v>291.06400000000002</v>
      </c>
      <c r="F13" s="67">
        <f>'Fig3 source'!E10</f>
        <v>0.21071442391238371</v>
      </c>
      <c r="G13" s="69">
        <f>'Fig3 source'!F10</f>
        <v>2.174325130761412</v>
      </c>
      <c r="H13" s="130">
        <f>'Fig3 source'!G10</f>
        <v>69.461699145205174</v>
      </c>
    </row>
    <row r="14" spans="2:8" ht="15" customHeight="1">
      <c r="B14" s="12" t="s">
        <v>16</v>
      </c>
      <c r="C14" s="131">
        <f>'Fig3 source'!B11</f>
        <v>59.289000000000001</v>
      </c>
      <c r="D14" s="70">
        <f>'Fig3 source'!C11</f>
        <v>56.335000000000001</v>
      </c>
      <c r="E14" s="131">
        <f>'Fig3 source'!D11</f>
        <v>58.954000000000001</v>
      </c>
      <c r="F14" s="180">
        <f>'Fig3 source'!E11</f>
        <v>-4.9823744708124673</v>
      </c>
      <c r="G14" s="71">
        <f>'Fig3 source'!F11</f>
        <v>4.6489748823999255</v>
      </c>
      <c r="H14" s="131">
        <f>'Fig3 source'!G11</f>
        <v>78.305119245513453</v>
      </c>
    </row>
    <row r="15" spans="2:8" ht="30" customHeight="1">
      <c r="B15" s="13" t="s">
        <v>50</v>
      </c>
      <c r="C15" s="132">
        <f>'Fig3 source'!B12</f>
        <v>1935.9889999999998</v>
      </c>
      <c r="D15" s="72">
        <f>'Fig3 source'!C12</f>
        <v>1931.8430000000001</v>
      </c>
      <c r="E15" s="132">
        <f>'Fig3 source'!D12</f>
        <v>1942.279</v>
      </c>
      <c r="F15" s="179">
        <f>'Fig3 source'!E12</f>
        <v>-0.21415410934668699</v>
      </c>
      <c r="G15" s="66">
        <f>'Fig3 source'!F12</f>
        <v>0.5402095304846144</v>
      </c>
      <c r="H15" s="132">
        <f>'Fig3 source'!G12</f>
        <v>61.293511385336508</v>
      </c>
    </row>
    <row r="16" spans="2:8" ht="15" customHeight="1">
      <c r="B16" s="14" t="s">
        <v>17</v>
      </c>
      <c r="C16" s="133">
        <f>'Fig3 source'!B13</f>
        <v>32.520000000000003</v>
      </c>
      <c r="D16" s="74">
        <f>'Fig3 source'!C13</f>
        <v>28.494</v>
      </c>
      <c r="E16" s="133">
        <f>'Fig3 source'!D13</f>
        <v>34.719000000000001</v>
      </c>
      <c r="F16" s="181">
        <f>'Fig3 source'!E13</f>
        <v>-12.380073800738012</v>
      </c>
      <c r="G16" s="75">
        <f>'Fig3 source'!F13</f>
        <v>21.846704569383025</v>
      </c>
      <c r="H16" s="133">
        <f>'Fig3 source'!G13</f>
        <v>56.361070307324525</v>
      </c>
    </row>
    <row r="17" spans="2:8" s="16" customFormat="1" ht="15" customHeight="1">
      <c r="B17" s="15" t="s">
        <v>10</v>
      </c>
      <c r="C17" s="132">
        <f>'Fig3 source'!B14</f>
        <v>1968.5089999999998</v>
      </c>
      <c r="D17" s="72">
        <f>'Fig3 source'!C14</f>
        <v>1960.337</v>
      </c>
      <c r="E17" s="132">
        <f>'Fig3 source'!D14</f>
        <v>1976.998</v>
      </c>
      <c r="F17" s="182">
        <f>'Fig3 source'!E14</f>
        <v>-0.41513653226883385</v>
      </c>
      <c r="G17" s="183">
        <f>'Fig3 source'!F14</f>
        <v>0.84990488880227755</v>
      </c>
      <c r="H17" s="132">
        <f>'Fig3 source'!G14</f>
        <v>61.206890447031306</v>
      </c>
    </row>
    <row r="19" spans="2:8" ht="15" customHeight="1">
      <c r="B19" s="47" t="s">
        <v>74</v>
      </c>
    </row>
    <row r="20" spans="2:8" ht="15" customHeight="1">
      <c r="B20" s="47" t="s">
        <v>120</v>
      </c>
    </row>
    <row r="21" spans="2:8" ht="15" customHeight="1">
      <c r="B21" s="47" t="s">
        <v>12</v>
      </c>
    </row>
  </sheetData>
  <mergeCells count="2">
    <mergeCell ref="C5:E5"/>
    <mergeCell ref="F5:G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20"/>
  <sheetViews>
    <sheetView workbookViewId="0">
      <selection activeCell="B5" sqref="B5"/>
    </sheetView>
  </sheetViews>
  <sheetFormatPr baseColWidth="10" defaultRowHeight="15"/>
  <cols>
    <col min="1" max="1" width="29" customWidth="1"/>
    <col min="2" max="4" width="14.28515625" customWidth="1"/>
    <col min="5" max="5" width="13.85546875" customWidth="1"/>
    <col min="6" max="6" width="17" customWidth="1"/>
    <col min="7" max="7" width="15.7109375" customWidth="1"/>
  </cols>
  <sheetData>
    <row r="1" spans="1:7" ht="60" customHeight="1">
      <c r="A1" s="203"/>
      <c r="B1" s="23" t="s">
        <v>51</v>
      </c>
      <c r="C1" s="24" t="s">
        <v>101</v>
      </c>
      <c r="D1" s="24" t="s">
        <v>102</v>
      </c>
      <c r="E1" s="8" t="s">
        <v>104</v>
      </c>
      <c r="F1" s="119" t="s">
        <v>103</v>
      </c>
      <c r="G1" s="119" t="s">
        <v>105</v>
      </c>
    </row>
    <row r="2" spans="1:7" ht="15" customHeight="1">
      <c r="A2" s="204"/>
      <c r="B2" s="198" t="s">
        <v>0</v>
      </c>
      <c r="C2" s="199"/>
      <c r="D2" s="200"/>
      <c r="E2" s="201" t="s">
        <v>1</v>
      </c>
      <c r="F2" s="202"/>
      <c r="G2" s="119" t="s">
        <v>1</v>
      </c>
    </row>
    <row r="3" spans="1:7" ht="15" customHeight="1">
      <c r="A3" s="9" t="s">
        <v>13</v>
      </c>
      <c r="B3" s="65">
        <v>1468.9839999999999</v>
      </c>
      <c r="C3" s="65">
        <v>1455.6120000000001</v>
      </c>
      <c r="D3" s="65">
        <v>1446.69</v>
      </c>
      <c r="E3" s="66">
        <v>-0.91028901608185553</v>
      </c>
      <c r="F3" s="66">
        <v>-0.6129380631651804</v>
      </c>
      <c r="G3" s="66">
        <v>59.021836053335541</v>
      </c>
    </row>
    <row r="4" spans="1:7" ht="15" customHeight="1">
      <c r="A4" s="10" t="s">
        <v>14</v>
      </c>
      <c r="B4" s="68">
        <v>180.84299999999999</v>
      </c>
      <c r="C4" s="68">
        <v>179.58600000000001</v>
      </c>
      <c r="D4" s="68">
        <v>176.64599999999999</v>
      </c>
      <c r="E4" s="69">
        <v>-0.695078051127207</v>
      </c>
      <c r="F4" s="69">
        <v>-1.6370986602519233</v>
      </c>
      <c r="G4" s="69">
        <v>71.187006781925433</v>
      </c>
    </row>
    <row r="5" spans="1:7" ht="15" customHeight="1">
      <c r="A5" s="10" t="s">
        <v>85</v>
      </c>
      <c r="B5" s="68">
        <v>178.69800000000001</v>
      </c>
      <c r="C5" s="68">
        <v>177.36799999999999</v>
      </c>
      <c r="D5" s="68">
        <v>174.32</v>
      </c>
      <c r="E5" s="69">
        <v>-0.74427245968058386</v>
      </c>
      <c r="F5" s="69">
        <v>-1.7184610527265387</v>
      </c>
      <c r="G5" s="69">
        <v>58.034075263882514</v>
      </c>
    </row>
    <row r="6" spans="1:7" ht="15" customHeight="1">
      <c r="A6" s="10" t="s">
        <v>86</v>
      </c>
      <c r="B6" s="68">
        <v>1108.434</v>
      </c>
      <c r="C6" s="68">
        <v>1097.9749999999999</v>
      </c>
      <c r="D6" s="68">
        <v>1094.182</v>
      </c>
      <c r="E6" s="69">
        <v>-0.94358347001265441</v>
      </c>
      <c r="F6" s="69">
        <v>-0.3454541314692805</v>
      </c>
      <c r="G6" s="69">
        <v>57.237461409527846</v>
      </c>
    </row>
    <row r="7" spans="1:7" s="2" customFormat="1" ht="15" customHeight="1">
      <c r="A7" s="11" t="s">
        <v>15</v>
      </c>
      <c r="B7" s="70">
        <v>407.71600000000001</v>
      </c>
      <c r="C7" s="70">
        <v>419.89600000000002</v>
      </c>
      <c r="D7" s="70">
        <v>436.63499999999999</v>
      </c>
      <c r="E7" s="71">
        <v>2.9873735639513788</v>
      </c>
      <c r="F7" s="71">
        <v>3.9864633147255413</v>
      </c>
      <c r="G7" s="71">
        <v>66.523297491039429</v>
      </c>
    </row>
    <row r="8" spans="1:7" ht="15" customHeight="1">
      <c r="A8" s="10" t="s">
        <v>14</v>
      </c>
      <c r="B8" s="68">
        <v>57.84</v>
      </c>
      <c r="C8" s="68">
        <v>61.314999999999998</v>
      </c>
      <c r="D8" s="68">
        <v>65.968999999999994</v>
      </c>
      <c r="E8" s="69">
        <v>6.0079529737206094</v>
      </c>
      <c r="F8" s="69">
        <v>7.5903123216178647</v>
      </c>
      <c r="G8" s="69">
        <v>65.439827797905082</v>
      </c>
    </row>
    <row r="9" spans="1:7" ht="15" customHeight="1">
      <c r="A9" s="10" t="s">
        <v>85</v>
      </c>
      <c r="B9" s="68">
        <v>50.728000000000002</v>
      </c>
      <c r="C9" s="68">
        <v>55.404000000000003</v>
      </c>
      <c r="D9" s="68">
        <v>60.676000000000002</v>
      </c>
      <c r="E9" s="69">
        <v>9.2177889922725242</v>
      </c>
      <c r="F9" s="69">
        <v>9.5155584434336795</v>
      </c>
      <c r="G9" s="69">
        <v>54.677302393038431</v>
      </c>
    </row>
    <row r="10" spans="1:7" ht="15" customHeight="1">
      <c r="A10" s="10" t="s">
        <v>86</v>
      </c>
      <c r="B10" s="68">
        <v>284.27100000000002</v>
      </c>
      <c r="C10" s="68">
        <v>284.87</v>
      </c>
      <c r="D10" s="68">
        <v>291.06400000000002</v>
      </c>
      <c r="E10" s="69">
        <v>0.21071442391238371</v>
      </c>
      <c r="F10" s="69">
        <v>2.174325130761412</v>
      </c>
      <c r="G10" s="69">
        <v>69.461699145205174</v>
      </c>
    </row>
    <row r="11" spans="1:7" ht="15" customHeight="1">
      <c r="A11" s="12" t="s">
        <v>16</v>
      </c>
      <c r="B11" s="70">
        <v>59.289000000000001</v>
      </c>
      <c r="C11" s="70">
        <v>56.335000000000001</v>
      </c>
      <c r="D11" s="70">
        <v>58.954000000000001</v>
      </c>
      <c r="E11" s="71">
        <v>-4.9823744708124673</v>
      </c>
      <c r="F11" s="71">
        <v>4.6489748823999255</v>
      </c>
      <c r="G11" s="71">
        <v>78.305119245513453</v>
      </c>
    </row>
    <row r="12" spans="1:7" ht="30" customHeight="1">
      <c r="A12" s="13" t="s">
        <v>50</v>
      </c>
      <c r="B12" s="72">
        <v>1935.9889999999998</v>
      </c>
      <c r="C12" s="72">
        <v>1931.8430000000001</v>
      </c>
      <c r="D12" s="72">
        <v>1942.279</v>
      </c>
      <c r="E12" s="73">
        <v>-0.21415410934668699</v>
      </c>
      <c r="F12" s="73">
        <v>0.5402095304846144</v>
      </c>
      <c r="G12" s="73">
        <v>61.293511385336508</v>
      </c>
    </row>
    <row r="13" spans="1:7" ht="15" customHeight="1">
      <c r="A13" s="14" t="s">
        <v>17</v>
      </c>
      <c r="B13" s="74">
        <v>32.520000000000003</v>
      </c>
      <c r="C13" s="74">
        <v>28.494</v>
      </c>
      <c r="D13" s="74">
        <v>34.719000000000001</v>
      </c>
      <c r="E13" s="75">
        <v>-12.380073800738012</v>
      </c>
      <c r="F13" s="75">
        <v>21.846704569383025</v>
      </c>
      <c r="G13" s="75">
        <v>56.361070307324525</v>
      </c>
    </row>
    <row r="14" spans="1:7" s="16" customFormat="1" ht="15" customHeight="1">
      <c r="A14" s="15" t="s">
        <v>10</v>
      </c>
      <c r="B14" s="72">
        <v>1968.5089999999998</v>
      </c>
      <c r="C14" s="72">
        <v>1960.337</v>
      </c>
      <c r="D14" s="72">
        <v>1976.998</v>
      </c>
      <c r="E14" s="73">
        <v>-0.41513653226883385</v>
      </c>
      <c r="F14" s="73">
        <v>0.84990488880227755</v>
      </c>
      <c r="G14" s="73">
        <v>61.206890447031306</v>
      </c>
    </row>
    <row r="16" spans="1:7" ht="15" customHeight="1">
      <c r="A16" s="47"/>
      <c r="B16" s="187">
        <f>B3-SUM(B4:B6)</f>
        <v>1.0090000000000146</v>
      </c>
      <c r="C16" s="187">
        <f t="shared" ref="C16:D16" si="0">C3-SUM(C4:C6)</f>
        <v>0.6830000000002201</v>
      </c>
      <c r="D16" s="187">
        <f t="shared" si="0"/>
        <v>1.5419999999999163</v>
      </c>
    </row>
    <row r="17" spans="1:4" ht="15" customHeight="1">
      <c r="A17" s="47"/>
    </row>
    <row r="18" spans="1:4" ht="15" customHeight="1">
      <c r="A18" s="47"/>
      <c r="B18" s="188">
        <f t="shared" ref="B18:C18" si="1">(B8+B9)/B7</f>
        <v>0.26628339334242468</v>
      </c>
      <c r="C18" s="188">
        <f t="shared" si="1"/>
        <v>0.27797121191914187</v>
      </c>
      <c r="D18" s="188">
        <f>(D8+D9)/D7</f>
        <v>0.29004775155450202</v>
      </c>
    </row>
    <row r="19" spans="1:4" ht="15" customHeight="1">
      <c r="A19" s="47"/>
    </row>
    <row r="20" spans="1:4">
      <c r="B20" s="187">
        <f>B7-SUM(B8:B10)</f>
        <v>14.876999999999953</v>
      </c>
      <c r="C20" s="187">
        <f t="shared" ref="C20:D20" si="2">C7-SUM(C8:C10)</f>
        <v>18.307000000000016</v>
      </c>
      <c r="D20" s="187">
        <f t="shared" si="2"/>
        <v>18.925999999999988</v>
      </c>
    </row>
  </sheetData>
  <mergeCells count="3">
    <mergeCell ref="A1:A2"/>
    <mergeCell ref="B2:D2"/>
    <mergeCell ref="E2:F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0"/>
  <sheetViews>
    <sheetView topLeftCell="A19" workbookViewId="0">
      <selection activeCell="F42" sqref="F42"/>
    </sheetView>
  </sheetViews>
  <sheetFormatPr baseColWidth="10" defaultRowHeight="15"/>
  <cols>
    <col min="11" max="14" width="15.7109375" customWidth="1"/>
  </cols>
  <sheetData>
    <row r="1" spans="2:18">
      <c r="B1" s="28"/>
    </row>
    <row r="2" spans="2:18">
      <c r="B2" s="28" t="s">
        <v>87</v>
      </c>
      <c r="J2" s="2"/>
      <c r="K2" s="33"/>
      <c r="L2" s="33"/>
      <c r="M2" s="33"/>
      <c r="N2" s="33"/>
    </row>
    <row r="4" spans="2:18" ht="15" customHeight="1">
      <c r="J4" s="2" t="s">
        <v>65</v>
      </c>
      <c r="K4" s="33"/>
      <c r="L4" s="33"/>
      <c r="M4" s="33"/>
      <c r="N4" s="33"/>
    </row>
    <row r="5" spans="2:18" ht="15.75" thickBot="1"/>
    <row r="6" spans="2:18" ht="30.75" thickBot="1">
      <c r="K6" s="144" t="s">
        <v>61</v>
      </c>
      <c r="L6" s="145" t="s">
        <v>62</v>
      </c>
      <c r="M6" s="146" t="s">
        <v>63</v>
      </c>
      <c r="N6" s="134" t="s">
        <v>64</v>
      </c>
    </row>
    <row r="7" spans="2:18">
      <c r="J7" s="147" t="s">
        <v>56</v>
      </c>
      <c r="K7" s="136">
        <f>'Fig4 source'!B4</f>
        <v>28555</v>
      </c>
      <c r="L7" s="137">
        <f>'Fig4 source'!C4</f>
        <v>-68555</v>
      </c>
      <c r="M7" s="138">
        <f>'Fig4 source'!D4</f>
        <v>36926</v>
      </c>
      <c r="N7" s="138">
        <f>'Fig4 source'!E4</f>
        <v>-3074</v>
      </c>
      <c r="P7" s="76"/>
      <c r="Q7" s="76"/>
      <c r="R7" s="77"/>
    </row>
    <row r="8" spans="2:18">
      <c r="J8" s="148" t="s">
        <v>57</v>
      </c>
      <c r="K8" s="139">
        <f>'Fig4 source'!B5</f>
        <v>34565</v>
      </c>
      <c r="L8" s="135">
        <f>'Fig4 source'!C5</f>
        <v>-74877</v>
      </c>
      <c r="M8" s="140">
        <f>'Fig4 source'!D5</f>
        <v>38812</v>
      </c>
      <c r="N8" s="140">
        <f>'Fig4 source'!E5</f>
        <v>-1500</v>
      </c>
      <c r="P8" s="76"/>
      <c r="Q8" s="76"/>
      <c r="R8" s="76"/>
    </row>
    <row r="9" spans="2:18">
      <c r="J9" s="148" t="s">
        <v>58</v>
      </c>
      <c r="K9" s="139">
        <f>'Fig4 source'!B6</f>
        <v>35056</v>
      </c>
      <c r="L9" s="135">
        <f>'Fig4 source'!C6</f>
        <v>-79389</v>
      </c>
      <c r="M9" s="140">
        <f>'Fig4 source'!D6</f>
        <v>43844</v>
      </c>
      <c r="N9" s="140">
        <f>'Fig4 source'!E6</f>
        <v>-489</v>
      </c>
      <c r="P9" s="78"/>
      <c r="Q9" s="78"/>
      <c r="R9" s="78"/>
    </row>
    <row r="10" spans="2:18">
      <c r="J10" s="148" t="s">
        <v>59</v>
      </c>
      <c r="K10" s="139">
        <f>'Fig4 source'!B7</f>
        <v>35765</v>
      </c>
      <c r="L10" s="135">
        <f>'Fig4 source'!C7</f>
        <v>-82137</v>
      </c>
      <c r="M10" s="140">
        <f>'Fig4 source'!D7</f>
        <v>46469</v>
      </c>
      <c r="N10" s="140">
        <f>'Fig4 source'!E7</f>
        <v>97</v>
      </c>
      <c r="P10" s="76"/>
      <c r="Q10" s="76"/>
      <c r="R10" s="76"/>
    </row>
    <row r="11" spans="2:18">
      <c r="J11" s="148" t="s">
        <v>89</v>
      </c>
      <c r="K11" s="139">
        <f>'Fig4 source'!B8</f>
        <v>41233</v>
      </c>
      <c r="L11" s="135">
        <f>'Fig4 source'!C8</f>
        <v>-93204</v>
      </c>
      <c r="M11" s="140">
        <f>'Fig4 source'!D8</f>
        <v>38599.00000000016</v>
      </c>
      <c r="N11" s="140">
        <f>'Fig4 source'!E8</f>
        <v>-13371.999999999844</v>
      </c>
      <c r="P11" s="76"/>
      <c r="Q11" s="76"/>
      <c r="R11" s="76"/>
    </row>
    <row r="12" spans="2:18" ht="15.75" thickBot="1">
      <c r="J12" s="149" t="s">
        <v>106</v>
      </c>
      <c r="K12" s="141">
        <f>'Fig4 source'!B9</f>
        <v>47542</v>
      </c>
      <c r="L12" s="142">
        <f>'Fig4 source'!C9</f>
        <v>-97222</v>
      </c>
      <c r="M12" s="143">
        <f>'Fig4 source'!D9</f>
        <v>40757.999999999971</v>
      </c>
      <c r="N12" s="143">
        <f>'Fig4 source'!E9</f>
        <v>-8922.0000000000255</v>
      </c>
    </row>
    <row r="13" spans="2:18">
      <c r="J13" s="2"/>
      <c r="K13" s="33"/>
      <c r="L13" s="33"/>
      <c r="M13" s="33"/>
      <c r="N13" s="33"/>
    </row>
    <row r="14" spans="2:18">
      <c r="J14" s="34"/>
      <c r="K14" s="45"/>
      <c r="L14" s="45"/>
      <c r="M14" s="45"/>
      <c r="N14" s="45"/>
    </row>
    <row r="15" spans="2:18">
      <c r="J15" s="34"/>
      <c r="K15" s="35"/>
      <c r="L15" s="35"/>
      <c r="M15" s="35"/>
      <c r="N15" s="35"/>
    </row>
    <row r="16" spans="2:18">
      <c r="J16" s="34"/>
      <c r="K16" s="35"/>
      <c r="L16" s="35"/>
      <c r="M16" s="35"/>
      <c r="N16" s="35"/>
    </row>
    <row r="17" spans="2:14">
      <c r="J17" s="34"/>
      <c r="K17" s="35"/>
      <c r="L17" s="35"/>
      <c r="M17" s="35"/>
      <c r="N17" s="35"/>
    </row>
    <row r="18" spans="2:14">
      <c r="J18" s="34"/>
      <c r="K18" s="35"/>
      <c r="L18" s="35"/>
      <c r="M18" s="35"/>
      <c r="N18" s="35"/>
    </row>
    <row r="21" spans="2:14">
      <c r="B21" s="28" t="s">
        <v>88</v>
      </c>
    </row>
    <row r="24" spans="2:14">
      <c r="J24" s="2" t="s">
        <v>60</v>
      </c>
      <c r="K24" s="31"/>
      <c r="L24" s="31"/>
      <c r="M24" s="31"/>
      <c r="N24" s="32"/>
    </row>
    <row r="25" spans="2:14" ht="15.75" thickBot="1">
      <c r="K25" s="31"/>
      <c r="L25" s="31"/>
      <c r="M25" s="31"/>
      <c r="N25" s="32"/>
    </row>
    <row r="26" spans="2:14" ht="30.75" thickBot="1">
      <c r="K26" s="144" t="s">
        <v>61</v>
      </c>
      <c r="L26" s="145" t="s">
        <v>62</v>
      </c>
      <c r="M26" s="146" t="s">
        <v>63</v>
      </c>
      <c r="N26" s="152" t="s">
        <v>64</v>
      </c>
    </row>
    <row r="27" spans="2:14">
      <c r="J27" s="147" t="s">
        <v>56</v>
      </c>
      <c r="K27" s="136">
        <f>'Fig4 source'!B24</f>
        <v>106875</v>
      </c>
      <c r="L27" s="137">
        <f>'Fig4 source'!C24</f>
        <v>-80653</v>
      </c>
      <c r="M27" s="138">
        <f>'Fig4 source'!D24</f>
        <v>-25408</v>
      </c>
      <c r="N27" s="138">
        <f>'Fig4 source'!E24</f>
        <v>814</v>
      </c>
    </row>
    <row r="28" spans="2:14">
      <c r="J28" s="148" t="s">
        <v>57</v>
      </c>
      <c r="K28" s="139">
        <f>'Fig4 source'!B25</f>
        <v>122431</v>
      </c>
      <c r="L28" s="135">
        <f>'Fig4 source'!C25</f>
        <v>-80800</v>
      </c>
      <c r="M28" s="140">
        <f>'Fig4 source'!D25</f>
        <v>-22332</v>
      </c>
      <c r="N28" s="140">
        <f>'Fig4 source'!E25</f>
        <v>19299</v>
      </c>
    </row>
    <row r="29" spans="2:14">
      <c r="J29" s="148" t="s">
        <v>58</v>
      </c>
      <c r="K29" s="139">
        <f>'Fig4 source'!B26</f>
        <v>131541</v>
      </c>
      <c r="L29" s="135">
        <f>'Fig4 source'!C26</f>
        <v>-89253</v>
      </c>
      <c r="M29" s="140">
        <f>'Fig4 source'!D26</f>
        <v>-27290</v>
      </c>
      <c r="N29" s="140">
        <f>'Fig4 source'!E26</f>
        <v>14998</v>
      </c>
    </row>
    <row r="30" spans="2:14">
      <c r="J30" s="148" t="s">
        <v>59</v>
      </c>
      <c r="K30" s="139">
        <f>'Fig4 source'!B27</f>
        <v>142570</v>
      </c>
      <c r="L30" s="135">
        <f>'Fig4 source'!C27</f>
        <v>-88369</v>
      </c>
      <c r="M30" s="140">
        <f>'Fig4 source'!D27</f>
        <v>-37606</v>
      </c>
      <c r="N30" s="140">
        <f>'Fig4 source'!E27</f>
        <v>16595</v>
      </c>
    </row>
    <row r="31" spans="2:14">
      <c r="J31" s="150" t="s">
        <v>89</v>
      </c>
      <c r="K31" s="139">
        <f>'Fig4 source'!B28</f>
        <v>139488</v>
      </c>
      <c r="L31" s="135">
        <f>'Fig4 source'!C28</f>
        <v>-95789</v>
      </c>
      <c r="M31" s="140">
        <f>'Fig4 source'!D28</f>
        <v>-31518.999999999993</v>
      </c>
      <c r="N31" s="140">
        <f>'Fig4 source'!E28</f>
        <v>12180.000000000007</v>
      </c>
    </row>
    <row r="32" spans="2:14" ht="15.75" thickBot="1">
      <c r="J32" s="151" t="s">
        <v>106</v>
      </c>
      <c r="K32" s="141">
        <f>'Fig4 source'!B29</f>
        <v>157934</v>
      </c>
      <c r="L32" s="142">
        <f>'Fig4 source'!C29</f>
        <v>-104546</v>
      </c>
      <c r="M32" s="143">
        <f>'Fig4 source'!D29</f>
        <v>-36649.000000000029</v>
      </c>
      <c r="N32" s="143">
        <f>'Fig4 source'!E29</f>
        <v>16738.999999999975</v>
      </c>
    </row>
    <row r="37" spans="2:2">
      <c r="B37" s="47" t="s">
        <v>91</v>
      </c>
    </row>
    <row r="38" spans="2:2">
      <c r="B38" s="47" t="s">
        <v>90</v>
      </c>
    </row>
    <row r="39" spans="2:2">
      <c r="B39" s="47" t="s">
        <v>121</v>
      </c>
    </row>
    <row r="40" spans="2:2">
      <c r="B40" s="47" t="s">
        <v>73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34"/>
  <sheetViews>
    <sheetView topLeftCell="A16" workbookViewId="0">
      <selection activeCell="B5" sqref="B5"/>
    </sheetView>
  </sheetViews>
  <sheetFormatPr baseColWidth="10" defaultRowHeight="15"/>
  <cols>
    <col min="2" max="5" width="15.7109375" customWidth="1"/>
  </cols>
  <sheetData>
    <row r="1" spans="1:9" ht="15" customHeight="1">
      <c r="A1" s="2" t="s">
        <v>65</v>
      </c>
      <c r="B1" s="33"/>
      <c r="C1" s="33"/>
      <c r="D1" s="33"/>
      <c r="E1" s="33"/>
    </row>
    <row r="2" spans="1:9" ht="15.75" thickBot="1"/>
    <row r="3" spans="1:9" ht="30.75" thickBot="1">
      <c r="B3" s="36" t="s">
        <v>61</v>
      </c>
      <c r="C3" s="37" t="s">
        <v>62</v>
      </c>
      <c r="D3" s="44" t="s">
        <v>63</v>
      </c>
      <c r="E3" s="79" t="s">
        <v>64</v>
      </c>
    </row>
    <row r="4" spans="1:9">
      <c r="A4" s="30" t="s">
        <v>56</v>
      </c>
      <c r="B4" s="39">
        <v>28555</v>
      </c>
      <c r="C4" s="39">
        <v>-68555</v>
      </c>
      <c r="D4" s="40">
        <v>36926</v>
      </c>
      <c r="E4" s="80">
        <v>-3074</v>
      </c>
      <c r="G4" s="76"/>
      <c r="H4" s="76"/>
      <c r="I4" s="77"/>
    </row>
    <row r="5" spans="1:9">
      <c r="A5" s="17" t="s">
        <v>57</v>
      </c>
      <c r="B5" s="42">
        <v>34565</v>
      </c>
      <c r="C5" s="42">
        <v>-74877</v>
      </c>
      <c r="D5" s="43">
        <v>38812</v>
      </c>
      <c r="E5" s="81">
        <v>-1500</v>
      </c>
      <c r="G5" s="76"/>
      <c r="H5" s="76"/>
      <c r="I5" s="76"/>
    </row>
    <row r="6" spans="1:9">
      <c r="A6" s="17" t="s">
        <v>58</v>
      </c>
      <c r="B6" s="42">
        <v>35056</v>
      </c>
      <c r="C6" s="42">
        <v>-79389</v>
      </c>
      <c r="D6" s="43">
        <v>43844</v>
      </c>
      <c r="E6" s="81">
        <v>-489</v>
      </c>
      <c r="G6" s="78"/>
      <c r="H6" s="78"/>
      <c r="I6" s="78"/>
    </row>
    <row r="7" spans="1:9">
      <c r="A7" s="17" t="s">
        <v>59</v>
      </c>
      <c r="B7" s="42">
        <v>35765</v>
      </c>
      <c r="C7" s="42">
        <v>-82137</v>
      </c>
      <c r="D7" s="43">
        <v>46469</v>
      </c>
      <c r="E7" s="81">
        <v>97</v>
      </c>
      <c r="G7" s="76"/>
      <c r="H7" s="76"/>
      <c r="I7" s="76"/>
    </row>
    <row r="8" spans="1:9">
      <c r="A8" s="17" t="s">
        <v>89</v>
      </c>
      <c r="B8" s="42">
        <v>41233</v>
      </c>
      <c r="C8" s="42">
        <v>-93204</v>
      </c>
      <c r="D8" s="43">
        <v>38599.00000000016</v>
      </c>
      <c r="E8" s="81">
        <v>-13371.999999999844</v>
      </c>
      <c r="G8" s="76"/>
      <c r="H8" s="76"/>
      <c r="I8" s="76"/>
    </row>
    <row r="9" spans="1:9" ht="15.75" thickBot="1">
      <c r="A9" s="18" t="s">
        <v>106</v>
      </c>
      <c r="B9" s="83">
        <v>47542</v>
      </c>
      <c r="C9" s="83">
        <v>-97222</v>
      </c>
      <c r="D9" s="84">
        <v>40757.999999999971</v>
      </c>
      <c r="E9" s="85">
        <v>-8922.0000000000255</v>
      </c>
      <c r="G9" s="76"/>
      <c r="H9" s="76"/>
      <c r="I9" s="76"/>
    </row>
    <row r="10" spans="1:9">
      <c r="A10" s="2"/>
      <c r="B10" s="33"/>
      <c r="C10" s="186">
        <f>C5-C4</f>
        <v>-6322</v>
      </c>
      <c r="D10" s="33"/>
      <c r="E10" s="33"/>
    </row>
    <row r="11" spans="1:9">
      <c r="A11" s="34"/>
      <c r="B11" s="45"/>
      <c r="C11" s="186">
        <f t="shared" ref="C11:C14" si="0">C6-C5</f>
        <v>-4512</v>
      </c>
      <c r="D11" s="45"/>
      <c r="E11" s="45"/>
    </row>
    <row r="12" spans="1:9">
      <c r="A12" s="34"/>
      <c r="B12" s="35"/>
      <c r="C12" s="186">
        <f t="shared" si="0"/>
        <v>-2748</v>
      </c>
      <c r="D12" s="35"/>
      <c r="E12" s="35"/>
    </row>
    <row r="13" spans="1:9">
      <c r="A13" s="34"/>
      <c r="B13" s="35"/>
      <c r="C13" s="186">
        <f t="shared" si="0"/>
        <v>-11067</v>
      </c>
      <c r="D13" s="35"/>
      <c r="E13" s="35"/>
    </row>
    <row r="14" spans="1:9">
      <c r="A14" s="34"/>
      <c r="B14" s="35"/>
      <c r="C14" s="186">
        <f t="shared" si="0"/>
        <v>-4018</v>
      </c>
      <c r="D14" s="35"/>
      <c r="E14" s="35"/>
    </row>
    <row r="15" spans="1:9">
      <c r="A15" s="34"/>
      <c r="B15" s="35"/>
      <c r="C15" s="186"/>
      <c r="D15" s="35"/>
      <c r="E15" s="35"/>
    </row>
    <row r="21" spans="1:5">
      <c r="A21" s="2" t="s">
        <v>60</v>
      </c>
      <c r="B21" s="31"/>
      <c r="C21" s="31"/>
      <c r="D21" s="31"/>
      <c r="E21" s="32"/>
    </row>
    <row r="22" spans="1:5" ht="15.75" thickBot="1">
      <c r="B22" s="31"/>
      <c r="C22" s="31"/>
      <c r="D22" s="31"/>
      <c r="E22" s="32"/>
    </row>
    <row r="23" spans="1:5" ht="30.75" thickBot="1">
      <c r="B23" s="36" t="s">
        <v>61</v>
      </c>
      <c r="C23" s="37" t="s">
        <v>62</v>
      </c>
      <c r="D23" s="44" t="s">
        <v>63</v>
      </c>
      <c r="E23" s="79" t="s">
        <v>64</v>
      </c>
    </row>
    <row r="24" spans="1:5">
      <c r="A24" s="49" t="s">
        <v>56</v>
      </c>
      <c r="B24" s="38">
        <v>106875</v>
      </c>
      <c r="C24" s="39">
        <v>-80653</v>
      </c>
      <c r="D24" s="40">
        <v>-25408</v>
      </c>
      <c r="E24" s="80">
        <v>814</v>
      </c>
    </row>
    <row r="25" spans="1:5">
      <c r="A25" s="52" t="s">
        <v>57</v>
      </c>
      <c r="B25" s="41">
        <v>122431</v>
      </c>
      <c r="C25" s="42">
        <v>-80800</v>
      </c>
      <c r="D25" s="43">
        <v>-22332</v>
      </c>
      <c r="E25" s="81">
        <v>19299</v>
      </c>
    </row>
    <row r="26" spans="1:5">
      <c r="A26" s="52" t="s">
        <v>58</v>
      </c>
      <c r="B26" s="41">
        <v>131541</v>
      </c>
      <c r="C26" s="42">
        <v>-89253</v>
      </c>
      <c r="D26" s="43">
        <v>-27290</v>
      </c>
      <c r="E26" s="81">
        <v>14998</v>
      </c>
    </row>
    <row r="27" spans="1:5">
      <c r="A27" s="52" t="s">
        <v>59</v>
      </c>
      <c r="B27" s="41">
        <v>142570</v>
      </c>
      <c r="C27" s="42">
        <v>-88369</v>
      </c>
      <c r="D27" s="43">
        <v>-37606</v>
      </c>
      <c r="E27" s="81">
        <v>16595</v>
      </c>
    </row>
    <row r="28" spans="1:5">
      <c r="A28" s="17" t="s">
        <v>89</v>
      </c>
      <c r="B28" s="41">
        <v>139488</v>
      </c>
      <c r="C28" s="42">
        <v>-95789</v>
      </c>
      <c r="D28" s="43">
        <v>-31518.999999999993</v>
      </c>
      <c r="E28" s="81">
        <v>12180.000000000007</v>
      </c>
    </row>
    <row r="29" spans="1:5" ht="15.75" thickBot="1">
      <c r="A29" s="18" t="s">
        <v>106</v>
      </c>
      <c r="B29" s="82">
        <v>157934</v>
      </c>
      <c r="C29" s="83">
        <v>-104546</v>
      </c>
      <c r="D29" s="84">
        <v>-36649.000000000029</v>
      </c>
      <c r="E29" s="85">
        <v>16738.999999999975</v>
      </c>
    </row>
    <row r="30" spans="1:5">
      <c r="B30" s="186">
        <f>B25-B24</f>
        <v>15556</v>
      </c>
      <c r="C30" s="186">
        <f>C25-C24</f>
        <v>-147</v>
      </c>
    </row>
    <row r="31" spans="1:5">
      <c r="B31" s="186">
        <f t="shared" ref="B31:C34" si="1">B26-B25</f>
        <v>9110</v>
      </c>
      <c r="C31" s="186">
        <f t="shared" si="1"/>
        <v>-8453</v>
      </c>
    </row>
    <row r="32" spans="1:5">
      <c r="B32" s="186">
        <f t="shared" si="1"/>
        <v>11029</v>
      </c>
      <c r="C32" s="186">
        <f t="shared" si="1"/>
        <v>884</v>
      </c>
    </row>
    <row r="33" spans="2:3">
      <c r="B33" s="186">
        <f t="shared" si="1"/>
        <v>-3082</v>
      </c>
      <c r="C33" s="186">
        <f t="shared" si="1"/>
        <v>-7420</v>
      </c>
    </row>
    <row r="34" spans="2:3">
      <c r="B34" s="186">
        <f t="shared" si="1"/>
        <v>18446</v>
      </c>
      <c r="C34" s="186">
        <f t="shared" si="1"/>
        <v>-8757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</vt:i4>
      </vt:variant>
    </vt:vector>
  </HeadingPairs>
  <TitlesOfParts>
    <vt:vector size="18" baseType="lpstr">
      <vt:lpstr>Info Rap</vt:lpstr>
      <vt:lpstr>Figure 1</vt:lpstr>
      <vt:lpstr>Fig1 source</vt:lpstr>
      <vt:lpstr>Figure 2</vt:lpstr>
      <vt:lpstr>Fig2 source</vt:lpstr>
      <vt:lpstr>Figure 3</vt:lpstr>
      <vt:lpstr>Fig3 source</vt:lpstr>
      <vt:lpstr>Figures 4a et 4b</vt:lpstr>
      <vt:lpstr>Fig4 source</vt:lpstr>
      <vt:lpstr>Figure 5</vt:lpstr>
      <vt:lpstr>Fig5 source</vt:lpstr>
      <vt:lpstr>Annexe 1</vt:lpstr>
      <vt:lpstr>An1 source</vt:lpstr>
      <vt:lpstr>Annexe 2</vt:lpstr>
      <vt:lpstr>An2 source</vt:lpstr>
      <vt:lpstr>Annexe 3</vt:lpstr>
      <vt:lpstr>An3 source</vt:lpstr>
      <vt:lpstr>'Annexe 2'!Zone_d_impression</vt:lpstr>
    </vt:vector>
  </TitlesOfParts>
  <Company>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MASSIS Deborah -DESL</dc:creator>
  <cp:lastModifiedBy>VASLIN Yohann</cp:lastModifiedBy>
  <cp:lastPrinted>2019-11-21T16:36:38Z</cp:lastPrinted>
  <dcterms:created xsi:type="dcterms:W3CDTF">2019-11-21T13:17:30Z</dcterms:created>
  <dcterms:modified xsi:type="dcterms:W3CDTF">2022-12-07T08:48:44Z</dcterms:modified>
</cp:coreProperties>
</file>