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690" windowWidth="27975" windowHeight="13755"/>
  </bookViews>
  <sheets>
    <sheet name="Valeurs €" sheetId="1" r:id="rId1"/>
    <sheet name="Pop DGF" sheetId="2" r:id="rId2"/>
    <sheet name="€ par h" sheetId="3" r:id="rId3"/>
    <sheet name="Pour le BIS" sheetId="4" r:id="rId4"/>
  </sheets>
  <calcPr calcId="125725"/>
</workbook>
</file>

<file path=xl/calcChain.xml><?xml version="1.0" encoding="utf-8"?>
<calcChain xmlns="http://schemas.openxmlformats.org/spreadsheetml/2006/main">
  <c r="I230" i="3"/>
  <c r="I229"/>
  <c r="I227"/>
  <c r="L49" i="4" s="1"/>
  <c r="I226" i="3"/>
  <c r="I225"/>
  <c r="I224"/>
  <c r="I223"/>
  <c r="L45" i="4" s="1"/>
  <c r="I222" i="3"/>
  <c r="I221"/>
  <c r="I220"/>
  <c r="I219"/>
  <c r="I218"/>
  <c r="L41" i="4" s="1"/>
  <c r="I217" i="3"/>
  <c r="L34" i="4" s="1"/>
  <c r="I216" i="3"/>
  <c r="I215"/>
  <c r="L33" i="4" s="1"/>
  <c r="I214" i="3"/>
  <c r="I213"/>
  <c r="I212"/>
  <c r="L38" i="4" s="1"/>
  <c r="I211" i="3"/>
  <c r="L37" i="4" s="1"/>
  <c r="I210" i="3"/>
  <c r="L39" i="4" s="1"/>
  <c r="I209" i="3"/>
  <c r="L31" i="4" s="1"/>
  <c r="L32"/>
  <c r="L46"/>
  <c r="L48"/>
  <c r="L52"/>
  <c r="L51"/>
  <c r="L36"/>
  <c r="L35"/>
  <c r="I258" i="3"/>
  <c r="K39" i="4" s="1"/>
  <c r="I259" i="3"/>
  <c r="I260"/>
  <c r="I261"/>
  <c r="I262"/>
  <c r="I263"/>
  <c r="I264"/>
  <c r="I265"/>
  <c r="I266"/>
  <c r="I267"/>
  <c r="I268"/>
  <c r="I269"/>
  <c r="I270"/>
  <c r="I271"/>
  <c r="I272"/>
  <c r="I273"/>
  <c r="I274"/>
  <c r="I275"/>
  <c r="I277"/>
  <c r="I278"/>
  <c r="I257"/>
  <c r="K37" i="4"/>
  <c r="K38"/>
  <c r="K40"/>
  <c r="L40"/>
  <c r="K35"/>
  <c r="K33"/>
  <c r="K44"/>
  <c r="L44"/>
  <c r="K34"/>
  <c r="K41"/>
  <c r="K42"/>
  <c r="L42"/>
  <c r="K32"/>
  <c r="K43"/>
  <c r="L43"/>
  <c r="K36"/>
  <c r="K45"/>
  <c r="K46"/>
  <c r="K47"/>
  <c r="L47"/>
  <c r="K48"/>
  <c r="K49"/>
  <c r="K51"/>
  <c r="K52"/>
  <c r="M39"/>
  <c r="M37"/>
  <c r="M38"/>
  <c r="M40"/>
  <c r="M35"/>
  <c r="M33"/>
  <c r="M44"/>
  <c r="M34"/>
  <c r="M41"/>
  <c r="M42"/>
  <c r="M32"/>
  <c r="M43"/>
  <c r="M36"/>
  <c r="M45"/>
  <c r="M46"/>
  <c r="M47"/>
  <c r="M48"/>
  <c r="M49"/>
  <c r="M51"/>
  <c r="M52"/>
  <c r="M31"/>
  <c r="K31"/>
  <c r="I234" i="3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3"/>
  <c r="I254"/>
  <c r="I233"/>
  <c r="C39" i="4"/>
  <c r="D39"/>
  <c r="E39"/>
  <c r="F39"/>
  <c r="G39"/>
  <c r="H39"/>
  <c r="I39"/>
  <c r="C37"/>
  <c r="D37"/>
  <c r="E37"/>
  <c r="F37"/>
  <c r="G37"/>
  <c r="H37"/>
  <c r="I37"/>
  <c r="C38"/>
  <c r="D38"/>
  <c r="E38"/>
  <c r="F38"/>
  <c r="G38"/>
  <c r="H38"/>
  <c r="I38"/>
  <c r="C40"/>
  <c r="D40"/>
  <c r="E40"/>
  <c r="F40"/>
  <c r="G40"/>
  <c r="H40"/>
  <c r="I40"/>
  <c r="C35"/>
  <c r="D35"/>
  <c r="E35"/>
  <c r="F35"/>
  <c r="G35"/>
  <c r="H35"/>
  <c r="I35"/>
  <c r="C33"/>
  <c r="D33"/>
  <c r="E33"/>
  <c r="F33"/>
  <c r="G33"/>
  <c r="H33"/>
  <c r="I33"/>
  <c r="C44"/>
  <c r="D44"/>
  <c r="E44"/>
  <c r="F44"/>
  <c r="G44"/>
  <c r="H44"/>
  <c r="I44"/>
  <c r="C34"/>
  <c r="D34"/>
  <c r="E34"/>
  <c r="F34"/>
  <c r="G34"/>
  <c r="H34"/>
  <c r="I34"/>
  <c r="C41"/>
  <c r="D41"/>
  <c r="E41"/>
  <c r="F41"/>
  <c r="G41"/>
  <c r="H41"/>
  <c r="I41"/>
  <c r="C42"/>
  <c r="D42"/>
  <c r="E42"/>
  <c r="F42"/>
  <c r="G42"/>
  <c r="H42"/>
  <c r="I42"/>
  <c r="C32"/>
  <c r="D32"/>
  <c r="E32"/>
  <c r="F32"/>
  <c r="G32"/>
  <c r="H32"/>
  <c r="I32"/>
  <c r="C43"/>
  <c r="D43"/>
  <c r="E43"/>
  <c r="F43"/>
  <c r="G43"/>
  <c r="H43"/>
  <c r="I43"/>
  <c r="C36"/>
  <c r="D36"/>
  <c r="E36"/>
  <c r="F36"/>
  <c r="G36"/>
  <c r="H36"/>
  <c r="I36"/>
  <c r="C45"/>
  <c r="D45"/>
  <c r="E45"/>
  <c r="F45"/>
  <c r="G45"/>
  <c r="H45"/>
  <c r="I45"/>
  <c r="C46"/>
  <c r="D46"/>
  <c r="E46"/>
  <c r="F46"/>
  <c r="G46"/>
  <c r="H46"/>
  <c r="I46"/>
  <c r="C47"/>
  <c r="D47"/>
  <c r="E47"/>
  <c r="F47"/>
  <c r="G47"/>
  <c r="H47"/>
  <c r="I47"/>
  <c r="C48"/>
  <c r="D48"/>
  <c r="E48"/>
  <c r="F48"/>
  <c r="G48"/>
  <c r="H48"/>
  <c r="I48"/>
  <c r="C49"/>
  <c r="D49"/>
  <c r="E49"/>
  <c r="F49"/>
  <c r="G49"/>
  <c r="H49"/>
  <c r="I49"/>
  <c r="C51"/>
  <c r="D51"/>
  <c r="E51"/>
  <c r="F51"/>
  <c r="G51"/>
  <c r="H51"/>
  <c r="I51"/>
  <c r="C52"/>
  <c r="D52"/>
  <c r="E52"/>
  <c r="F52"/>
  <c r="G52"/>
  <c r="H52"/>
  <c r="I52"/>
  <c r="G278" i="3"/>
  <c r="F278"/>
  <c r="E278"/>
  <c r="D278"/>
  <c r="C278"/>
  <c r="G277"/>
  <c r="F277"/>
  <c r="E277"/>
  <c r="D277"/>
  <c r="C277"/>
  <c r="G275"/>
  <c r="F275"/>
  <c r="E275"/>
  <c r="D275"/>
  <c r="C275"/>
  <c r="G274"/>
  <c r="F274"/>
  <c r="E274"/>
  <c r="D274"/>
  <c r="C274"/>
  <c r="G273"/>
  <c r="F273"/>
  <c r="E273"/>
  <c r="D273"/>
  <c r="C273"/>
  <c r="G272"/>
  <c r="F272"/>
  <c r="E272"/>
  <c r="D272"/>
  <c r="C272"/>
  <c r="G271"/>
  <c r="F271"/>
  <c r="E271"/>
  <c r="D271"/>
  <c r="C271"/>
  <c r="G270"/>
  <c r="F270"/>
  <c r="E270"/>
  <c r="D270"/>
  <c r="C270"/>
  <c r="G269"/>
  <c r="F269"/>
  <c r="E269"/>
  <c r="D269"/>
  <c r="C269"/>
  <c r="G268"/>
  <c r="F268"/>
  <c r="E268"/>
  <c r="D268"/>
  <c r="C268"/>
  <c r="G267"/>
  <c r="F267"/>
  <c r="E267"/>
  <c r="D267"/>
  <c r="C267"/>
  <c r="G266"/>
  <c r="F266"/>
  <c r="E266"/>
  <c r="D266"/>
  <c r="C266"/>
  <c r="G265"/>
  <c r="F265"/>
  <c r="E265"/>
  <c r="D265"/>
  <c r="C265"/>
  <c r="G264"/>
  <c r="F264"/>
  <c r="E264"/>
  <c r="D264"/>
  <c r="C264"/>
  <c r="G263"/>
  <c r="F263"/>
  <c r="E263"/>
  <c r="D263"/>
  <c r="C263"/>
  <c r="G262"/>
  <c r="F262"/>
  <c r="E262"/>
  <c r="D262"/>
  <c r="C262"/>
  <c r="G261"/>
  <c r="F261"/>
  <c r="E261"/>
  <c r="D261"/>
  <c r="C261"/>
  <c r="G260"/>
  <c r="F260"/>
  <c r="E260"/>
  <c r="D260"/>
  <c r="C260"/>
  <c r="G259"/>
  <c r="F259"/>
  <c r="E259"/>
  <c r="D259"/>
  <c r="C259"/>
  <c r="G258"/>
  <c r="F258"/>
  <c r="E258"/>
  <c r="D258"/>
  <c r="C258"/>
  <c r="G257"/>
  <c r="F257"/>
  <c r="E257"/>
  <c r="D257"/>
  <c r="C257"/>
  <c r="I31" i="4"/>
  <c r="H31"/>
  <c r="G31"/>
  <c r="F31"/>
  <c r="E31"/>
  <c r="D31"/>
  <c r="C31"/>
  <c r="B39"/>
  <c r="B37"/>
  <c r="B38"/>
  <c r="B40"/>
  <c r="B35"/>
  <c r="B33"/>
  <c r="B44"/>
  <c r="B34"/>
  <c r="B41"/>
  <c r="B42"/>
  <c r="B32"/>
  <c r="B43"/>
  <c r="B36"/>
  <c r="B45"/>
  <c r="B46"/>
  <c r="B47"/>
  <c r="B48"/>
  <c r="B49"/>
  <c r="B51"/>
  <c r="B52"/>
  <c r="B31"/>
  <c r="C25" l="1"/>
  <c r="D25"/>
  <c r="E25"/>
  <c r="F25"/>
  <c r="G25"/>
  <c r="H25"/>
  <c r="I25"/>
  <c r="C26"/>
  <c r="D26"/>
  <c r="E26"/>
  <c r="F26"/>
  <c r="G26"/>
  <c r="H26"/>
  <c r="I26"/>
  <c r="M26" s="1"/>
  <c r="C13"/>
  <c r="D13"/>
  <c r="E13"/>
  <c r="F13"/>
  <c r="G13"/>
  <c r="H13"/>
  <c r="I13"/>
  <c r="C11"/>
  <c r="D11"/>
  <c r="E11"/>
  <c r="F11"/>
  <c r="G11"/>
  <c r="H11"/>
  <c r="I11"/>
  <c r="C12"/>
  <c r="D12"/>
  <c r="L12" s="1"/>
  <c r="E12"/>
  <c r="F12"/>
  <c r="G12"/>
  <c r="H12"/>
  <c r="I12"/>
  <c r="C14"/>
  <c r="D14"/>
  <c r="E14"/>
  <c r="F14"/>
  <c r="G14"/>
  <c r="H14"/>
  <c r="I14"/>
  <c r="C9"/>
  <c r="D9"/>
  <c r="E9"/>
  <c r="F9"/>
  <c r="G9"/>
  <c r="H9"/>
  <c r="I9"/>
  <c r="C7"/>
  <c r="D7"/>
  <c r="E7"/>
  <c r="F7"/>
  <c r="G7"/>
  <c r="H7"/>
  <c r="I7"/>
  <c r="C18"/>
  <c r="D18"/>
  <c r="L18" s="1"/>
  <c r="E18"/>
  <c r="F18"/>
  <c r="G18"/>
  <c r="H18"/>
  <c r="I18"/>
  <c r="C8"/>
  <c r="D8"/>
  <c r="E8"/>
  <c r="F8"/>
  <c r="G8"/>
  <c r="H8"/>
  <c r="I8"/>
  <c r="M8" s="1"/>
  <c r="C15"/>
  <c r="D15"/>
  <c r="K15" s="1"/>
  <c r="E15"/>
  <c r="F15"/>
  <c r="G15"/>
  <c r="H15"/>
  <c r="I15"/>
  <c r="C16"/>
  <c r="D16"/>
  <c r="E16"/>
  <c r="F16"/>
  <c r="G16"/>
  <c r="H16"/>
  <c r="I16"/>
  <c r="C6"/>
  <c r="D6"/>
  <c r="L6" s="1"/>
  <c r="E6"/>
  <c r="F6"/>
  <c r="G6"/>
  <c r="H6"/>
  <c r="I6"/>
  <c r="C17"/>
  <c r="D17"/>
  <c r="E17"/>
  <c r="F17"/>
  <c r="G17"/>
  <c r="H17"/>
  <c r="I17"/>
  <c r="M17" s="1"/>
  <c r="C10"/>
  <c r="D10"/>
  <c r="E10"/>
  <c r="F10"/>
  <c r="G10"/>
  <c r="H10"/>
  <c r="I10"/>
  <c r="C19"/>
  <c r="D19"/>
  <c r="E19"/>
  <c r="F19"/>
  <c r="G19"/>
  <c r="H19"/>
  <c r="I19"/>
  <c r="C20"/>
  <c r="D20"/>
  <c r="L20" s="1"/>
  <c r="E20"/>
  <c r="F20"/>
  <c r="G20"/>
  <c r="H20"/>
  <c r="I20"/>
  <c r="C21"/>
  <c r="D21"/>
  <c r="E21"/>
  <c r="F21"/>
  <c r="G21"/>
  <c r="H21"/>
  <c r="I21"/>
  <c r="M21" s="1"/>
  <c r="C22"/>
  <c r="D22"/>
  <c r="K22" s="1"/>
  <c r="E22"/>
  <c r="F22"/>
  <c r="G22"/>
  <c r="H22"/>
  <c r="I22"/>
  <c r="C23"/>
  <c r="D23"/>
  <c r="E23"/>
  <c r="F23"/>
  <c r="G23"/>
  <c r="H23"/>
  <c r="I23"/>
  <c r="M23" s="1"/>
  <c r="I5"/>
  <c r="H5"/>
  <c r="G5"/>
  <c r="F5"/>
  <c r="E5"/>
  <c r="D5"/>
  <c r="K5" s="1"/>
  <c r="C5"/>
  <c r="B26"/>
  <c r="B25"/>
  <c r="B23"/>
  <c r="B22"/>
  <c r="B21"/>
  <c r="B20"/>
  <c r="B19"/>
  <c r="B10"/>
  <c r="B17"/>
  <c r="B6"/>
  <c r="B16"/>
  <c r="B15"/>
  <c r="B8"/>
  <c r="B18"/>
  <c r="B7"/>
  <c r="B9"/>
  <c r="B14"/>
  <c r="B12"/>
  <c r="B11"/>
  <c r="B13"/>
  <c r="B5"/>
  <c r="G254" i="3"/>
  <c r="F254"/>
  <c r="E254"/>
  <c r="D254"/>
  <c r="C254"/>
  <c r="G253"/>
  <c r="F253"/>
  <c r="E253"/>
  <c r="D253"/>
  <c r="C253"/>
  <c r="C234"/>
  <c r="D234"/>
  <c r="E234"/>
  <c r="F234"/>
  <c r="G234"/>
  <c r="C235"/>
  <c r="D235"/>
  <c r="E235"/>
  <c r="F235"/>
  <c r="G235"/>
  <c r="C236"/>
  <c r="D236"/>
  <c r="E236"/>
  <c r="F236"/>
  <c r="G236"/>
  <c r="C237"/>
  <c r="D237"/>
  <c r="E237"/>
  <c r="F237"/>
  <c r="G237"/>
  <c r="C238"/>
  <c r="D238"/>
  <c r="E238"/>
  <c r="F238"/>
  <c r="G238"/>
  <c r="C239"/>
  <c r="D239"/>
  <c r="E239"/>
  <c r="F239"/>
  <c r="G239"/>
  <c r="C240"/>
  <c r="D240"/>
  <c r="E240"/>
  <c r="F240"/>
  <c r="G240"/>
  <c r="C241"/>
  <c r="D241"/>
  <c r="E241"/>
  <c r="F241"/>
  <c r="G241"/>
  <c r="C242"/>
  <c r="D242"/>
  <c r="E242"/>
  <c r="F242"/>
  <c r="G242"/>
  <c r="C243"/>
  <c r="D243"/>
  <c r="E243"/>
  <c r="F243"/>
  <c r="G243"/>
  <c r="C244"/>
  <c r="D244"/>
  <c r="E244"/>
  <c r="F244"/>
  <c r="G244"/>
  <c r="C245"/>
  <c r="D245"/>
  <c r="E245"/>
  <c r="F245"/>
  <c r="G245"/>
  <c r="C246"/>
  <c r="D246"/>
  <c r="E246"/>
  <c r="F246"/>
  <c r="G246"/>
  <c r="C247"/>
  <c r="D247"/>
  <c r="E247"/>
  <c r="F247"/>
  <c r="G247"/>
  <c r="C248"/>
  <c r="D248"/>
  <c r="E248"/>
  <c r="F248"/>
  <c r="G248"/>
  <c r="C249"/>
  <c r="D249"/>
  <c r="E249"/>
  <c r="F249"/>
  <c r="G249"/>
  <c r="C250"/>
  <c r="D250"/>
  <c r="E250"/>
  <c r="F250"/>
  <c r="G250"/>
  <c r="C251"/>
  <c r="D251"/>
  <c r="E251"/>
  <c r="F251"/>
  <c r="G251"/>
  <c r="D233"/>
  <c r="E233"/>
  <c r="F233"/>
  <c r="G233"/>
  <c r="C233"/>
  <c r="G201"/>
  <c r="F201"/>
  <c r="E201"/>
  <c r="D201"/>
  <c r="C201"/>
  <c r="G200"/>
  <c r="F200"/>
  <c r="E200"/>
  <c r="D200"/>
  <c r="C200"/>
  <c r="G198"/>
  <c r="F198"/>
  <c r="E198"/>
  <c r="D198"/>
  <c r="C198"/>
  <c r="G197"/>
  <c r="F197"/>
  <c r="E197"/>
  <c r="D197"/>
  <c r="J197" s="1"/>
  <c r="C197"/>
  <c r="G196"/>
  <c r="F196"/>
  <c r="L196" s="1"/>
  <c r="E196"/>
  <c r="D196"/>
  <c r="C196"/>
  <c r="G195"/>
  <c r="F195"/>
  <c r="E195"/>
  <c r="K195" s="1"/>
  <c r="D195"/>
  <c r="C195"/>
  <c r="I195" s="1"/>
  <c r="G194"/>
  <c r="F194"/>
  <c r="E194"/>
  <c r="D194"/>
  <c r="C194"/>
  <c r="M194" s="1"/>
  <c r="O194" s="1"/>
  <c r="G193"/>
  <c r="F193"/>
  <c r="E193"/>
  <c r="D193"/>
  <c r="C193"/>
  <c r="G192"/>
  <c r="F192"/>
  <c r="E192"/>
  <c r="D192"/>
  <c r="J192" s="1"/>
  <c r="C192"/>
  <c r="M192" s="1"/>
  <c r="O192" s="1"/>
  <c r="G191"/>
  <c r="F191"/>
  <c r="E191"/>
  <c r="D191"/>
  <c r="C191"/>
  <c r="G190"/>
  <c r="M190" s="1"/>
  <c r="O190" s="1"/>
  <c r="F190"/>
  <c r="E190"/>
  <c r="K190" s="1"/>
  <c r="D190"/>
  <c r="C190"/>
  <c r="G189"/>
  <c r="F189"/>
  <c r="E189"/>
  <c r="D189"/>
  <c r="C189"/>
  <c r="G188"/>
  <c r="F188"/>
  <c r="E188"/>
  <c r="K188" s="1"/>
  <c r="D188"/>
  <c r="C188"/>
  <c r="G187"/>
  <c r="F187"/>
  <c r="E187"/>
  <c r="K187" s="1"/>
  <c r="D187"/>
  <c r="J187" s="1"/>
  <c r="C187"/>
  <c r="G186"/>
  <c r="M186" s="1"/>
  <c r="O186" s="1"/>
  <c r="F186"/>
  <c r="E186"/>
  <c r="D186"/>
  <c r="C186"/>
  <c r="L186" s="1"/>
  <c r="G185"/>
  <c r="M185" s="1"/>
  <c r="O185" s="1"/>
  <c r="F185"/>
  <c r="E185"/>
  <c r="D185"/>
  <c r="J185" s="1"/>
  <c r="C185"/>
  <c r="G184"/>
  <c r="F184"/>
  <c r="E184"/>
  <c r="D184"/>
  <c r="C184"/>
  <c r="L184" s="1"/>
  <c r="G183"/>
  <c r="F183"/>
  <c r="L183" s="1"/>
  <c r="E183"/>
  <c r="D183"/>
  <c r="C183"/>
  <c r="G182"/>
  <c r="M182" s="1"/>
  <c r="O182" s="1"/>
  <c r="F182"/>
  <c r="L182" s="1"/>
  <c r="E182"/>
  <c r="K182" s="1"/>
  <c r="D182"/>
  <c r="J182" s="1"/>
  <c r="C182"/>
  <c r="G181"/>
  <c r="F181"/>
  <c r="E181"/>
  <c r="D181"/>
  <c r="J181" s="1"/>
  <c r="C181"/>
  <c r="G180"/>
  <c r="F180"/>
  <c r="E180"/>
  <c r="D180"/>
  <c r="C180"/>
  <c r="I180" s="1"/>
  <c r="J201"/>
  <c r="L198"/>
  <c r="K198"/>
  <c r="M197"/>
  <c r="O197" s="1"/>
  <c r="K197"/>
  <c r="J196"/>
  <c r="L195"/>
  <c r="M193"/>
  <c r="O193" s="1"/>
  <c r="L193"/>
  <c r="K193"/>
  <c r="I193"/>
  <c r="I191"/>
  <c r="L190"/>
  <c r="M189"/>
  <c r="O189" s="1"/>
  <c r="K189"/>
  <c r="M188"/>
  <c r="O188" s="1"/>
  <c r="J188"/>
  <c r="K186"/>
  <c r="K185"/>
  <c r="L185"/>
  <c r="M184"/>
  <c r="O184" s="1"/>
  <c r="M183"/>
  <c r="O183" s="1"/>
  <c r="K183"/>
  <c r="M181"/>
  <c r="O181" s="1"/>
  <c r="J198"/>
  <c r="K196"/>
  <c r="J191"/>
  <c r="I183"/>
  <c r="I182"/>
  <c r="J183"/>
  <c r="L188"/>
  <c r="K191"/>
  <c r="M191"/>
  <c r="O191" s="1"/>
  <c r="M195"/>
  <c r="O195" s="1"/>
  <c r="M198"/>
  <c r="O198" s="1"/>
  <c r="M201"/>
  <c r="O201" s="1"/>
  <c r="M196"/>
  <c r="O196" s="1"/>
  <c r="I196"/>
  <c r="L192"/>
  <c r="L191"/>
  <c r="J190"/>
  <c r="I188"/>
  <c r="I187"/>
  <c r="M187"/>
  <c r="O187" s="1"/>
  <c r="K181"/>
  <c r="G194" i="1"/>
  <c r="F194"/>
  <c r="E194"/>
  <c r="D194"/>
  <c r="C194"/>
  <c r="G193"/>
  <c r="F193"/>
  <c r="E193"/>
  <c r="D193"/>
  <c r="C193"/>
  <c r="M194"/>
  <c r="L194"/>
  <c r="K194"/>
  <c r="J194"/>
  <c r="I194"/>
  <c r="R193"/>
  <c r="M193"/>
  <c r="L193"/>
  <c r="K193"/>
  <c r="J193"/>
  <c r="I193"/>
  <c r="S191"/>
  <c r="R191"/>
  <c r="Q191"/>
  <c r="P191"/>
  <c r="O191"/>
  <c r="O193" s="1"/>
  <c r="S190"/>
  <c r="R190"/>
  <c r="Q190"/>
  <c r="P190"/>
  <c r="O190"/>
  <c r="S189"/>
  <c r="R189"/>
  <c r="Q189"/>
  <c r="P189"/>
  <c r="O189"/>
  <c r="S188"/>
  <c r="R188"/>
  <c r="Q188"/>
  <c r="P188"/>
  <c r="O188"/>
  <c r="S187"/>
  <c r="R187"/>
  <c r="Q187"/>
  <c r="P187"/>
  <c r="O187"/>
  <c r="S186"/>
  <c r="R186"/>
  <c r="Q186"/>
  <c r="P186"/>
  <c r="O186"/>
  <c r="S185"/>
  <c r="R185"/>
  <c r="Q185"/>
  <c r="P185"/>
  <c r="O185"/>
  <c r="S184"/>
  <c r="R184"/>
  <c r="Q184"/>
  <c r="P184"/>
  <c r="O184"/>
  <c r="S183"/>
  <c r="R183"/>
  <c r="Q183"/>
  <c r="P183"/>
  <c r="O183"/>
  <c r="S182"/>
  <c r="R182"/>
  <c r="Q182"/>
  <c r="P182"/>
  <c r="O182"/>
  <c r="S181"/>
  <c r="R181"/>
  <c r="Q181"/>
  <c r="P181"/>
  <c r="O181"/>
  <c r="S180"/>
  <c r="R180"/>
  <c r="Q180"/>
  <c r="P180"/>
  <c r="O180"/>
  <c r="S179"/>
  <c r="S194" s="1"/>
  <c r="R179"/>
  <c r="Q179"/>
  <c r="P179"/>
  <c r="O179"/>
  <c r="S178"/>
  <c r="R178"/>
  <c r="Q178"/>
  <c r="P178"/>
  <c r="P194" s="1"/>
  <c r="O178"/>
  <c r="S177"/>
  <c r="R177"/>
  <c r="Q177"/>
  <c r="P177"/>
  <c r="O177"/>
  <c r="S176"/>
  <c r="R176"/>
  <c r="Q176"/>
  <c r="P176"/>
  <c r="O176"/>
  <c r="S175"/>
  <c r="R175"/>
  <c r="Q175"/>
  <c r="P175"/>
  <c r="O175"/>
  <c r="S174"/>
  <c r="R174"/>
  <c r="R194" s="1"/>
  <c r="Q174"/>
  <c r="Q194" s="1"/>
  <c r="P174"/>
  <c r="O174"/>
  <c r="O194" s="1"/>
  <c r="S173"/>
  <c r="S193" s="1"/>
  <c r="R173"/>
  <c r="Q173"/>
  <c r="Q193" s="1"/>
  <c r="P173"/>
  <c r="P193" s="1"/>
  <c r="O173"/>
  <c r="M10" i="4" l="1"/>
  <c r="M9"/>
  <c r="M14"/>
  <c r="M19"/>
  <c r="L13"/>
  <c r="L21"/>
  <c r="L8"/>
  <c r="L26"/>
  <c r="L25"/>
  <c r="K7"/>
  <c r="L10"/>
  <c r="M16"/>
  <c r="L9"/>
  <c r="M11"/>
  <c r="K19"/>
  <c r="M5"/>
  <c r="M22"/>
  <c r="L19"/>
  <c r="L17"/>
  <c r="M15"/>
  <c r="L7"/>
  <c r="L14"/>
  <c r="M13"/>
  <c r="L23"/>
  <c r="M20"/>
  <c r="L16"/>
  <c r="M18"/>
  <c r="L11"/>
  <c r="K13"/>
  <c r="M25"/>
  <c r="M7"/>
  <c r="N20"/>
  <c r="O20"/>
  <c r="O19"/>
  <c r="N19"/>
  <c r="O5"/>
  <c r="N5"/>
  <c r="O10"/>
  <c r="N10"/>
  <c r="O9"/>
  <c r="N9"/>
  <c r="M6"/>
  <c r="K26"/>
  <c r="L22"/>
  <c r="K17"/>
  <c r="L15"/>
  <c r="K14"/>
  <c r="O23"/>
  <c r="N23"/>
  <c r="O16"/>
  <c r="N16"/>
  <c r="O7"/>
  <c r="N7"/>
  <c r="O17"/>
  <c r="N17"/>
  <c r="O14"/>
  <c r="N14"/>
  <c r="M12"/>
  <c r="K20"/>
  <c r="K18"/>
  <c r="O6"/>
  <c r="N6"/>
  <c r="O12"/>
  <c r="N12"/>
  <c r="K23"/>
  <c r="K16"/>
  <c r="K11"/>
  <c r="O11"/>
  <c r="N11"/>
  <c r="K10"/>
  <c r="K9"/>
  <c r="N22"/>
  <c r="O22"/>
  <c r="N15"/>
  <c r="O15"/>
  <c r="N13"/>
  <c r="O13"/>
  <c r="L5"/>
  <c r="K21"/>
  <c r="K8"/>
  <c r="N21"/>
  <c r="O21"/>
  <c r="N8"/>
  <c r="O8"/>
  <c r="O26"/>
  <c r="N26"/>
  <c r="K25"/>
  <c r="K6"/>
  <c r="K12"/>
  <c r="N18"/>
  <c r="O18"/>
  <c r="O25"/>
  <c r="N25"/>
  <c r="L200" i="3"/>
  <c r="L194"/>
  <c r="K194"/>
  <c r="J194"/>
  <c r="J186"/>
  <c r="M200"/>
  <c r="O200" s="1"/>
  <c r="J200"/>
  <c r="K200"/>
  <c r="J193"/>
  <c r="J189"/>
  <c r="I185"/>
  <c r="L187"/>
  <c r="I190"/>
  <c r="J195"/>
  <c r="I198"/>
  <c r="L180"/>
  <c r="K180"/>
  <c r="J180"/>
  <c r="M180"/>
  <c r="O180" s="1"/>
  <c r="L181"/>
  <c r="K184"/>
  <c r="L189"/>
  <c r="I192"/>
  <c r="I181"/>
  <c r="I189"/>
  <c r="I194"/>
  <c r="I200"/>
  <c r="K192"/>
  <c r="L197"/>
  <c r="I184"/>
  <c r="I201"/>
  <c r="I197"/>
  <c r="I186"/>
  <c r="L201"/>
  <c r="K201"/>
  <c r="J184"/>
  <c r="F136" l="1"/>
  <c r="C135"/>
  <c r="E133"/>
  <c r="G131"/>
  <c r="M170" i="1"/>
  <c r="L170"/>
  <c r="K170"/>
  <c r="J170"/>
  <c r="I170"/>
  <c r="G170"/>
  <c r="F170"/>
  <c r="E170"/>
  <c r="D170"/>
  <c r="C170"/>
  <c r="M169"/>
  <c r="L169"/>
  <c r="K169"/>
  <c r="J169"/>
  <c r="I169"/>
  <c r="G169"/>
  <c r="F169"/>
  <c r="E169"/>
  <c r="D169"/>
  <c r="C169"/>
  <c r="M146"/>
  <c r="L146"/>
  <c r="K146"/>
  <c r="J146"/>
  <c r="I146"/>
  <c r="G146"/>
  <c r="F146"/>
  <c r="E146"/>
  <c r="D146"/>
  <c r="C146"/>
  <c r="M145"/>
  <c r="L145"/>
  <c r="K145"/>
  <c r="J145"/>
  <c r="I145"/>
  <c r="G145"/>
  <c r="F145"/>
  <c r="E145"/>
  <c r="D145"/>
  <c r="C145"/>
  <c r="S167"/>
  <c r="G173" i="3" s="1"/>
  <c r="R167" i="1"/>
  <c r="F173" i="3" s="1"/>
  <c r="L173" s="1"/>
  <c r="Q167" i="1"/>
  <c r="Q169" s="1"/>
  <c r="P167"/>
  <c r="D173" i="3" s="1"/>
  <c r="J173" s="1"/>
  <c r="O167" i="1"/>
  <c r="C173" i="3" s="1"/>
  <c r="I173" s="1"/>
  <c r="S166" i="1"/>
  <c r="G172" i="3" s="1"/>
  <c r="R166" i="1"/>
  <c r="F172" i="3" s="1"/>
  <c r="L172" s="1"/>
  <c r="Q166" i="1"/>
  <c r="E172" i="3" s="1"/>
  <c r="P166" i="1"/>
  <c r="D172" i="3" s="1"/>
  <c r="O166" i="1"/>
  <c r="C172" i="3" s="1"/>
  <c r="S165" i="1"/>
  <c r="G171" i="3" s="1"/>
  <c r="R165" i="1"/>
  <c r="F171" i="3" s="1"/>
  <c r="L171" s="1"/>
  <c r="Q165" i="1"/>
  <c r="E171" i="3" s="1"/>
  <c r="P165" i="1"/>
  <c r="D171" i="3" s="1"/>
  <c r="O165" i="1"/>
  <c r="C171" i="3" s="1"/>
  <c r="S164" i="1"/>
  <c r="G170" i="3" s="1"/>
  <c r="R164" i="1"/>
  <c r="F170" i="3" s="1"/>
  <c r="Q164" i="1"/>
  <c r="E170" i="3" s="1"/>
  <c r="P164" i="1"/>
  <c r="D170" i="3" s="1"/>
  <c r="O164" i="1"/>
  <c r="C170" i="3" s="1"/>
  <c r="S163" i="1"/>
  <c r="G169" i="3" s="1"/>
  <c r="R163" i="1"/>
  <c r="F169" i="3" s="1"/>
  <c r="Q163" i="1"/>
  <c r="E169" i="3" s="1"/>
  <c r="K169" s="1"/>
  <c r="P163" i="1"/>
  <c r="D169" i="3" s="1"/>
  <c r="O163" i="1"/>
  <c r="C169" i="3" s="1"/>
  <c r="I169" s="1"/>
  <c r="S162" i="1"/>
  <c r="G168" i="3" s="1"/>
  <c r="R162" i="1"/>
  <c r="F168" i="3" s="1"/>
  <c r="L168" s="1"/>
  <c r="Q162" i="1"/>
  <c r="E168" i="3" s="1"/>
  <c r="K168" s="1"/>
  <c r="P162" i="1"/>
  <c r="D168" i="3" s="1"/>
  <c r="O162" i="1"/>
  <c r="C168" i="3" s="1"/>
  <c r="I168" s="1"/>
  <c r="S161" i="1"/>
  <c r="G167" i="3" s="1"/>
  <c r="R161" i="1"/>
  <c r="F167" i="3" s="1"/>
  <c r="Q161" i="1"/>
  <c r="E167" i="3" s="1"/>
  <c r="P161" i="1"/>
  <c r="D167" i="3" s="1"/>
  <c r="O161" i="1"/>
  <c r="C167" i="3" s="1"/>
  <c r="S160" i="1"/>
  <c r="G166" i="3" s="1"/>
  <c r="M166" s="1"/>
  <c r="O166" s="1"/>
  <c r="R160" i="1"/>
  <c r="F166" i="3" s="1"/>
  <c r="Q160" i="1"/>
  <c r="E166" i="3" s="1"/>
  <c r="P160" i="1"/>
  <c r="D166" i="3" s="1"/>
  <c r="J166" s="1"/>
  <c r="O160" i="1"/>
  <c r="C166" i="3" s="1"/>
  <c r="S159" i="1"/>
  <c r="G165" i="3" s="1"/>
  <c r="R159" i="1"/>
  <c r="F165" i="3" s="1"/>
  <c r="L165" s="1"/>
  <c r="Q159" i="1"/>
  <c r="E165" i="3" s="1"/>
  <c r="K165" s="1"/>
  <c r="P159" i="1"/>
  <c r="D165" i="3" s="1"/>
  <c r="J165" s="1"/>
  <c r="O159" i="1"/>
  <c r="C165" i="3" s="1"/>
  <c r="I165" s="1"/>
  <c r="S158" i="1"/>
  <c r="G164" i="3" s="1"/>
  <c r="M164" s="1"/>
  <c r="O164" s="1"/>
  <c r="R158" i="1"/>
  <c r="F164" i="3" s="1"/>
  <c r="Q158" i="1"/>
  <c r="E164" i="3" s="1"/>
  <c r="P158" i="1"/>
  <c r="D164" i="3" s="1"/>
  <c r="O158" i="1"/>
  <c r="C164" i="3" s="1"/>
  <c r="S157" i="1"/>
  <c r="G163" i="3" s="1"/>
  <c r="M163" s="1"/>
  <c r="O163" s="1"/>
  <c r="R157" i="1"/>
  <c r="F163" i="3" s="1"/>
  <c r="L163" s="1"/>
  <c r="Q157" i="1"/>
  <c r="E163" i="3" s="1"/>
  <c r="P157" i="1"/>
  <c r="D163" i="3" s="1"/>
  <c r="J163" s="1"/>
  <c r="O157" i="1"/>
  <c r="C163" i="3" s="1"/>
  <c r="S156" i="1"/>
  <c r="G162" i="3" s="1"/>
  <c r="R156" i="1"/>
  <c r="F162" i="3" s="1"/>
  <c r="Q156" i="1"/>
  <c r="E162" i="3" s="1"/>
  <c r="P156" i="1"/>
  <c r="D162" i="3" s="1"/>
  <c r="O156" i="1"/>
  <c r="C162" i="3" s="1"/>
  <c r="S155" i="1"/>
  <c r="G161" i="3" s="1"/>
  <c r="R155" i="1"/>
  <c r="F161" i="3" s="1"/>
  <c r="Q155" i="1"/>
  <c r="E161" i="3" s="1"/>
  <c r="K161" s="1"/>
  <c r="P155" i="1"/>
  <c r="D161" i="3" s="1"/>
  <c r="J161" s="1"/>
  <c r="O155" i="1"/>
  <c r="C161" i="3" s="1"/>
  <c r="I161" s="1"/>
  <c r="S154" i="1"/>
  <c r="G160" i="3" s="1"/>
  <c r="R154" i="1"/>
  <c r="F160" i="3" s="1"/>
  <c r="L160" s="1"/>
  <c r="Q154" i="1"/>
  <c r="E160" i="3" s="1"/>
  <c r="K160" s="1"/>
  <c r="P154" i="1"/>
  <c r="D160" i="3" s="1"/>
  <c r="O154" i="1"/>
  <c r="C160" i="3" s="1"/>
  <c r="I160" s="1"/>
  <c r="S153" i="1"/>
  <c r="G159" i="3" s="1"/>
  <c r="R153" i="1"/>
  <c r="F159" i="3" s="1"/>
  <c r="Q153" i="1"/>
  <c r="E159" i="3" s="1"/>
  <c r="P153" i="1"/>
  <c r="D159" i="3" s="1"/>
  <c r="O153" i="1"/>
  <c r="C159" i="3" s="1"/>
  <c r="I159" s="1"/>
  <c r="S152" i="1"/>
  <c r="G158" i="3" s="1"/>
  <c r="M158" s="1"/>
  <c r="O158" s="1"/>
  <c r="R152" i="1"/>
  <c r="F158" i="3" s="1"/>
  <c r="Q152" i="1"/>
  <c r="E158" i="3" s="1"/>
  <c r="K158" s="1"/>
  <c r="P152" i="1"/>
  <c r="D158" i="3" s="1"/>
  <c r="J158" s="1"/>
  <c r="O152" i="1"/>
  <c r="C158" i="3" s="1"/>
  <c r="S151" i="1"/>
  <c r="G157" i="3" s="1"/>
  <c r="M157" s="1"/>
  <c r="O157" s="1"/>
  <c r="R151" i="1"/>
  <c r="F157" i="3" s="1"/>
  <c r="Q151" i="1"/>
  <c r="E157" i="3" s="1"/>
  <c r="K157" s="1"/>
  <c r="P151" i="1"/>
  <c r="D157" i="3" s="1"/>
  <c r="J157" s="1"/>
  <c r="O151" i="1"/>
  <c r="C157" i="3" s="1"/>
  <c r="S150" i="1"/>
  <c r="G156" i="3" s="1"/>
  <c r="M156" s="1"/>
  <c r="O156" s="1"/>
  <c r="R150" i="1"/>
  <c r="F156" i="3" s="1"/>
  <c r="L156" s="1"/>
  <c r="Q150" i="1"/>
  <c r="Q170" s="1"/>
  <c r="E176" i="3" s="1"/>
  <c r="P150" i="1"/>
  <c r="P170" s="1"/>
  <c r="D176" i="3" s="1"/>
  <c r="O150" i="1"/>
  <c r="C156" i="3" s="1"/>
  <c r="S149" i="1"/>
  <c r="S169" s="1"/>
  <c r="R149"/>
  <c r="R169" s="1"/>
  <c r="Q149"/>
  <c r="P149"/>
  <c r="P169" s="1"/>
  <c r="O149"/>
  <c r="O169" s="1"/>
  <c r="S143"/>
  <c r="G148" i="3" s="1"/>
  <c r="R143" i="1"/>
  <c r="F148" i="3" s="1"/>
  <c r="Q143" i="1"/>
  <c r="E148" i="3" s="1"/>
  <c r="P143" i="1"/>
  <c r="D148" i="3" s="1"/>
  <c r="O143" i="1"/>
  <c r="C148" i="3" s="1"/>
  <c r="I148" s="1"/>
  <c r="S142" i="1"/>
  <c r="G147" i="3" s="1"/>
  <c r="R142" i="1"/>
  <c r="F147" i="3" s="1"/>
  <c r="L147" s="1"/>
  <c r="Q142" i="1"/>
  <c r="E147" i="3" s="1"/>
  <c r="K147" s="1"/>
  <c r="P142" i="1"/>
  <c r="D147" i="3" s="1"/>
  <c r="O142" i="1"/>
  <c r="C147" i="3" s="1"/>
  <c r="I147" s="1"/>
  <c r="S141" i="1"/>
  <c r="G146" i="3" s="1"/>
  <c r="R141" i="1"/>
  <c r="F146" i="3" s="1"/>
  <c r="Q141" i="1"/>
  <c r="E146" i="3" s="1"/>
  <c r="K146" s="1"/>
  <c r="P141" i="1"/>
  <c r="D146" i="3" s="1"/>
  <c r="O141" i="1"/>
  <c r="C146" i="3" s="1"/>
  <c r="I146" s="1"/>
  <c r="S140" i="1"/>
  <c r="G145" i="3" s="1"/>
  <c r="R140" i="1"/>
  <c r="F145" i="3" s="1"/>
  <c r="Q140" i="1"/>
  <c r="E145" i="3" s="1"/>
  <c r="P140" i="1"/>
  <c r="D145" i="3" s="1"/>
  <c r="O140" i="1"/>
  <c r="C145" i="3" s="1"/>
  <c r="I145" s="1"/>
  <c r="S139" i="1"/>
  <c r="G144" i="3" s="1"/>
  <c r="M144" s="1"/>
  <c r="O144" s="1"/>
  <c r="R139" i="1"/>
  <c r="F144" i="3" s="1"/>
  <c r="Q139" i="1"/>
  <c r="E144" i="3" s="1"/>
  <c r="K144" s="1"/>
  <c r="P139" i="1"/>
  <c r="D144" i="3" s="1"/>
  <c r="J144" s="1"/>
  <c r="O139" i="1"/>
  <c r="C144" i="3" s="1"/>
  <c r="I144" s="1"/>
  <c r="S138" i="1"/>
  <c r="G143" i="3" s="1"/>
  <c r="M143" s="1"/>
  <c r="O143" s="1"/>
  <c r="R138" i="1"/>
  <c r="F143" i="3" s="1"/>
  <c r="Q138" i="1"/>
  <c r="E143" i="3" s="1"/>
  <c r="K143" s="1"/>
  <c r="P138" i="1"/>
  <c r="D143" i="3" s="1"/>
  <c r="J143" s="1"/>
  <c r="O138" i="1"/>
  <c r="C143" i="3" s="1"/>
  <c r="I143" s="1"/>
  <c r="S137" i="1"/>
  <c r="G142" i="3" s="1"/>
  <c r="M142" s="1"/>
  <c r="O142" s="1"/>
  <c r="R137" i="1"/>
  <c r="F142" i="3" s="1"/>
  <c r="L142" s="1"/>
  <c r="Q137" i="1"/>
  <c r="E142" i="3" s="1"/>
  <c r="K142" s="1"/>
  <c r="P137" i="1"/>
  <c r="D142" i="3" s="1"/>
  <c r="J142" s="1"/>
  <c r="O137" i="1"/>
  <c r="C142" i="3" s="1"/>
  <c r="I142" s="1"/>
  <c r="S136" i="1"/>
  <c r="G141" i="3" s="1"/>
  <c r="M141" s="1"/>
  <c r="O141" s="1"/>
  <c r="R136" i="1"/>
  <c r="F141" i="3" s="1"/>
  <c r="L141" s="1"/>
  <c r="Q136" i="1"/>
  <c r="E141" i="3" s="1"/>
  <c r="P136" i="1"/>
  <c r="D141" i="3" s="1"/>
  <c r="J141" s="1"/>
  <c r="O136" i="1"/>
  <c r="C141" i="3" s="1"/>
  <c r="I141" s="1"/>
  <c r="S135" i="1"/>
  <c r="G140" i="3" s="1"/>
  <c r="R135" i="1"/>
  <c r="F140" i="3" s="1"/>
  <c r="Q135" i="1"/>
  <c r="E140" i="3" s="1"/>
  <c r="P135" i="1"/>
  <c r="D140" i="3" s="1"/>
  <c r="O135" i="1"/>
  <c r="C140" i="3" s="1"/>
  <c r="I140" s="1"/>
  <c r="S134" i="1"/>
  <c r="G139" i="3" s="1"/>
  <c r="R134" i="1"/>
  <c r="F139" i="3" s="1"/>
  <c r="L139" s="1"/>
  <c r="Q134" i="1"/>
  <c r="E139" i="3" s="1"/>
  <c r="K139" s="1"/>
  <c r="P134" i="1"/>
  <c r="D139" i="3" s="1"/>
  <c r="O134" i="1"/>
  <c r="C139" i="3" s="1"/>
  <c r="I139" s="1"/>
  <c r="S133" i="1"/>
  <c r="G138" i="3" s="1"/>
  <c r="R133" i="1"/>
  <c r="F138" i="3" s="1"/>
  <c r="Q133" i="1"/>
  <c r="E138" i="3" s="1"/>
  <c r="K138" s="1"/>
  <c r="P133" i="1"/>
  <c r="D138" i="3" s="1"/>
  <c r="O133" i="1"/>
  <c r="C138" i="3" s="1"/>
  <c r="M138" s="1"/>
  <c r="O138" s="1"/>
  <c r="S132" i="1"/>
  <c r="G137" i="3" s="1"/>
  <c r="R132" i="1"/>
  <c r="F137" i="3" s="1"/>
  <c r="Q132" i="1"/>
  <c r="E137" i="3" s="1"/>
  <c r="P132" i="1"/>
  <c r="D137" i="3" s="1"/>
  <c r="O132" i="1"/>
  <c r="C137" i="3" s="1"/>
  <c r="I137" s="1"/>
  <c r="S131" i="1"/>
  <c r="G136" i="3" s="1"/>
  <c r="M136" s="1"/>
  <c r="O136" s="1"/>
  <c r="R131" i="1"/>
  <c r="Q131"/>
  <c r="E136" i="3" s="1"/>
  <c r="K136" s="1"/>
  <c r="P131" i="1"/>
  <c r="D136" i="3" s="1"/>
  <c r="J136" s="1"/>
  <c r="O131" i="1"/>
  <c r="C136" i="3" s="1"/>
  <c r="I136" s="1"/>
  <c r="S130" i="1"/>
  <c r="G135" i="3" s="1"/>
  <c r="M135" s="1"/>
  <c r="O135" s="1"/>
  <c r="R130" i="1"/>
  <c r="F135" i="3" s="1"/>
  <c r="Q130" i="1"/>
  <c r="E135" i="3" s="1"/>
  <c r="K135" s="1"/>
  <c r="P130" i="1"/>
  <c r="D135" i="3" s="1"/>
  <c r="J135" s="1"/>
  <c r="O130" i="1"/>
  <c r="S129"/>
  <c r="G134" i="3" s="1"/>
  <c r="M134" s="1"/>
  <c r="O134" s="1"/>
  <c r="R129" i="1"/>
  <c r="F134" i="3" s="1"/>
  <c r="L134" s="1"/>
  <c r="Q129" i="1"/>
  <c r="E134" i="3" s="1"/>
  <c r="K134" s="1"/>
  <c r="P129" i="1"/>
  <c r="D134" i="3" s="1"/>
  <c r="J134" s="1"/>
  <c r="O129" i="1"/>
  <c r="C134" i="3" s="1"/>
  <c r="I134" s="1"/>
  <c r="S128" i="1"/>
  <c r="G133" i="3" s="1"/>
  <c r="M133" s="1"/>
  <c r="O133" s="1"/>
  <c r="R128" i="1"/>
  <c r="F133" i="3" s="1"/>
  <c r="L133" s="1"/>
  <c r="Q128" i="1"/>
  <c r="P128"/>
  <c r="D133" i="3" s="1"/>
  <c r="J133" s="1"/>
  <c r="O128" i="1"/>
  <c r="C133" i="3" s="1"/>
  <c r="I133" s="1"/>
  <c r="S127" i="1"/>
  <c r="G132" i="3" s="1"/>
  <c r="R127" i="1"/>
  <c r="F132" i="3" s="1"/>
  <c r="Q127" i="1"/>
  <c r="E132" i="3" s="1"/>
  <c r="P127" i="1"/>
  <c r="D132" i="3" s="1"/>
  <c r="O127" i="1"/>
  <c r="C132" i="3" s="1"/>
  <c r="I132" s="1"/>
  <c r="S126" i="1"/>
  <c r="R126"/>
  <c r="R146" s="1"/>
  <c r="F151" i="3" s="1"/>
  <c r="L151" s="1"/>
  <c r="Q126" i="1"/>
  <c r="Q146" s="1"/>
  <c r="E151" i="3" s="1"/>
  <c r="K151" s="1"/>
  <c r="P126" i="1"/>
  <c r="P146" s="1"/>
  <c r="D151" i="3" s="1"/>
  <c r="O126" i="1"/>
  <c r="O146" s="1"/>
  <c r="C151" i="3" s="1"/>
  <c r="I151" s="1"/>
  <c r="S125" i="1"/>
  <c r="S145" s="1"/>
  <c r="R125"/>
  <c r="R145" s="1"/>
  <c r="Q125"/>
  <c r="Q145" s="1"/>
  <c r="P125"/>
  <c r="P145" s="1"/>
  <c r="O125"/>
  <c r="O145" s="1"/>
  <c r="M122"/>
  <c r="L122"/>
  <c r="K122"/>
  <c r="J122"/>
  <c r="I122"/>
  <c r="G122"/>
  <c r="F122"/>
  <c r="E122"/>
  <c r="D122"/>
  <c r="C122"/>
  <c r="R121"/>
  <c r="M121"/>
  <c r="L121"/>
  <c r="K121"/>
  <c r="J121"/>
  <c r="I121"/>
  <c r="G121"/>
  <c r="F121"/>
  <c r="E121"/>
  <c r="D121"/>
  <c r="C121"/>
  <c r="D123" i="3"/>
  <c r="C123"/>
  <c r="E122"/>
  <c r="F121"/>
  <c r="E121"/>
  <c r="G120"/>
  <c r="C120"/>
  <c r="G119"/>
  <c r="D119"/>
  <c r="E118"/>
  <c r="D118"/>
  <c r="F117"/>
  <c r="G116"/>
  <c r="F116"/>
  <c r="C116"/>
  <c r="I116" s="1"/>
  <c r="D115"/>
  <c r="C115"/>
  <c r="J115" s="1"/>
  <c r="E114"/>
  <c r="F113"/>
  <c r="E113"/>
  <c r="G112"/>
  <c r="C112"/>
  <c r="I112" s="1"/>
  <c r="G111"/>
  <c r="D111"/>
  <c r="E110"/>
  <c r="D110"/>
  <c r="F109"/>
  <c r="G108"/>
  <c r="F108"/>
  <c r="C108"/>
  <c r="I108" s="1"/>
  <c r="D107"/>
  <c r="C107"/>
  <c r="I107" s="1"/>
  <c r="E106"/>
  <c r="C98"/>
  <c r="I98" s="1"/>
  <c r="F97"/>
  <c r="E97"/>
  <c r="E96"/>
  <c r="C96"/>
  <c r="I96" s="1"/>
  <c r="G95"/>
  <c r="G94"/>
  <c r="E94"/>
  <c r="D94"/>
  <c r="D93"/>
  <c r="G92"/>
  <c r="F92"/>
  <c r="F91"/>
  <c r="D91"/>
  <c r="C91"/>
  <c r="I91" s="1"/>
  <c r="C90"/>
  <c r="I90" s="1"/>
  <c r="F89"/>
  <c r="E89"/>
  <c r="E88"/>
  <c r="C88"/>
  <c r="G87"/>
  <c r="G86"/>
  <c r="E86"/>
  <c r="D86"/>
  <c r="D85"/>
  <c r="G84"/>
  <c r="F84"/>
  <c r="F83"/>
  <c r="D83"/>
  <c r="C83"/>
  <c r="I83" s="1"/>
  <c r="C82"/>
  <c r="I82" s="1"/>
  <c r="F81"/>
  <c r="E81"/>
  <c r="S119" i="1"/>
  <c r="G123" i="3" s="1"/>
  <c r="R119" i="1"/>
  <c r="F123" i="3" s="1"/>
  <c r="Q119" i="1"/>
  <c r="E123" i="3" s="1"/>
  <c r="P119" i="1"/>
  <c r="O119"/>
  <c r="S118"/>
  <c r="G122" i="3" s="1"/>
  <c r="R118" i="1"/>
  <c r="F122" i="3" s="1"/>
  <c r="Q118" i="1"/>
  <c r="P118"/>
  <c r="D122" i="3" s="1"/>
  <c r="O118" i="1"/>
  <c r="C122" i="3" s="1"/>
  <c r="I122" s="1"/>
  <c r="S117" i="1"/>
  <c r="G121" i="3" s="1"/>
  <c r="R117" i="1"/>
  <c r="Q117"/>
  <c r="P117"/>
  <c r="D121" i="3" s="1"/>
  <c r="O117" i="1"/>
  <c r="C121" i="3" s="1"/>
  <c r="S116" i="1"/>
  <c r="R116"/>
  <c r="F120" i="3" s="1"/>
  <c r="Q116" i="1"/>
  <c r="E120" i="3" s="1"/>
  <c r="P116" i="1"/>
  <c r="D120" i="3" s="1"/>
  <c r="O116" i="1"/>
  <c r="S115"/>
  <c r="R115"/>
  <c r="F119" i="3" s="1"/>
  <c r="Q115" i="1"/>
  <c r="E119" i="3" s="1"/>
  <c r="P115" i="1"/>
  <c r="O115"/>
  <c r="C119" i="3" s="1"/>
  <c r="S114" i="1"/>
  <c r="G118" i="3" s="1"/>
  <c r="R114" i="1"/>
  <c r="F118" i="3" s="1"/>
  <c r="Q114" i="1"/>
  <c r="P114"/>
  <c r="O114"/>
  <c r="C118" i="3" s="1"/>
  <c r="I118" s="1"/>
  <c r="S113" i="1"/>
  <c r="G117" i="3" s="1"/>
  <c r="R113" i="1"/>
  <c r="Q113"/>
  <c r="E117" i="3" s="1"/>
  <c r="P113" i="1"/>
  <c r="D117" i="3" s="1"/>
  <c r="O113" i="1"/>
  <c r="C117" i="3" s="1"/>
  <c r="I117" s="1"/>
  <c r="S112" i="1"/>
  <c r="R112"/>
  <c r="Q112"/>
  <c r="E116" i="3" s="1"/>
  <c r="P112" i="1"/>
  <c r="D116" i="3" s="1"/>
  <c r="O112" i="1"/>
  <c r="S111"/>
  <c r="G115" i="3" s="1"/>
  <c r="R111" i="1"/>
  <c r="F115" i="3" s="1"/>
  <c r="Q111" i="1"/>
  <c r="E115" i="3" s="1"/>
  <c r="P111" i="1"/>
  <c r="O111"/>
  <c r="S110"/>
  <c r="G114" i="3" s="1"/>
  <c r="R110" i="1"/>
  <c r="F114" i="3" s="1"/>
  <c r="Q110" i="1"/>
  <c r="P110"/>
  <c r="D114" i="3" s="1"/>
  <c r="O110" i="1"/>
  <c r="C114" i="3" s="1"/>
  <c r="I114" s="1"/>
  <c r="S109" i="1"/>
  <c r="G113" i="3" s="1"/>
  <c r="R109" i="1"/>
  <c r="Q109"/>
  <c r="P109"/>
  <c r="D113" i="3" s="1"/>
  <c r="O109" i="1"/>
  <c r="C113" i="3" s="1"/>
  <c r="I113" s="1"/>
  <c r="S108" i="1"/>
  <c r="R108"/>
  <c r="F112" i="3" s="1"/>
  <c r="Q108" i="1"/>
  <c r="E112" i="3" s="1"/>
  <c r="P108" i="1"/>
  <c r="D112" i="3" s="1"/>
  <c r="O108" i="1"/>
  <c r="S107"/>
  <c r="R107"/>
  <c r="F111" i="3" s="1"/>
  <c r="Q107" i="1"/>
  <c r="E111" i="3" s="1"/>
  <c r="P107" i="1"/>
  <c r="O107"/>
  <c r="C111" i="3" s="1"/>
  <c r="I111" s="1"/>
  <c r="S106" i="1"/>
  <c r="G110" i="3" s="1"/>
  <c r="R106" i="1"/>
  <c r="F110" i="3" s="1"/>
  <c r="Q106" i="1"/>
  <c r="P106"/>
  <c r="O106"/>
  <c r="C110" i="3" s="1"/>
  <c r="S105" i="1"/>
  <c r="G109" i="3" s="1"/>
  <c r="R105" i="1"/>
  <c r="Q105"/>
  <c r="E109" i="3" s="1"/>
  <c r="P105" i="1"/>
  <c r="D109" i="3" s="1"/>
  <c r="O105" i="1"/>
  <c r="C109" i="3" s="1"/>
  <c r="I109" s="1"/>
  <c r="S104" i="1"/>
  <c r="R104"/>
  <c r="Q104"/>
  <c r="E108" i="3" s="1"/>
  <c r="P104" i="1"/>
  <c r="D108" i="3" s="1"/>
  <c r="O104" i="1"/>
  <c r="S103"/>
  <c r="G107" i="3" s="1"/>
  <c r="R103" i="1"/>
  <c r="F107" i="3" s="1"/>
  <c r="Q103" i="1"/>
  <c r="E107" i="3" s="1"/>
  <c r="P103" i="1"/>
  <c r="O103"/>
  <c r="S102"/>
  <c r="G106" i="3" s="1"/>
  <c r="R102" i="1"/>
  <c r="R122" s="1"/>
  <c r="F126" i="3" s="1"/>
  <c r="Q102" i="1"/>
  <c r="Q122" s="1"/>
  <c r="E126" i="3" s="1"/>
  <c r="P102" i="1"/>
  <c r="D106" i="3" s="1"/>
  <c r="O102" i="1"/>
  <c r="O122" s="1"/>
  <c r="C126" i="3" s="1"/>
  <c r="S101" i="1"/>
  <c r="S121" s="1"/>
  <c r="R101"/>
  <c r="Q101"/>
  <c r="Q121" s="1"/>
  <c r="P101"/>
  <c r="P121" s="1"/>
  <c r="O101"/>
  <c r="O121" s="1"/>
  <c r="M98"/>
  <c r="L98"/>
  <c r="K98"/>
  <c r="J98"/>
  <c r="I98"/>
  <c r="G98"/>
  <c r="F98"/>
  <c r="E98"/>
  <c r="D98"/>
  <c r="C98"/>
  <c r="O97"/>
  <c r="M97"/>
  <c r="L97"/>
  <c r="K97"/>
  <c r="J97"/>
  <c r="I97"/>
  <c r="G97"/>
  <c r="F97"/>
  <c r="E97"/>
  <c r="D97"/>
  <c r="C97"/>
  <c r="S95"/>
  <c r="G98" i="3" s="1"/>
  <c r="R95" i="1"/>
  <c r="F98" i="3" s="1"/>
  <c r="Q95" i="1"/>
  <c r="E98" i="3" s="1"/>
  <c r="P95" i="1"/>
  <c r="D98" i="3" s="1"/>
  <c r="J98" s="1"/>
  <c r="O95" i="1"/>
  <c r="S94"/>
  <c r="G97" i="3" s="1"/>
  <c r="R94" i="1"/>
  <c r="Q94"/>
  <c r="P94"/>
  <c r="D97" i="3" s="1"/>
  <c r="O94" i="1"/>
  <c r="C97" i="3" s="1"/>
  <c r="I97" s="1"/>
  <c r="S93" i="1"/>
  <c r="G96" i="3" s="1"/>
  <c r="R93" i="1"/>
  <c r="F96" i="3" s="1"/>
  <c r="Q93" i="1"/>
  <c r="P93"/>
  <c r="D96" i="3" s="1"/>
  <c r="O93" i="1"/>
  <c r="S92"/>
  <c r="R92"/>
  <c r="F95" i="3" s="1"/>
  <c r="Q92" i="1"/>
  <c r="E95" i="3" s="1"/>
  <c r="P92" i="1"/>
  <c r="D95" i="3" s="1"/>
  <c r="O92" i="1"/>
  <c r="C95" i="3" s="1"/>
  <c r="I95" s="1"/>
  <c r="S91" i="1"/>
  <c r="R91"/>
  <c r="F94" i="3" s="1"/>
  <c r="L94" s="1"/>
  <c r="Q91" i="1"/>
  <c r="P91"/>
  <c r="O91"/>
  <c r="C94" i="3" s="1"/>
  <c r="S90" i="1"/>
  <c r="G93" i="3" s="1"/>
  <c r="M93" s="1"/>
  <c r="O93" s="1"/>
  <c r="R90" i="1"/>
  <c r="F93" i="3" s="1"/>
  <c r="Q90" i="1"/>
  <c r="E93" i="3" s="1"/>
  <c r="P90" i="1"/>
  <c r="O90"/>
  <c r="C93" i="3" s="1"/>
  <c r="S89" i="1"/>
  <c r="R89"/>
  <c r="Q89"/>
  <c r="E92" i="3" s="1"/>
  <c r="P89" i="1"/>
  <c r="D92" i="3" s="1"/>
  <c r="O89" i="1"/>
  <c r="C92" i="3" s="1"/>
  <c r="I92" s="1"/>
  <c r="S88" i="1"/>
  <c r="G91" i="3" s="1"/>
  <c r="R88" i="1"/>
  <c r="Q88"/>
  <c r="E91" i="3" s="1"/>
  <c r="P88" i="1"/>
  <c r="O88"/>
  <c r="S87"/>
  <c r="G90" i="3" s="1"/>
  <c r="M90" s="1"/>
  <c r="O90" s="1"/>
  <c r="R87" i="1"/>
  <c r="F90" i="3" s="1"/>
  <c r="Q87" i="1"/>
  <c r="E90" i="3" s="1"/>
  <c r="P87" i="1"/>
  <c r="D90" i="3" s="1"/>
  <c r="J90" s="1"/>
  <c r="O87" i="1"/>
  <c r="S86"/>
  <c r="G89" i="3" s="1"/>
  <c r="R86" i="1"/>
  <c r="Q86"/>
  <c r="P86"/>
  <c r="D89" i="3" s="1"/>
  <c r="O86" i="1"/>
  <c r="C89" i="3" s="1"/>
  <c r="I89" s="1"/>
  <c r="S85" i="1"/>
  <c r="G88" i="3" s="1"/>
  <c r="R85" i="1"/>
  <c r="F88" i="3" s="1"/>
  <c r="Q85" i="1"/>
  <c r="P85"/>
  <c r="D88" i="3" s="1"/>
  <c r="O85" i="1"/>
  <c r="S84"/>
  <c r="R84"/>
  <c r="F87" i="3" s="1"/>
  <c r="Q84" i="1"/>
  <c r="E87" i="3" s="1"/>
  <c r="P84" i="1"/>
  <c r="D87" i="3" s="1"/>
  <c r="O84" i="1"/>
  <c r="C87" i="3" s="1"/>
  <c r="I87" s="1"/>
  <c r="S83" i="1"/>
  <c r="R83"/>
  <c r="F86" i="3" s="1"/>
  <c r="Q83" i="1"/>
  <c r="P83"/>
  <c r="O83"/>
  <c r="C86" i="3" s="1"/>
  <c r="S82" i="1"/>
  <c r="G85" i="3" s="1"/>
  <c r="R82" i="1"/>
  <c r="F85" i="3" s="1"/>
  <c r="Q82" i="1"/>
  <c r="E85" i="3" s="1"/>
  <c r="P82" i="1"/>
  <c r="O82"/>
  <c r="C85" i="3" s="1"/>
  <c r="S81" i="1"/>
  <c r="R81"/>
  <c r="Q81"/>
  <c r="E84" i="3" s="1"/>
  <c r="P81" i="1"/>
  <c r="D84" i="3" s="1"/>
  <c r="O81" i="1"/>
  <c r="C84" i="3" s="1"/>
  <c r="I84" s="1"/>
  <c r="S80" i="1"/>
  <c r="G83" i="3" s="1"/>
  <c r="R80" i="1"/>
  <c r="Q80"/>
  <c r="E83" i="3" s="1"/>
  <c r="P80" i="1"/>
  <c r="O80"/>
  <c r="S79"/>
  <c r="G82" i="3" s="1"/>
  <c r="R79" i="1"/>
  <c r="R98" s="1"/>
  <c r="F101" i="3" s="1"/>
  <c r="Q79" i="1"/>
  <c r="E82" i="3" s="1"/>
  <c r="P79" i="1"/>
  <c r="D82" i="3" s="1"/>
  <c r="O79" i="1"/>
  <c r="S78"/>
  <c r="G81" i="3" s="1"/>
  <c r="R78" i="1"/>
  <c r="Q78"/>
  <c r="Q98" s="1"/>
  <c r="E101" i="3" s="1"/>
  <c r="P78" i="1"/>
  <c r="D81" i="3" s="1"/>
  <c r="O78" i="1"/>
  <c r="O98" s="1"/>
  <c r="C101" i="3" s="1"/>
  <c r="I101" s="1"/>
  <c r="S77" i="1"/>
  <c r="R77"/>
  <c r="R97" s="1"/>
  <c r="Q77"/>
  <c r="Q97" s="1"/>
  <c r="P77"/>
  <c r="P97" s="1"/>
  <c r="O77"/>
  <c r="M74"/>
  <c r="L74"/>
  <c r="K74"/>
  <c r="J74"/>
  <c r="I74"/>
  <c r="G74"/>
  <c r="F74"/>
  <c r="E74"/>
  <c r="D74"/>
  <c r="C74"/>
  <c r="Q73"/>
  <c r="M73"/>
  <c r="L73"/>
  <c r="K73"/>
  <c r="J73"/>
  <c r="I73"/>
  <c r="G73"/>
  <c r="F73"/>
  <c r="E73"/>
  <c r="D73"/>
  <c r="C73"/>
  <c r="S71"/>
  <c r="R71"/>
  <c r="Q71"/>
  <c r="P71"/>
  <c r="P73" s="1"/>
  <c r="O71"/>
  <c r="S70"/>
  <c r="R70"/>
  <c r="Q70"/>
  <c r="P70"/>
  <c r="O70"/>
  <c r="S69"/>
  <c r="R69"/>
  <c r="Q69"/>
  <c r="P69"/>
  <c r="O69"/>
  <c r="S68"/>
  <c r="R68"/>
  <c r="Q68"/>
  <c r="P68"/>
  <c r="O68"/>
  <c r="S67"/>
  <c r="R67"/>
  <c r="Q67"/>
  <c r="P67"/>
  <c r="O67"/>
  <c r="S66"/>
  <c r="R66"/>
  <c r="Q66"/>
  <c r="P66"/>
  <c r="O66"/>
  <c r="S65"/>
  <c r="R65"/>
  <c r="Q65"/>
  <c r="P65"/>
  <c r="O65"/>
  <c r="S64"/>
  <c r="R64"/>
  <c r="Q64"/>
  <c r="P64"/>
  <c r="O64"/>
  <c r="S63"/>
  <c r="R63"/>
  <c r="Q63"/>
  <c r="P63"/>
  <c r="O63"/>
  <c r="S62"/>
  <c r="R62"/>
  <c r="Q62"/>
  <c r="P62"/>
  <c r="O62"/>
  <c r="S61"/>
  <c r="R61"/>
  <c r="R74" s="1"/>
  <c r="Q61"/>
  <c r="P61"/>
  <c r="O61"/>
  <c r="S60"/>
  <c r="R60"/>
  <c r="Q60"/>
  <c r="P60"/>
  <c r="O60"/>
  <c r="S59"/>
  <c r="R59"/>
  <c r="Q59"/>
  <c r="P59"/>
  <c r="O59"/>
  <c r="S58"/>
  <c r="R58"/>
  <c r="Q58"/>
  <c r="P58"/>
  <c r="O58"/>
  <c r="S57"/>
  <c r="R57"/>
  <c r="Q57"/>
  <c r="P57"/>
  <c r="O57"/>
  <c r="S56"/>
  <c r="R56"/>
  <c r="Q56"/>
  <c r="P56"/>
  <c r="O56"/>
  <c r="S55"/>
  <c r="S74" s="1"/>
  <c r="R55"/>
  <c r="Q55"/>
  <c r="P55"/>
  <c r="O55"/>
  <c r="O74" s="1"/>
  <c r="S54"/>
  <c r="R54"/>
  <c r="Q54"/>
  <c r="Q74" s="1"/>
  <c r="P54"/>
  <c r="P74" s="1"/>
  <c r="O54"/>
  <c r="S53"/>
  <c r="S73" s="1"/>
  <c r="R53"/>
  <c r="R73" s="1"/>
  <c r="Q53"/>
  <c r="P53"/>
  <c r="O53"/>
  <c r="O73" s="1"/>
  <c r="J123" i="3"/>
  <c r="I120"/>
  <c r="I115"/>
  <c r="I88"/>
  <c r="E48"/>
  <c r="D48"/>
  <c r="F47"/>
  <c r="E47"/>
  <c r="G46"/>
  <c r="M46" s="1"/>
  <c r="O46" s="1"/>
  <c r="F46"/>
  <c r="C46"/>
  <c r="G45"/>
  <c r="M45" s="1"/>
  <c r="O45" s="1"/>
  <c r="D45"/>
  <c r="C45"/>
  <c r="I45" s="1"/>
  <c r="E44"/>
  <c r="D44"/>
  <c r="F43"/>
  <c r="E43"/>
  <c r="G42"/>
  <c r="F42"/>
  <c r="C42"/>
  <c r="I42" s="1"/>
  <c r="G41"/>
  <c r="D41"/>
  <c r="J41" s="1"/>
  <c r="C41"/>
  <c r="I41" s="1"/>
  <c r="E40"/>
  <c r="D40"/>
  <c r="F39"/>
  <c r="E39"/>
  <c r="G38"/>
  <c r="F38"/>
  <c r="C38"/>
  <c r="I38" s="1"/>
  <c r="G37"/>
  <c r="D37"/>
  <c r="C37"/>
  <c r="E36"/>
  <c r="D36"/>
  <c r="F35"/>
  <c r="E35"/>
  <c r="G34"/>
  <c r="F34"/>
  <c r="C34"/>
  <c r="I34" s="1"/>
  <c r="G33"/>
  <c r="D33"/>
  <c r="C33"/>
  <c r="I33" s="1"/>
  <c r="E32"/>
  <c r="D32"/>
  <c r="F31"/>
  <c r="E31"/>
  <c r="I46"/>
  <c r="I37"/>
  <c r="M50" i="1"/>
  <c r="L50"/>
  <c r="K50"/>
  <c r="J50"/>
  <c r="I50"/>
  <c r="G50"/>
  <c r="F50"/>
  <c r="E50"/>
  <c r="D50"/>
  <c r="C50"/>
  <c r="R49"/>
  <c r="O49"/>
  <c r="M49"/>
  <c r="L49"/>
  <c r="K49"/>
  <c r="J49"/>
  <c r="I49"/>
  <c r="G49"/>
  <c r="F49"/>
  <c r="E49"/>
  <c r="D49"/>
  <c r="C49"/>
  <c r="S47"/>
  <c r="G48" i="3" s="1"/>
  <c r="R47" i="1"/>
  <c r="F48" i="3" s="1"/>
  <c r="Q47" i="1"/>
  <c r="P47"/>
  <c r="O47"/>
  <c r="C48" i="3" s="1"/>
  <c r="I48" s="1"/>
  <c r="S46" i="1"/>
  <c r="G47" i="3" s="1"/>
  <c r="R46" i="1"/>
  <c r="Q46"/>
  <c r="P46"/>
  <c r="D47" i="3" s="1"/>
  <c r="O46" i="1"/>
  <c r="C47" i="3" s="1"/>
  <c r="I47" s="1"/>
  <c r="S45" i="1"/>
  <c r="R45"/>
  <c r="Q45"/>
  <c r="E46" i="3" s="1"/>
  <c r="P45" i="1"/>
  <c r="D46" i="3" s="1"/>
  <c r="O45" i="1"/>
  <c r="S44"/>
  <c r="R44"/>
  <c r="F45" i="3" s="1"/>
  <c r="Q44" i="1"/>
  <c r="E45" i="3" s="1"/>
  <c r="K45" s="1"/>
  <c r="P44" i="1"/>
  <c r="O44"/>
  <c r="S43"/>
  <c r="G44" i="3" s="1"/>
  <c r="R43" i="1"/>
  <c r="F44" i="3" s="1"/>
  <c r="Q43" i="1"/>
  <c r="P43"/>
  <c r="O43"/>
  <c r="C44" i="3" s="1"/>
  <c r="S42" i="1"/>
  <c r="G43" i="3" s="1"/>
  <c r="R42" i="1"/>
  <c r="Q42"/>
  <c r="P42"/>
  <c r="D43" i="3" s="1"/>
  <c r="O42" i="1"/>
  <c r="C43" i="3" s="1"/>
  <c r="S41" i="1"/>
  <c r="R41"/>
  <c r="Q41"/>
  <c r="E42" i="3" s="1"/>
  <c r="P41" i="1"/>
  <c r="D42" i="3" s="1"/>
  <c r="O41" i="1"/>
  <c r="S40"/>
  <c r="R40"/>
  <c r="F41" i="3" s="1"/>
  <c r="Q40" i="1"/>
  <c r="E41" i="3" s="1"/>
  <c r="P40" i="1"/>
  <c r="O40"/>
  <c r="S39"/>
  <c r="G40" i="3" s="1"/>
  <c r="R39" i="1"/>
  <c r="F40" i="3" s="1"/>
  <c r="Q39" i="1"/>
  <c r="P39"/>
  <c r="O39"/>
  <c r="C40" i="3" s="1"/>
  <c r="I40" s="1"/>
  <c r="S38" i="1"/>
  <c r="G39" i="3" s="1"/>
  <c r="R38" i="1"/>
  <c r="Q38"/>
  <c r="P38"/>
  <c r="D39" i="3" s="1"/>
  <c r="O38" i="1"/>
  <c r="C39" i="3" s="1"/>
  <c r="I39" s="1"/>
  <c r="S37" i="1"/>
  <c r="R37"/>
  <c r="Q37"/>
  <c r="E38" i="3" s="1"/>
  <c r="K38" s="1"/>
  <c r="P37" i="1"/>
  <c r="D38" i="3" s="1"/>
  <c r="O37" i="1"/>
  <c r="S36"/>
  <c r="R36"/>
  <c r="F37" i="3" s="1"/>
  <c r="Q36" i="1"/>
  <c r="E37" i="3" s="1"/>
  <c r="K37" s="1"/>
  <c r="P36" i="1"/>
  <c r="O36"/>
  <c r="S35"/>
  <c r="G36" i="3" s="1"/>
  <c r="R35" i="1"/>
  <c r="F36" i="3" s="1"/>
  <c r="Q35" i="1"/>
  <c r="P35"/>
  <c r="O35"/>
  <c r="C36" i="3" s="1"/>
  <c r="S34" i="1"/>
  <c r="G35" i="3" s="1"/>
  <c r="R34" i="1"/>
  <c r="Q34"/>
  <c r="P34"/>
  <c r="D35" i="3" s="1"/>
  <c r="O34" i="1"/>
  <c r="C35" i="3" s="1"/>
  <c r="S33" i="1"/>
  <c r="R33"/>
  <c r="Q33"/>
  <c r="E34" i="3" s="1"/>
  <c r="P33" i="1"/>
  <c r="D34" i="3" s="1"/>
  <c r="O33" i="1"/>
  <c r="S32"/>
  <c r="R32"/>
  <c r="F33" i="3" s="1"/>
  <c r="L33" s="1"/>
  <c r="Q32" i="1"/>
  <c r="E33" i="3" s="1"/>
  <c r="P32" i="1"/>
  <c r="O32"/>
  <c r="S31"/>
  <c r="G32" i="3" s="1"/>
  <c r="R31" i="1"/>
  <c r="F32" i="3" s="1"/>
  <c r="Q31" i="1"/>
  <c r="Q50" s="1"/>
  <c r="E51" i="3" s="1"/>
  <c r="P31" i="1"/>
  <c r="O31"/>
  <c r="C32" i="3" s="1"/>
  <c r="I32" s="1"/>
  <c r="S30" i="1"/>
  <c r="S50" s="1"/>
  <c r="G51" i="3" s="1"/>
  <c r="R30" i="1"/>
  <c r="R50" s="1"/>
  <c r="F51" i="3" s="1"/>
  <c r="Q30" i="1"/>
  <c r="P30"/>
  <c r="D31" i="3" s="1"/>
  <c r="O30" i="1"/>
  <c r="C31" i="3" s="1"/>
  <c r="S29" i="1"/>
  <c r="S49" s="1"/>
  <c r="R29"/>
  <c r="Q29"/>
  <c r="Q49" s="1"/>
  <c r="P29"/>
  <c r="P49" s="1"/>
  <c r="O29"/>
  <c r="G23" i="2"/>
  <c r="D24"/>
  <c r="E24"/>
  <c r="F24"/>
  <c r="G24"/>
  <c r="C24"/>
  <c r="M26" i="1"/>
  <c r="L26"/>
  <c r="K26"/>
  <c r="J26"/>
  <c r="I26"/>
  <c r="D26"/>
  <c r="E26"/>
  <c r="F26"/>
  <c r="G26"/>
  <c r="C26"/>
  <c r="M25"/>
  <c r="L25"/>
  <c r="K25"/>
  <c r="J25"/>
  <c r="I25"/>
  <c r="D25"/>
  <c r="E25"/>
  <c r="F25"/>
  <c r="G25"/>
  <c r="C25"/>
  <c r="E7" i="3"/>
  <c r="E9"/>
  <c r="E11"/>
  <c r="D12"/>
  <c r="E15"/>
  <c r="E19"/>
  <c r="D20"/>
  <c r="G21"/>
  <c r="E23"/>
  <c r="C6"/>
  <c r="I6" s="1"/>
  <c r="G3" i="2"/>
  <c r="G130" i="3" s="1"/>
  <c r="F3" i="2"/>
  <c r="F5" i="3" s="1"/>
  <c r="E3" i="2"/>
  <c r="E155" i="3" s="1"/>
  <c r="D3" i="2"/>
  <c r="D155" i="3" s="1"/>
  <c r="C3" i="2"/>
  <c r="C155" i="3" s="1"/>
  <c r="S23" i="1"/>
  <c r="G23" i="3" s="1"/>
  <c r="R23" i="1"/>
  <c r="F23" i="3" s="1"/>
  <c r="Q23" i="1"/>
  <c r="P23"/>
  <c r="P25" s="1"/>
  <c r="O23"/>
  <c r="C23" i="3" s="1"/>
  <c r="I23" s="1"/>
  <c r="S22" i="1"/>
  <c r="G22" i="3" s="1"/>
  <c r="R22" i="1"/>
  <c r="F22" i="3" s="1"/>
  <c r="Q22" i="1"/>
  <c r="E22" i="3" s="1"/>
  <c r="P22" i="1"/>
  <c r="D22" i="3" s="1"/>
  <c r="O22" i="1"/>
  <c r="C22" i="3" s="1"/>
  <c r="S21" i="1"/>
  <c r="R21"/>
  <c r="F21" i="3" s="1"/>
  <c r="F71" s="1"/>
  <c r="F225" s="1"/>
  <c r="Q21" i="1"/>
  <c r="E21" i="3" s="1"/>
  <c r="P21" i="1"/>
  <c r="D21" i="3" s="1"/>
  <c r="O21" i="1"/>
  <c r="C21" i="3" s="1"/>
  <c r="I21" s="1"/>
  <c r="S20" i="1"/>
  <c r="G20" i="3" s="1"/>
  <c r="R20" i="1"/>
  <c r="F20" i="3" s="1"/>
  <c r="Q20" i="1"/>
  <c r="E20" i="3" s="1"/>
  <c r="P20" i="1"/>
  <c r="O20"/>
  <c r="C20" i="3" s="1"/>
  <c r="I20" s="1"/>
  <c r="S19" i="1"/>
  <c r="G19" i="3" s="1"/>
  <c r="R19" i="1"/>
  <c r="F19" i="3" s="1"/>
  <c r="Q19" i="1"/>
  <c r="P19"/>
  <c r="D19" i="3" s="1"/>
  <c r="D69" s="1"/>
  <c r="D223" s="1"/>
  <c r="O19" i="1"/>
  <c r="C19" i="3" s="1"/>
  <c r="S18" i="1"/>
  <c r="G18" i="3" s="1"/>
  <c r="R18" i="1"/>
  <c r="F18" i="3" s="1"/>
  <c r="Q18" i="1"/>
  <c r="E18" i="3" s="1"/>
  <c r="E68" s="1"/>
  <c r="E222" s="1"/>
  <c r="P18" i="1"/>
  <c r="D18" i="3" s="1"/>
  <c r="O18" i="1"/>
  <c r="C18" i="3" s="1"/>
  <c r="I18" s="1"/>
  <c r="S17" i="1"/>
  <c r="G17" i="3" s="1"/>
  <c r="R17" i="1"/>
  <c r="F17" i="3" s="1"/>
  <c r="Q17" i="1"/>
  <c r="E17" i="3" s="1"/>
  <c r="P17" i="1"/>
  <c r="D17" i="3" s="1"/>
  <c r="O17" i="1"/>
  <c r="C17" i="3" s="1"/>
  <c r="I17" s="1"/>
  <c r="S16" i="1"/>
  <c r="G16" i="3" s="1"/>
  <c r="G66" s="1"/>
  <c r="R16" i="1"/>
  <c r="F16" i="3" s="1"/>
  <c r="Q16" i="1"/>
  <c r="E16" i="3" s="1"/>
  <c r="P16" i="1"/>
  <c r="D16" i="3" s="1"/>
  <c r="O16" i="1"/>
  <c r="C16" i="3" s="1"/>
  <c r="I16" s="1"/>
  <c r="S15" i="1"/>
  <c r="G15" i="3" s="1"/>
  <c r="R15" i="1"/>
  <c r="F15" i="3" s="1"/>
  <c r="Q15" i="1"/>
  <c r="P15"/>
  <c r="D15" i="3" s="1"/>
  <c r="D65" s="1"/>
  <c r="D219" s="1"/>
  <c r="O15" i="1"/>
  <c r="C15" i="3" s="1"/>
  <c r="I15" s="1"/>
  <c r="S14" i="1"/>
  <c r="G14" i="3" s="1"/>
  <c r="R14" i="1"/>
  <c r="F14" i="3" s="1"/>
  <c r="Q14" i="1"/>
  <c r="E14" i="3" s="1"/>
  <c r="P14" i="1"/>
  <c r="D14" i="3" s="1"/>
  <c r="O14" i="1"/>
  <c r="C14" i="3" s="1"/>
  <c r="I14" s="1"/>
  <c r="S13" i="1"/>
  <c r="G13" i="3" s="1"/>
  <c r="R13" i="1"/>
  <c r="F13" i="3" s="1"/>
  <c r="F63" s="1"/>
  <c r="F217" s="1"/>
  <c r="Q13" i="1"/>
  <c r="E13" i="3" s="1"/>
  <c r="P13" i="1"/>
  <c r="D13" i="3" s="1"/>
  <c r="O13" i="1"/>
  <c r="C13" i="3" s="1"/>
  <c r="I13" s="1"/>
  <c r="S12" i="1"/>
  <c r="G12" i="3" s="1"/>
  <c r="R12" i="1"/>
  <c r="F12" i="3" s="1"/>
  <c r="Q12" i="1"/>
  <c r="E12" i="3" s="1"/>
  <c r="P12" i="1"/>
  <c r="O12"/>
  <c r="C12" i="3" s="1"/>
  <c r="C62" s="1"/>
  <c r="I62" s="1"/>
  <c r="S11" i="1"/>
  <c r="G11" i="3" s="1"/>
  <c r="R11" i="1"/>
  <c r="F11" i="3" s="1"/>
  <c r="Q11" i="1"/>
  <c r="P11"/>
  <c r="D11" i="3" s="1"/>
  <c r="O11" i="1"/>
  <c r="C11" i="3" s="1"/>
  <c r="I11" s="1"/>
  <c r="S10" i="1"/>
  <c r="G10" i="3" s="1"/>
  <c r="R10" i="1"/>
  <c r="F10" i="3" s="1"/>
  <c r="Q10" i="1"/>
  <c r="E10" i="3" s="1"/>
  <c r="E60" s="1"/>
  <c r="E214" s="1"/>
  <c r="P10" i="1"/>
  <c r="D10" i="3" s="1"/>
  <c r="O10" i="1"/>
  <c r="C10" i="3" s="1"/>
  <c r="I10" s="1"/>
  <c r="S9" i="1"/>
  <c r="G9" i="3" s="1"/>
  <c r="R9" i="1"/>
  <c r="F9" i="3" s="1"/>
  <c r="Q9" i="1"/>
  <c r="P9"/>
  <c r="D9" i="3" s="1"/>
  <c r="O9" i="1"/>
  <c r="C9" i="3" s="1"/>
  <c r="S8" i="1"/>
  <c r="G8" i="3" s="1"/>
  <c r="G58" s="1"/>
  <c r="R8" i="1"/>
  <c r="F8" i="3" s="1"/>
  <c r="Q8" i="1"/>
  <c r="E8" i="3" s="1"/>
  <c r="P8" i="1"/>
  <c r="D8" i="3" s="1"/>
  <c r="O8" i="1"/>
  <c r="C8" i="3" s="1"/>
  <c r="I8" s="1"/>
  <c r="S7" i="1"/>
  <c r="G7" i="3" s="1"/>
  <c r="R7" i="1"/>
  <c r="F7" i="3" s="1"/>
  <c r="Q7" i="1"/>
  <c r="P7"/>
  <c r="D7" i="3" s="1"/>
  <c r="D57" s="1"/>
  <c r="D211" s="1"/>
  <c r="O7" i="1"/>
  <c r="C7" i="3" s="1"/>
  <c r="I7" s="1"/>
  <c r="S6" i="1"/>
  <c r="G6" i="3" s="1"/>
  <c r="R6" i="1"/>
  <c r="F6" i="3" s="1"/>
  <c r="Q6" i="1"/>
  <c r="E6" i="3" s="1"/>
  <c r="P6" i="1"/>
  <c r="D6" i="3" s="1"/>
  <c r="O6" i="1"/>
  <c r="O26" s="1"/>
  <c r="C26" i="3" s="1"/>
  <c r="I26" s="1"/>
  <c r="S5" i="1"/>
  <c r="R5"/>
  <c r="R25" s="1"/>
  <c r="Q5"/>
  <c r="Q25" s="1"/>
  <c r="P5"/>
  <c r="O5"/>
  <c r="C5" i="3" s="1"/>
  <c r="I5" s="1"/>
  <c r="L132" l="1"/>
  <c r="K137"/>
  <c r="L140"/>
  <c r="K145"/>
  <c r="L148"/>
  <c r="J164"/>
  <c r="J172"/>
  <c r="M126"/>
  <c r="O126" s="1"/>
  <c r="I126"/>
  <c r="I156"/>
  <c r="L164"/>
  <c r="I164"/>
  <c r="K172"/>
  <c r="I172"/>
  <c r="J145"/>
  <c r="M160"/>
  <c r="O160" s="1"/>
  <c r="K162"/>
  <c r="M168"/>
  <c r="O168" s="1"/>
  <c r="K170"/>
  <c r="I110"/>
  <c r="J110"/>
  <c r="M167"/>
  <c r="O167" s="1"/>
  <c r="I167"/>
  <c r="J132"/>
  <c r="L138"/>
  <c r="L146"/>
  <c r="J162"/>
  <c r="J170"/>
  <c r="M171"/>
  <c r="O171" s="1"/>
  <c r="I121"/>
  <c r="L121"/>
  <c r="L162"/>
  <c r="I162"/>
  <c r="L170"/>
  <c r="I170"/>
  <c r="K114"/>
  <c r="J138"/>
  <c r="M139"/>
  <c r="O139" s="1"/>
  <c r="K141"/>
  <c r="L144"/>
  <c r="J146"/>
  <c r="M147"/>
  <c r="O147" s="1"/>
  <c r="L158"/>
  <c r="K163"/>
  <c r="L166"/>
  <c r="J168"/>
  <c r="K171"/>
  <c r="J119"/>
  <c r="I119"/>
  <c r="J171"/>
  <c r="M137"/>
  <c r="O137" s="1"/>
  <c r="M145"/>
  <c r="O145" s="1"/>
  <c r="L110"/>
  <c r="J151"/>
  <c r="M132"/>
  <c r="O132" s="1"/>
  <c r="L137"/>
  <c r="J139"/>
  <c r="M140"/>
  <c r="O140" s="1"/>
  <c r="L145"/>
  <c r="J147"/>
  <c r="M148"/>
  <c r="O148" s="1"/>
  <c r="M162"/>
  <c r="O162" s="1"/>
  <c r="K164"/>
  <c r="M170"/>
  <c r="O170" s="1"/>
  <c r="P50" i="1"/>
  <c r="D51" i="3" s="1"/>
  <c r="S122" i="1"/>
  <c r="G126" i="3" s="1"/>
  <c r="L11"/>
  <c r="E66"/>
  <c r="E220" s="1"/>
  <c r="O50" i="1"/>
  <c r="C51" i="3" s="1"/>
  <c r="M51" s="1"/>
  <c r="O51" s="1"/>
  <c r="J32"/>
  <c r="L37"/>
  <c r="L38"/>
  <c r="F72"/>
  <c r="F226" s="1"/>
  <c r="S98" i="1"/>
  <c r="G101" i="3" s="1"/>
  <c r="C81"/>
  <c r="I81" s="1"/>
  <c r="F82"/>
  <c r="C106"/>
  <c r="I106" s="1"/>
  <c r="O170" i="1"/>
  <c r="C176" i="3" s="1"/>
  <c r="I176" s="1"/>
  <c r="F131"/>
  <c r="E156"/>
  <c r="K156" s="1"/>
  <c r="K14"/>
  <c r="G31"/>
  <c r="G105"/>
  <c r="M105" s="1"/>
  <c r="O105" s="1"/>
  <c r="P122" i="1"/>
  <c r="D126" i="3" s="1"/>
  <c r="E131"/>
  <c r="D156"/>
  <c r="J156" s="1"/>
  <c r="D23"/>
  <c r="S25" i="1"/>
  <c r="S146"/>
  <c r="G151" i="3" s="1"/>
  <c r="M151" s="1"/>
  <c r="O151" s="1"/>
  <c r="D131"/>
  <c r="C131"/>
  <c r="I131" s="1"/>
  <c r="E173"/>
  <c r="O25" i="1"/>
  <c r="P26"/>
  <c r="D26" i="3" s="1"/>
  <c r="D76" s="1"/>
  <c r="D230" s="1"/>
  <c r="E73"/>
  <c r="S26" i="1"/>
  <c r="G26" i="3" s="1"/>
  <c r="P98" i="1"/>
  <c r="D101" i="3" s="1"/>
  <c r="F60"/>
  <c r="F214" s="1"/>
  <c r="F68"/>
  <c r="F222" s="1"/>
  <c r="R26" i="1"/>
  <c r="F26" i="3" s="1"/>
  <c r="S170" i="1"/>
  <c r="G176" i="3" s="1"/>
  <c r="G212"/>
  <c r="G220"/>
  <c r="Q26" i="1"/>
  <c r="E26" i="3" s="1"/>
  <c r="G125"/>
  <c r="F106"/>
  <c r="R170" i="1"/>
  <c r="F176" i="3" s="1"/>
  <c r="L176" s="1"/>
  <c r="S97" i="1"/>
  <c r="G100" i="3" s="1"/>
  <c r="K133"/>
  <c r="L135"/>
  <c r="L136"/>
  <c r="D23" i="2"/>
  <c r="F30" i="3"/>
  <c r="F55" s="1"/>
  <c r="G50"/>
  <c r="F80"/>
  <c r="L80" s="1"/>
  <c r="E105"/>
  <c r="K105" s="1"/>
  <c r="F130"/>
  <c r="J148"/>
  <c r="G150"/>
  <c r="G155"/>
  <c r="K173"/>
  <c r="C23" i="2"/>
  <c r="E23"/>
  <c r="E30" i="3"/>
  <c r="K30" s="1"/>
  <c r="E80"/>
  <c r="K80" s="1"/>
  <c r="D105"/>
  <c r="E130"/>
  <c r="F155"/>
  <c r="L155" s="1"/>
  <c r="G175"/>
  <c r="E227"/>
  <c r="F23" i="2"/>
  <c r="D30" i="3"/>
  <c r="J30" s="1"/>
  <c r="D80"/>
  <c r="J80" s="1"/>
  <c r="C105"/>
  <c r="I105" s="1"/>
  <c r="D130"/>
  <c r="J130" s="1"/>
  <c r="G25"/>
  <c r="C30"/>
  <c r="I30" s="1"/>
  <c r="C80"/>
  <c r="I80" s="1"/>
  <c r="C130"/>
  <c r="I130" s="1"/>
  <c r="G73"/>
  <c r="G227" s="1"/>
  <c r="G30"/>
  <c r="G80"/>
  <c r="F105"/>
  <c r="K132"/>
  <c r="K148"/>
  <c r="M130"/>
  <c r="O130" s="1"/>
  <c r="I138"/>
  <c r="M146"/>
  <c r="O146" s="1"/>
  <c r="M172"/>
  <c r="O172" s="1"/>
  <c r="L43"/>
  <c r="J85"/>
  <c r="I135"/>
  <c r="K166"/>
  <c r="L143"/>
  <c r="K140"/>
  <c r="J140"/>
  <c r="C216"/>
  <c r="J137"/>
  <c r="M159"/>
  <c r="O159" s="1"/>
  <c r="L157"/>
  <c r="J160"/>
  <c r="M165"/>
  <c r="O165" s="1"/>
  <c r="M173"/>
  <c r="O173" s="1"/>
  <c r="I157"/>
  <c r="M155"/>
  <c r="O155" s="1"/>
  <c r="K155"/>
  <c r="J155"/>
  <c r="I158"/>
  <c r="I166"/>
  <c r="I155"/>
  <c r="I163"/>
  <c r="I171"/>
  <c r="L159"/>
  <c r="L167"/>
  <c r="K159"/>
  <c r="M161"/>
  <c r="O161" s="1"/>
  <c r="K167"/>
  <c r="M169"/>
  <c r="O169" s="1"/>
  <c r="J159"/>
  <c r="L161"/>
  <c r="J167"/>
  <c r="L169"/>
  <c r="J176"/>
  <c r="J169"/>
  <c r="L32"/>
  <c r="F76"/>
  <c r="F230" s="1"/>
  <c r="J37"/>
  <c r="K40"/>
  <c r="J45"/>
  <c r="K48"/>
  <c r="E56"/>
  <c r="E210" s="1"/>
  <c r="G62"/>
  <c r="G216" s="1"/>
  <c r="E72"/>
  <c r="E226" s="1"/>
  <c r="J40"/>
  <c r="F67"/>
  <c r="F221" s="1"/>
  <c r="J33"/>
  <c r="F58"/>
  <c r="F212" s="1"/>
  <c r="E63"/>
  <c r="E217" s="1"/>
  <c r="F66"/>
  <c r="F220" s="1"/>
  <c r="D68"/>
  <c r="D222" s="1"/>
  <c r="E71"/>
  <c r="E225" s="1"/>
  <c r="L40"/>
  <c r="L48"/>
  <c r="L86"/>
  <c r="E65"/>
  <c r="E219" s="1"/>
  <c r="L41"/>
  <c r="L35"/>
  <c r="G71"/>
  <c r="G225" s="1"/>
  <c r="I51"/>
  <c r="D73"/>
  <c r="D227" s="1"/>
  <c r="D62"/>
  <c r="D216" s="1"/>
  <c r="E57"/>
  <c r="E211" s="1"/>
  <c r="M37"/>
  <c r="O37" s="1"/>
  <c r="K126"/>
  <c r="J10"/>
  <c r="M11"/>
  <c r="O11" s="1"/>
  <c r="L123"/>
  <c r="J96"/>
  <c r="M114"/>
  <c r="O114" s="1"/>
  <c r="J121"/>
  <c r="M122"/>
  <c r="O122" s="1"/>
  <c r="M109"/>
  <c r="O109" s="1"/>
  <c r="G56"/>
  <c r="G210" s="1"/>
  <c r="E58"/>
  <c r="E212" s="1"/>
  <c r="D63"/>
  <c r="D217" s="1"/>
  <c r="G64"/>
  <c r="G218" s="1"/>
  <c r="F69"/>
  <c r="F223" s="1"/>
  <c r="D71"/>
  <c r="D225" s="1"/>
  <c r="G72"/>
  <c r="G226" s="1"/>
  <c r="F56"/>
  <c r="F210" s="1"/>
  <c r="G59"/>
  <c r="G213" s="1"/>
  <c r="F64"/>
  <c r="F218" s="1"/>
  <c r="M42"/>
  <c r="O42" s="1"/>
  <c r="E69"/>
  <c r="E223" s="1"/>
  <c r="J46"/>
  <c r="G76"/>
  <c r="G230" s="1"/>
  <c r="J122"/>
  <c r="G70"/>
  <c r="G224" s="1"/>
  <c r="M32"/>
  <c r="O32" s="1"/>
  <c r="G65"/>
  <c r="G219" s="1"/>
  <c r="M96"/>
  <c r="O96" s="1"/>
  <c r="M121"/>
  <c r="O121" s="1"/>
  <c r="C59"/>
  <c r="J105"/>
  <c r="K116"/>
  <c r="L119"/>
  <c r="J116"/>
  <c r="J109"/>
  <c r="M110"/>
  <c r="O110" s="1"/>
  <c r="L115"/>
  <c r="L105"/>
  <c r="L116"/>
  <c r="M34"/>
  <c r="O34" s="1"/>
  <c r="G63"/>
  <c r="G217" s="1"/>
  <c r="D70"/>
  <c r="D224" s="1"/>
  <c r="F59"/>
  <c r="F213" s="1"/>
  <c r="L46"/>
  <c r="K88"/>
  <c r="M97"/>
  <c r="O97" s="1"/>
  <c r="M101"/>
  <c r="O101" s="1"/>
  <c r="K106"/>
  <c r="L107"/>
  <c r="M108"/>
  <c r="O108" s="1"/>
  <c r="M120"/>
  <c r="O120" s="1"/>
  <c r="K20"/>
  <c r="M19"/>
  <c r="O19" s="1"/>
  <c r="J8"/>
  <c r="L14"/>
  <c r="J16"/>
  <c r="G67"/>
  <c r="G221" s="1"/>
  <c r="K46"/>
  <c r="C58"/>
  <c r="M58" s="1"/>
  <c r="O58" s="1"/>
  <c r="C70"/>
  <c r="K32"/>
  <c r="D60"/>
  <c r="D214" s="1"/>
  <c r="C73"/>
  <c r="M81"/>
  <c r="O81" s="1"/>
  <c r="M89"/>
  <c r="O89" s="1"/>
  <c r="M92"/>
  <c r="O92" s="1"/>
  <c r="J106"/>
  <c r="L108"/>
  <c r="E61"/>
  <c r="E215" s="1"/>
  <c r="M38"/>
  <c r="O38" s="1"/>
  <c r="M41"/>
  <c r="O41" s="1"/>
  <c r="C67"/>
  <c r="M35"/>
  <c r="O35" s="1"/>
  <c r="K41"/>
  <c r="M43"/>
  <c r="O43" s="1"/>
  <c r="M84"/>
  <c r="O84" s="1"/>
  <c r="M95"/>
  <c r="O95" s="1"/>
  <c r="K108"/>
  <c r="K111"/>
  <c r="J117"/>
  <c r="K123"/>
  <c r="K95"/>
  <c r="M33"/>
  <c r="O33" s="1"/>
  <c r="D56"/>
  <c r="D210" s="1"/>
  <c r="E59"/>
  <c r="E213" s="1"/>
  <c r="K36"/>
  <c r="F62"/>
  <c r="J39"/>
  <c r="E67"/>
  <c r="E221" s="1"/>
  <c r="C69"/>
  <c r="F70"/>
  <c r="F224" s="1"/>
  <c r="D72"/>
  <c r="D226" s="1"/>
  <c r="E76"/>
  <c r="E230" s="1"/>
  <c r="J95"/>
  <c r="K98"/>
  <c r="K107"/>
  <c r="K115"/>
  <c r="K121"/>
  <c r="J107"/>
  <c r="M94"/>
  <c r="O94" s="1"/>
  <c r="M107"/>
  <c r="O107" s="1"/>
  <c r="M117"/>
  <c r="O117" s="1"/>
  <c r="I123"/>
  <c r="J81"/>
  <c r="K87"/>
  <c r="K93"/>
  <c r="J87"/>
  <c r="L85"/>
  <c r="J94"/>
  <c r="M26"/>
  <c r="O26" s="1"/>
  <c r="M31"/>
  <c r="O31" s="1"/>
  <c r="M36"/>
  <c r="O36" s="1"/>
  <c r="J43"/>
  <c r="C57"/>
  <c r="E64"/>
  <c r="D66"/>
  <c r="D220" s="1"/>
  <c r="C68"/>
  <c r="G69"/>
  <c r="G223" s="1"/>
  <c r="C56"/>
  <c r="F57"/>
  <c r="D59"/>
  <c r="G60"/>
  <c r="G214" s="1"/>
  <c r="E62"/>
  <c r="C64"/>
  <c r="F65"/>
  <c r="F219" s="1"/>
  <c r="D67"/>
  <c r="D221" s="1"/>
  <c r="G68"/>
  <c r="G222" s="1"/>
  <c r="E70"/>
  <c r="E224" s="1"/>
  <c r="C72"/>
  <c r="F73"/>
  <c r="F227" s="1"/>
  <c r="M82"/>
  <c r="O82" s="1"/>
  <c r="I85"/>
  <c r="J88"/>
  <c r="I94"/>
  <c r="K96"/>
  <c r="J111"/>
  <c r="M112"/>
  <c r="O112" s="1"/>
  <c r="J114"/>
  <c r="L6"/>
  <c r="L26"/>
  <c r="J31"/>
  <c r="K33"/>
  <c r="J36"/>
  <c r="J38"/>
  <c r="M44"/>
  <c r="O44" s="1"/>
  <c r="K43"/>
  <c r="D64"/>
  <c r="D218" s="1"/>
  <c r="C66"/>
  <c r="C76"/>
  <c r="J82"/>
  <c r="M85"/>
  <c r="O85" s="1"/>
  <c r="J118"/>
  <c r="C61"/>
  <c r="J11"/>
  <c r="M20"/>
  <c r="O20" s="1"/>
  <c r="I31"/>
  <c r="I36"/>
  <c r="K44"/>
  <c r="L45"/>
  <c r="I86"/>
  <c r="J89"/>
  <c r="L90"/>
  <c r="L91"/>
  <c r="J93"/>
  <c r="L95"/>
  <c r="L96"/>
  <c r="J108"/>
  <c r="J126"/>
  <c r="J6"/>
  <c r="L20"/>
  <c r="J26"/>
  <c r="I35"/>
  <c r="M39"/>
  <c r="O39" s="1"/>
  <c r="J44"/>
  <c r="D58"/>
  <c r="C60"/>
  <c r="G61"/>
  <c r="G215" s="1"/>
  <c r="C71"/>
  <c r="K85"/>
  <c r="M86"/>
  <c r="O86" s="1"/>
  <c r="K90"/>
  <c r="K91"/>
  <c r="L93"/>
  <c r="K94"/>
  <c r="M113"/>
  <c r="O113" s="1"/>
  <c r="M118"/>
  <c r="O118" s="1"/>
  <c r="F61"/>
  <c r="F215" s="1"/>
  <c r="L82"/>
  <c r="L83"/>
  <c r="L113"/>
  <c r="L118"/>
  <c r="I44"/>
  <c r="K35"/>
  <c r="I43"/>
  <c r="G57"/>
  <c r="C65"/>
  <c r="K82"/>
  <c r="K83"/>
  <c r="K86"/>
  <c r="M87"/>
  <c r="O87" s="1"/>
  <c r="M88"/>
  <c r="O88" s="1"/>
  <c r="M98"/>
  <c r="O98" s="1"/>
  <c r="K113"/>
  <c r="K118"/>
  <c r="M123"/>
  <c r="O123" s="1"/>
  <c r="J35"/>
  <c r="D61"/>
  <c r="D215" s="1"/>
  <c r="C63"/>
  <c r="J86"/>
  <c r="L87"/>
  <c r="L88"/>
  <c r="I93"/>
  <c r="J97"/>
  <c r="L98"/>
  <c r="K110"/>
  <c r="L111"/>
  <c r="J113"/>
  <c r="M115"/>
  <c r="O115" s="1"/>
  <c r="M116"/>
  <c r="O116" s="1"/>
  <c r="K119"/>
  <c r="K122"/>
  <c r="L84"/>
  <c r="L92"/>
  <c r="L101"/>
  <c r="L112"/>
  <c r="L120"/>
  <c r="L81"/>
  <c r="K84"/>
  <c r="L89"/>
  <c r="K92"/>
  <c r="L97"/>
  <c r="K101"/>
  <c r="L109"/>
  <c r="K112"/>
  <c r="L117"/>
  <c r="K120"/>
  <c r="L126"/>
  <c r="M83"/>
  <c r="O83" s="1"/>
  <c r="J84"/>
  <c r="K89"/>
  <c r="M91"/>
  <c r="O91" s="1"/>
  <c r="J92"/>
  <c r="K97"/>
  <c r="J101"/>
  <c r="L106"/>
  <c r="K109"/>
  <c r="M111"/>
  <c r="O111" s="1"/>
  <c r="J112"/>
  <c r="L114"/>
  <c r="K117"/>
  <c r="M119"/>
  <c r="O119" s="1"/>
  <c r="J120"/>
  <c r="L122"/>
  <c r="J83"/>
  <c r="J91"/>
  <c r="C55"/>
  <c r="M47"/>
  <c r="O47" s="1"/>
  <c r="J48"/>
  <c r="M40"/>
  <c r="O40" s="1"/>
  <c r="J47"/>
  <c r="M48"/>
  <c r="O48" s="1"/>
  <c r="M30"/>
  <c r="O30" s="1"/>
  <c r="L30"/>
  <c r="L34"/>
  <c r="L42"/>
  <c r="L51"/>
  <c r="L31"/>
  <c r="K34"/>
  <c r="L39"/>
  <c r="K42"/>
  <c r="L47"/>
  <c r="K51"/>
  <c r="K31"/>
  <c r="J34"/>
  <c r="L36"/>
  <c r="K39"/>
  <c r="J42"/>
  <c r="L44"/>
  <c r="K47"/>
  <c r="J51"/>
  <c r="K21"/>
  <c r="K19"/>
  <c r="M6"/>
  <c r="O6" s="1"/>
  <c r="M14"/>
  <c r="O14" s="1"/>
  <c r="L19"/>
  <c r="M22"/>
  <c r="O22" s="1"/>
  <c r="K26"/>
  <c r="M17"/>
  <c r="O17" s="1"/>
  <c r="L22"/>
  <c r="M12"/>
  <c r="O12" s="1"/>
  <c r="J14"/>
  <c r="J22"/>
  <c r="J19"/>
  <c r="M10"/>
  <c r="O10" s="1"/>
  <c r="K12"/>
  <c r="M18"/>
  <c r="O18" s="1"/>
  <c r="M9"/>
  <c r="O9" s="1"/>
  <c r="L10"/>
  <c r="L18"/>
  <c r="M13"/>
  <c r="O13" s="1"/>
  <c r="M8"/>
  <c r="O8" s="1"/>
  <c r="M16"/>
  <c r="O16" s="1"/>
  <c r="L8"/>
  <c r="K13"/>
  <c r="L16"/>
  <c r="K8"/>
  <c r="J13"/>
  <c r="K16"/>
  <c r="J21"/>
  <c r="L9"/>
  <c r="J12"/>
  <c r="K15"/>
  <c r="K11"/>
  <c r="L12"/>
  <c r="L21"/>
  <c r="L15"/>
  <c r="L7"/>
  <c r="M23"/>
  <c r="O23" s="1"/>
  <c r="M15"/>
  <c r="O15" s="1"/>
  <c r="J20"/>
  <c r="K18"/>
  <c r="E5"/>
  <c r="K23"/>
  <c r="K17"/>
  <c r="K9"/>
  <c r="D5"/>
  <c r="J5" s="1"/>
  <c r="L23"/>
  <c r="L17"/>
  <c r="L13"/>
  <c r="M21"/>
  <c r="O21" s="1"/>
  <c r="M7"/>
  <c r="O7" s="1"/>
  <c r="K22"/>
  <c r="K10"/>
  <c r="G5"/>
  <c r="L5"/>
  <c r="J23"/>
  <c r="J17"/>
  <c r="J15"/>
  <c r="J9"/>
  <c r="J7"/>
  <c r="K7"/>
  <c r="I19"/>
  <c r="I22"/>
  <c r="K6"/>
  <c r="I12"/>
  <c r="I9"/>
  <c r="J18"/>
  <c r="K176" l="1"/>
  <c r="K81"/>
  <c r="M106"/>
  <c r="O106" s="1"/>
  <c r="K130"/>
  <c r="M80"/>
  <c r="O80" s="1"/>
  <c r="G75"/>
  <c r="G229" s="1"/>
  <c r="F209"/>
  <c r="J131"/>
  <c r="M131"/>
  <c r="O131" s="1"/>
  <c r="M176"/>
  <c r="O176" s="1"/>
  <c r="K131"/>
  <c r="L131"/>
  <c r="D25"/>
  <c r="J25" s="1"/>
  <c r="D175"/>
  <c r="D150"/>
  <c r="D100"/>
  <c r="D50"/>
  <c r="D125"/>
  <c r="C25"/>
  <c r="C175"/>
  <c r="C150"/>
  <c r="I150" s="1"/>
  <c r="C100"/>
  <c r="C50"/>
  <c r="C125"/>
  <c r="F25"/>
  <c r="F175"/>
  <c r="F150"/>
  <c r="F100"/>
  <c r="L100" s="1"/>
  <c r="F50"/>
  <c r="L50" s="1"/>
  <c r="F125"/>
  <c r="E25"/>
  <c r="K25" s="1"/>
  <c r="E175"/>
  <c r="E150"/>
  <c r="E100"/>
  <c r="E50"/>
  <c r="E125"/>
  <c r="K125" s="1"/>
  <c r="L130"/>
  <c r="I65"/>
  <c r="C219"/>
  <c r="I60"/>
  <c r="C214"/>
  <c r="I61"/>
  <c r="C215"/>
  <c r="I64"/>
  <c r="C218"/>
  <c r="I73"/>
  <c r="C227"/>
  <c r="I55"/>
  <c r="C209"/>
  <c r="I68"/>
  <c r="C222"/>
  <c r="L62"/>
  <c r="F216"/>
  <c r="I67"/>
  <c r="C221"/>
  <c r="I71"/>
  <c r="C225"/>
  <c r="J62"/>
  <c r="M62"/>
  <c r="O62" s="1"/>
  <c r="J58"/>
  <c r="D212"/>
  <c r="I66"/>
  <c r="C220"/>
  <c r="I56"/>
  <c r="C210"/>
  <c r="I59"/>
  <c r="C213"/>
  <c r="I63"/>
  <c r="C217"/>
  <c r="I76"/>
  <c r="C230"/>
  <c r="L57"/>
  <c r="F211"/>
  <c r="I69"/>
  <c r="C223"/>
  <c r="I58"/>
  <c r="C212"/>
  <c r="M57"/>
  <c r="O57" s="1"/>
  <c r="G211"/>
  <c r="I72"/>
  <c r="C226"/>
  <c r="J59"/>
  <c r="D213"/>
  <c r="I70"/>
  <c r="C224"/>
  <c r="I57"/>
  <c r="C211"/>
  <c r="K62"/>
  <c r="E216"/>
  <c r="K64"/>
  <c r="E218"/>
  <c r="K59"/>
  <c r="K58"/>
  <c r="K73"/>
  <c r="L73"/>
  <c r="K69"/>
  <c r="K57"/>
  <c r="L67"/>
  <c r="J67"/>
  <c r="J73"/>
  <c r="M59"/>
  <c r="O59" s="1"/>
  <c r="M64"/>
  <c r="O64" s="1"/>
  <c r="K70"/>
  <c r="L59"/>
  <c r="M61"/>
  <c r="O61" s="1"/>
  <c r="L65"/>
  <c r="J72"/>
  <c r="M67"/>
  <c r="O67" s="1"/>
  <c r="J70"/>
  <c r="M70"/>
  <c r="O70" s="1"/>
  <c r="J64"/>
  <c r="M69"/>
  <c r="O69" s="1"/>
  <c r="J61"/>
  <c r="L61"/>
  <c r="M68"/>
  <c r="O68" s="1"/>
  <c r="M73"/>
  <c r="O73" s="1"/>
  <c r="J69"/>
  <c r="L69"/>
  <c r="K67"/>
  <c r="L58"/>
  <c r="L64"/>
  <c r="L70"/>
  <c r="K5"/>
  <c r="E55"/>
  <c r="L55"/>
  <c r="M56"/>
  <c r="O56" s="1"/>
  <c r="J68"/>
  <c r="L66"/>
  <c r="J56"/>
  <c r="L56"/>
  <c r="J63"/>
  <c r="K65"/>
  <c r="K71"/>
  <c r="M65"/>
  <c r="O65" s="1"/>
  <c r="L63"/>
  <c r="M71"/>
  <c r="O71" s="1"/>
  <c r="M63"/>
  <c r="O63" s="1"/>
  <c r="J65"/>
  <c r="K56"/>
  <c r="L71"/>
  <c r="M5"/>
  <c r="O5" s="1"/>
  <c r="G55"/>
  <c r="K76"/>
  <c r="L76"/>
  <c r="J71"/>
  <c r="K72"/>
  <c r="K60"/>
  <c r="M60"/>
  <c r="O60" s="1"/>
  <c r="L60"/>
  <c r="M72"/>
  <c r="O72" s="1"/>
  <c r="K61"/>
  <c r="J60"/>
  <c r="J76"/>
  <c r="L72"/>
  <c r="K68"/>
  <c r="K66"/>
  <c r="J57"/>
  <c r="L68"/>
  <c r="J66"/>
  <c r="M66"/>
  <c r="O66" s="1"/>
  <c r="M76"/>
  <c r="O76" s="1"/>
  <c r="D55"/>
  <c r="K63"/>
  <c r="L125" l="1"/>
  <c r="I175"/>
  <c r="M175"/>
  <c r="O175" s="1"/>
  <c r="J175"/>
  <c r="I100"/>
  <c r="M100"/>
  <c r="O100" s="1"/>
  <c r="J150"/>
  <c r="C75"/>
  <c r="I50"/>
  <c r="M50"/>
  <c r="O50" s="1"/>
  <c r="J100"/>
  <c r="I125"/>
  <c r="M125"/>
  <c r="O125" s="1"/>
  <c r="J50"/>
  <c r="D75"/>
  <c r="K175"/>
  <c r="F75"/>
  <c r="L25"/>
  <c r="K150"/>
  <c r="J125"/>
  <c r="K100"/>
  <c r="L175"/>
  <c r="M150"/>
  <c r="O150" s="1"/>
  <c r="E75"/>
  <c r="K50"/>
  <c r="M25"/>
  <c r="O25" s="1"/>
  <c r="I25"/>
  <c r="L150"/>
  <c r="K55"/>
  <c r="E209"/>
  <c r="J55"/>
  <c r="D209"/>
  <c r="M55"/>
  <c r="O55" s="1"/>
  <c r="G209"/>
  <c r="D229" l="1"/>
  <c r="J75"/>
  <c r="E229"/>
  <c r="K75"/>
  <c r="I75"/>
  <c r="C229"/>
  <c r="M75"/>
  <c r="O75" s="1"/>
  <c r="F229"/>
  <c r="L75"/>
</calcChain>
</file>

<file path=xl/sharedStrings.xml><?xml version="1.0" encoding="utf-8"?>
<sst xmlns="http://schemas.openxmlformats.org/spreadsheetml/2006/main" count="567" uniqueCount="79">
  <si>
    <t>Le Système SAS</t>
  </si>
  <si>
    <t>Ensemble consolidé</t>
  </si>
  <si>
    <t>Fonds européens</t>
  </si>
  <si>
    <t>Ensemble, hors Fonds européens</t>
  </si>
  <si>
    <t>DÉPENSES DE FONCTIONNEMENT_x3</t>
  </si>
  <si>
    <t>FM+DOM</t>
  </si>
  <si>
    <t>Ile-de-France</t>
  </si>
  <si>
    <t>Grand Est</t>
  </si>
  <si>
    <t>Hauts-de-France</t>
  </si>
  <si>
    <t>Normandie</t>
  </si>
  <si>
    <t>Centre-Val de Loire</t>
  </si>
  <si>
    <t>Bourgogne-Franche-Comté</t>
  </si>
  <si>
    <t>Pays-de-la-Loire</t>
  </si>
  <si>
    <t>Bretagne</t>
  </si>
  <si>
    <t>Nouvelle-Aquitaine</t>
  </si>
  <si>
    <t>Occitanie</t>
  </si>
  <si>
    <t>Auvergne-Rhône-Alpes</t>
  </si>
  <si>
    <t>PACA</t>
  </si>
  <si>
    <t>Corse</t>
  </si>
  <si>
    <t>Guadeloupe</t>
  </si>
  <si>
    <t>Guyane</t>
  </si>
  <si>
    <t>Martinique</t>
  </si>
  <si>
    <t>La Réunion</t>
  </si>
  <si>
    <t>Mayotte</t>
  </si>
  <si>
    <t>Données utilisées pour les tableaux des autres onglets :</t>
  </si>
  <si>
    <t>CREGI</t>
  </si>
  <si>
    <t>NomRegion</t>
  </si>
  <si>
    <t>DGF14</t>
  </si>
  <si>
    <t>DGF15</t>
  </si>
  <si>
    <t>DGF16</t>
  </si>
  <si>
    <t>DGF17</t>
  </si>
  <si>
    <t>DGF18</t>
  </si>
  <si>
    <t>NVL_REG</t>
  </si>
  <si>
    <t>FM+DOM (pmun)</t>
  </si>
  <si>
    <t>Île-de-France</t>
  </si>
  <si>
    <t>Pays de la Loire</t>
  </si>
  <si>
    <t>Provence-Alpes-Côte d'Azur</t>
  </si>
  <si>
    <t>En indices 100=2014</t>
  </si>
  <si>
    <t>2018/2014</t>
  </si>
  <si>
    <t>Tx croiss ann</t>
  </si>
  <si>
    <t>€/hab DGF</t>
  </si>
  <si>
    <t>hors Mayotte</t>
  </si>
  <si>
    <t>France métropolitaine</t>
  </si>
  <si>
    <t>Hors Mayotte</t>
  </si>
  <si>
    <t>RECETTES DE FONCTIONNEMENT</t>
  </si>
  <si>
    <t>Épargne brute</t>
  </si>
  <si>
    <t>Comptes consolidés</t>
  </si>
  <si>
    <t>DÉPENSES D'INVESTISSEMENT</t>
  </si>
  <si>
    <t>DÉPENSES D'INVESTISSEMENTS</t>
  </si>
  <si>
    <t>hors remboursements</t>
  </si>
  <si>
    <t>RECETTES D'INVESTISSEMENTS</t>
  </si>
  <si>
    <t>RECETTES D'INVESTISSEMENT</t>
  </si>
  <si>
    <t>hors emprunts</t>
  </si>
  <si>
    <t>Remboursements de dette</t>
  </si>
  <si>
    <t>Emprunts</t>
  </si>
  <si>
    <t>RATIOS et SOLDES DE GESTION</t>
  </si>
  <si>
    <t>Taux d'autofinancement : (EB+RIHE)/DIHR</t>
  </si>
  <si>
    <t>Capacité de désendettement</t>
  </si>
  <si>
    <t>Dette</t>
  </si>
  <si>
    <t>Dettes</t>
  </si>
  <si>
    <t>BP+BA</t>
  </si>
  <si>
    <t>EB</t>
  </si>
  <si>
    <t>Empr</t>
  </si>
  <si>
    <t>Remb</t>
  </si>
  <si>
    <t>Cap de fin</t>
  </si>
  <si>
    <t>Var fonds de r</t>
  </si>
  <si>
    <t>Tx EB</t>
  </si>
  <si>
    <t>Cap désend</t>
  </si>
  <si>
    <t>en € / h. DGF</t>
  </si>
  <si>
    <t>DRF</t>
  </si>
  <si>
    <t>RRF</t>
  </si>
  <si>
    <t>Tx autofi Inv</t>
  </si>
  <si>
    <t>DI HR</t>
  </si>
  <si>
    <t>RI HE</t>
  </si>
  <si>
    <t>Execice 2018</t>
  </si>
  <si>
    <t>Taux d'épargne brute (EB/RRF)</t>
  </si>
  <si>
    <t>Écart entre 2018 et 2014</t>
  </si>
  <si>
    <t>Dépenses totales</t>
  </si>
  <si>
    <t>Tx de croissance annuel moyen sur 2014 - 2018</t>
  </si>
</sst>
</file>

<file path=xl/styles.xml><?xml version="1.0" encoding="utf-8"?>
<styleSheet xmlns="http://schemas.openxmlformats.org/spreadsheetml/2006/main">
  <numFmts count="6">
    <numFmt numFmtId="164" formatCode="0.0"/>
    <numFmt numFmtId="165" formatCode="\+0.0%;\-0.0%"/>
    <numFmt numFmtId="166" formatCode="0.0%"/>
    <numFmt numFmtId="167" formatCode="0.0&quot; ans&quot;"/>
    <numFmt numFmtId="168" formatCode="\+0.0&quot; ans&quot;;\-0.0&quot; ans&quot;"/>
    <numFmt numFmtId="169" formatCode="\+0.0&quot; pt&quot;;\-0.0&quot; pt&quot;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i/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sz val="10"/>
      <color theme="1"/>
      <name val="Bookman Old Style"/>
      <family val="1"/>
    </font>
    <font>
      <sz val="12"/>
      <color theme="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/>
    <xf numFmtId="3" fontId="0" fillId="0" borderId="0" xfId="0" applyNumberFormat="1" applyAlignment="1"/>
    <xf numFmtId="3" fontId="0" fillId="0" borderId="0" xfId="0" applyNumberFormat="1" applyBorder="1" applyAlignment="1"/>
    <xf numFmtId="0" fontId="0" fillId="0" borderId="0" xfId="0" applyAlignment="1">
      <alignment horizontal="center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3" fontId="2" fillId="0" borderId="4" xfId="0" applyNumberFormat="1" applyFont="1" applyBorder="1" applyAlignment="1">
      <alignment horizontal="center" vertical="top"/>
    </xf>
    <xf numFmtId="3" fontId="2" fillId="0" borderId="5" xfId="0" applyNumberFormat="1" applyFont="1" applyBorder="1" applyAlignment="1">
      <alignment horizontal="center" vertical="top"/>
    </xf>
    <xf numFmtId="3" fontId="2" fillId="0" borderId="6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3" fontId="0" fillId="0" borderId="8" xfId="0" applyNumberFormat="1" applyBorder="1" applyAlignment="1">
      <alignment vertical="top"/>
    </xf>
    <xf numFmtId="3" fontId="0" fillId="0" borderId="9" xfId="0" applyNumberFormat="1" applyBorder="1" applyAlignment="1">
      <alignment vertical="top"/>
    </xf>
    <xf numFmtId="3" fontId="0" fillId="0" borderId="0" xfId="0" applyNumberFormat="1" applyBorder="1" applyAlignment="1">
      <alignment vertical="top"/>
    </xf>
    <xf numFmtId="3" fontId="3" fillId="0" borderId="0" xfId="0" applyNumberFormat="1" applyFont="1" applyFill="1" applyAlignment="1">
      <alignment vertical="top"/>
    </xf>
    <xf numFmtId="3" fontId="4" fillId="0" borderId="0" xfId="0" applyNumberFormat="1" applyFont="1" applyAlignment="1"/>
    <xf numFmtId="0" fontId="2" fillId="0" borderId="10" xfId="0" applyFont="1" applyBorder="1" applyAlignment="1">
      <alignment horizontal="center" vertical="top"/>
    </xf>
    <xf numFmtId="3" fontId="0" fillId="0" borderId="6" xfId="0" applyNumberFormat="1" applyBorder="1" applyAlignment="1">
      <alignment vertical="top"/>
    </xf>
    <xf numFmtId="3" fontId="0" fillId="0" borderId="6" xfId="0" applyNumberFormat="1" applyFill="1" applyBorder="1" applyAlignment="1">
      <alignment vertical="top"/>
    </xf>
    <xf numFmtId="0" fontId="2" fillId="0" borderId="11" xfId="0" applyFont="1" applyBorder="1" applyAlignment="1">
      <alignment horizontal="center" vertical="top"/>
    </xf>
    <xf numFmtId="0" fontId="2" fillId="0" borderId="0" xfId="0" applyFont="1"/>
    <xf numFmtId="0" fontId="2" fillId="0" borderId="1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3" fontId="2" fillId="0" borderId="14" xfId="0" applyNumberFormat="1" applyFont="1" applyBorder="1" applyAlignment="1">
      <alignment vertical="top"/>
    </xf>
    <xf numFmtId="3" fontId="2" fillId="0" borderId="15" xfId="0" applyNumberFormat="1" applyFon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8" xfId="0" applyBorder="1" applyAlignment="1">
      <alignment vertical="top"/>
    </xf>
    <xf numFmtId="3" fontId="5" fillId="0" borderId="8" xfId="0" applyNumberFormat="1" applyFont="1" applyBorder="1" applyAlignment="1">
      <alignment vertical="top"/>
    </xf>
    <xf numFmtId="3" fontId="5" fillId="0" borderId="9" xfId="0" applyNumberFormat="1" applyFont="1" applyBorder="1" applyAlignment="1">
      <alignment vertical="top"/>
    </xf>
    <xf numFmtId="3" fontId="5" fillId="0" borderId="17" xfId="0" applyNumberFormat="1" applyFont="1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4" xfId="0" applyBorder="1" applyAlignment="1">
      <alignment vertical="top"/>
    </xf>
    <xf numFmtId="3" fontId="5" fillId="0" borderId="14" xfId="0" applyNumberFormat="1" applyFont="1" applyBorder="1" applyAlignment="1">
      <alignment vertical="top"/>
    </xf>
    <xf numFmtId="3" fontId="5" fillId="0" borderId="15" xfId="0" applyNumberFormat="1" applyFont="1" applyBorder="1" applyAlignment="1">
      <alignment vertical="top"/>
    </xf>
    <xf numFmtId="3" fontId="5" fillId="0" borderId="19" xfId="0" applyNumberFormat="1" applyFont="1" applyBorder="1" applyAlignment="1">
      <alignment vertical="top"/>
    </xf>
    <xf numFmtId="0" fontId="0" fillId="0" borderId="0" xfId="0" applyAlignment="1">
      <alignment horizontal="right"/>
    </xf>
    <xf numFmtId="164" fontId="0" fillId="0" borderId="0" xfId="0" applyNumberFormat="1" applyAlignment="1"/>
    <xf numFmtId="165" fontId="0" fillId="0" borderId="0" xfId="1" applyNumberFormat="1" applyFont="1" applyAlignment="1"/>
    <xf numFmtId="0" fontId="2" fillId="0" borderId="0" xfId="0" applyFont="1" applyFill="1" applyBorder="1" applyAlignment="1">
      <alignment horizontal="center" vertical="top"/>
    </xf>
    <xf numFmtId="3" fontId="0" fillId="0" borderId="0" xfId="0" applyNumberFormat="1"/>
    <xf numFmtId="3" fontId="6" fillId="0" borderId="0" xfId="0" applyNumberFormat="1" applyFont="1" applyFill="1" applyAlignment="1">
      <alignment vertical="top"/>
    </xf>
    <xf numFmtId="166" fontId="0" fillId="0" borderId="8" xfId="1" applyNumberFormat="1" applyFont="1" applyBorder="1" applyAlignment="1">
      <alignment vertical="top"/>
    </xf>
    <xf numFmtId="166" fontId="2" fillId="0" borderId="8" xfId="1" applyNumberFormat="1" applyFont="1" applyBorder="1" applyAlignment="1">
      <alignment vertical="top"/>
    </xf>
    <xf numFmtId="0" fontId="2" fillId="0" borderId="16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3" fontId="0" fillId="0" borderId="14" xfId="0" applyNumberFormat="1" applyBorder="1" applyAlignment="1">
      <alignment vertical="top"/>
    </xf>
    <xf numFmtId="0" fontId="2" fillId="0" borderId="17" xfId="0" applyFont="1" applyBorder="1" applyAlignment="1">
      <alignment horizontal="center" vertical="top"/>
    </xf>
    <xf numFmtId="3" fontId="2" fillId="0" borderId="21" xfId="0" applyNumberFormat="1" applyFont="1" applyBorder="1" applyAlignment="1">
      <alignment horizontal="center" vertical="top"/>
    </xf>
    <xf numFmtId="3" fontId="2" fillId="0" borderId="22" xfId="0" applyNumberFormat="1" applyFont="1" applyBorder="1" applyAlignment="1">
      <alignment horizontal="center" vertical="top"/>
    </xf>
    <xf numFmtId="167" fontId="0" fillId="0" borderId="20" xfId="1" applyNumberFormat="1" applyFont="1" applyBorder="1" applyAlignment="1"/>
    <xf numFmtId="0" fontId="2" fillId="0" borderId="20" xfId="0" applyFont="1" applyFill="1" applyBorder="1" applyAlignment="1">
      <alignment horizontal="center" vertical="top"/>
    </xf>
    <xf numFmtId="3" fontId="0" fillId="0" borderId="0" xfId="0" applyNumberFormat="1" applyBorder="1"/>
    <xf numFmtId="168" fontId="0" fillId="0" borderId="0" xfId="0" applyNumberFormat="1"/>
    <xf numFmtId="0" fontId="7" fillId="2" borderId="20" xfId="0" applyFont="1" applyFill="1" applyBorder="1" applyAlignment="1">
      <alignment horizontal="right"/>
    </xf>
    <xf numFmtId="0" fontId="8" fillId="2" borderId="20" xfId="0" applyFont="1" applyFill="1" applyBorder="1" applyAlignment="1">
      <alignment horizontal="center"/>
    </xf>
    <xf numFmtId="0" fontId="9" fillId="2" borderId="0" xfId="0" applyFont="1" applyFill="1"/>
    <xf numFmtId="0" fontId="8" fillId="2" borderId="24" xfId="0" applyFont="1" applyFill="1" applyBorder="1" applyAlignment="1">
      <alignment horizontal="left" vertical="top"/>
    </xf>
    <xf numFmtId="3" fontId="8" fillId="2" borderId="20" xfId="0" applyNumberFormat="1" applyFont="1" applyFill="1" applyBorder="1" applyAlignment="1">
      <alignment horizontal="right" vertical="top" indent="1"/>
    </xf>
    <xf numFmtId="3" fontId="8" fillId="2" borderId="20" xfId="0" applyNumberFormat="1" applyFont="1" applyFill="1" applyBorder="1" applyAlignment="1">
      <alignment horizontal="right" indent="1"/>
    </xf>
    <xf numFmtId="166" fontId="9" fillId="2" borderId="20" xfId="1" applyNumberFormat="1" applyFont="1" applyFill="1" applyBorder="1" applyAlignment="1">
      <alignment horizontal="right" indent="1"/>
    </xf>
    <xf numFmtId="9" fontId="9" fillId="2" borderId="20" xfId="1" applyFont="1" applyFill="1" applyBorder="1" applyAlignment="1">
      <alignment horizontal="right" indent="1"/>
    </xf>
    <xf numFmtId="167" fontId="9" fillId="2" borderId="20" xfId="1" applyNumberFormat="1" applyFont="1" applyFill="1" applyBorder="1" applyAlignment="1">
      <alignment horizontal="right" indent="1"/>
    </xf>
    <xf numFmtId="0" fontId="9" fillId="2" borderId="17" xfId="0" applyFont="1" applyFill="1" applyBorder="1" applyAlignment="1">
      <alignment horizontal="left" vertical="top"/>
    </xf>
    <xf numFmtId="3" fontId="9" fillId="2" borderId="20" xfId="0" applyNumberFormat="1" applyFont="1" applyFill="1" applyBorder="1" applyAlignment="1">
      <alignment horizontal="right" vertical="top" indent="1"/>
    </xf>
    <xf numFmtId="3" fontId="9" fillId="2" borderId="20" xfId="0" applyNumberFormat="1" applyFont="1" applyFill="1" applyBorder="1" applyAlignment="1">
      <alignment horizontal="right" indent="1"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right" indent="1"/>
    </xf>
    <xf numFmtId="3" fontId="9" fillId="2" borderId="0" xfId="0" applyNumberFormat="1" applyFont="1" applyFill="1" applyAlignment="1">
      <alignment horizontal="right" indent="1"/>
    </xf>
    <xf numFmtId="0" fontId="9" fillId="2" borderId="0" xfId="0" applyFont="1" applyFill="1" applyBorder="1"/>
    <xf numFmtId="166" fontId="9" fillId="2" borderId="25" xfId="1" applyNumberFormat="1" applyFont="1" applyFill="1" applyBorder="1" applyAlignment="1">
      <alignment horizontal="right" indent="1"/>
    </xf>
    <xf numFmtId="9" fontId="9" fillId="2" borderId="25" xfId="1" applyFont="1" applyFill="1" applyBorder="1" applyAlignment="1">
      <alignment horizontal="right" indent="1"/>
    </xf>
    <xf numFmtId="167" fontId="9" fillId="2" borderId="25" xfId="1" applyNumberFormat="1" applyFont="1" applyFill="1" applyBorder="1" applyAlignment="1">
      <alignment horizontal="right" indent="1"/>
    </xf>
    <xf numFmtId="0" fontId="8" fillId="2" borderId="20" xfId="0" applyFont="1" applyFill="1" applyBorder="1" applyAlignment="1">
      <alignment horizontal="left" vertical="top"/>
    </xf>
    <xf numFmtId="3" fontId="9" fillId="2" borderId="23" xfId="0" applyNumberFormat="1" applyFont="1" applyFill="1" applyBorder="1" applyAlignment="1">
      <alignment horizontal="right" vertical="top" indent="1"/>
    </xf>
    <xf numFmtId="0" fontId="8" fillId="2" borderId="27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left" vertical="top"/>
    </xf>
    <xf numFmtId="0" fontId="8" fillId="2" borderId="26" xfId="0" applyFont="1" applyFill="1" applyBorder="1" applyAlignment="1">
      <alignment horizontal="left" vertical="top"/>
    </xf>
    <xf numFmtId="165" fontId="9" fillId="2" borderId="20" xfId="1" applyNumberFormat="1" applyFont="1" applyFill="1" applyBorder="1" applyAlignment="1">
      <alignment horizontal="right" indent="1"/>
    </xf>
    <xf numFmtId="165" fontId="9" fillId="2" borderId="0" xfId="0" applyNumberFormat="1" applyFont="1" applyFill="1" applyAlignment="1">
      <alignment horizontal="right" indent="1"/>
    </xf>
    <xf numFmtId="165" fontId="9" fillId="2" borderId="0" xfId="1" applyNumberFormat="1" applyFont="1" applyFill="1" applyAlignment="1">
      <alignment horizontal="right" indent="1"/>
    </xf>
    <xf numFmtId="165" fontId="9" fillId="2" borderId="0" xfId="0" applyNumberFormat="1" applyFont="1" applyFill="1" applyBorder="1" applyAlignment="1">
      <alignment horizontal="right" indent="1"/>
    </xf>
    <xf numFmtId="0" fontId="10" fillId="2" borderId="0" xfId="0" applyFont="1" applyFill="1" applyAlignment="1">
      <alignment vertical="top"/>
    </xf>
    <xf numFmtId="0" fontId="9" fillId="2" borderId="0" xfId="0" applyFont="1" applyFill="1" applyAlignment="1">
      <alignment vertical="top"/>
    </xf>
    <xf numFmtId="168" fontId="9" fillId="2" borderId="20" xfId="0" applyNumberFormat="1" applyFont="1" applyFill="1" applyBorder="1" applyAlignment="1">
      <alignment horizontal="right" indent="1"/>
    </xf>
    <xf numFmtId="165" fontId="8" fillId="2" borderId="20" xfId="1" applyNumberFormat="1" applyFont="1" applyFill="1" applyBorder="1" applyAlignment="1">
      <alignment horizontal="right" indent="1"/>
    </xf>
    <xf numFmtId="165" fontId="8" fillId="2" borderId="0" xfId="0" applyNumberFormat="1" applyFont="1" applyFill="1" applyAlignment="1">
      <alignment horizontal="right" indent="1"/>
    </xf>
    <xf numFmtId="168" fontId="8" fillId="2" borderId="20" xfId="0" applyNumberFormat="1" applyFont="1" applyFill="1" applyBorder="1" applyAlignment="1">
      <alignment horizontal="right" indent="1"/>
    </xf>
    <xf numFmtId="166" fontId="8" fillId="2" borderId="20" xfId="1" applyNumberFormat="1" applyFont="1" applyFill="1" applyBorder="1" applyAlignment="1">
      <alignment horizontal="right" indent="1"/>
    </xf>
    <xf numFmtId="9" fontId="8" fillId="2" borderId="20" xfId="1" applyFont="1" applyFill="1" applyBorder="1" applyAlignment="1">
      <alignment horizontal="right" indent="1"/>
    </xf>
    <xf numFmtId="167" fontId="8" fillId="2" borderId="20" xfId="1" applyNumberFormat="1" applyFont="1" applyFill="1" applyBorder="1" applyAlignment="1">
      <alignment horizontal="right" indent="1"/>
    </xf>
    <xf numFmtId="169" fontId="0" fillId="0" borderId="0" xfId="1" applyNumberFormat="1" applyFont="1" applyAlignment="1"/>
    <xf numFmtId="169" fontId="8" fillId="2" borderId="20" xfId="1" applyNumberFormat="1" applyFont="1" applyFill="1" applyBorder="1" applyAlignment="1">
      <alignment horizontal="right" indent="1"/>
    </xf>
    <xf numFmtId="169" fontId="8" fillId="2" borderId="26" xfId="1" applyNumberFormat="1" applyFont="1" applyFill="1" applyBorder="1" applyAlignment="1">
      <alignment horizontal="right" indent="1"/>
    </xf>
    <xf numFmtId="169" fontId="9" fillId="2" borderId="20" xfId="1" applyNumberFormat="1" applyFont="1" applyFill="1" applyBorder="1" applyAlignment="1">
      <alignment horizontal="right" indent="1"/>
    </xf>
    <xf numFmtId="169" fontId="9" fillId="2" borderId="26" xfId="1" applyNumberFormat="1" applyFont="1" applyFill="1" applyBorder="1" applyAlignment="1">
      <alignment horizontal="right" indent="1"/>
    </xf>
    <xf numFmtId="169" fontId="9" fillId="2" borderId="0" xfId="1" applyNumberFormat="1" applyFont="1" applyFill="1" applyAlignment="1">
      <alignment horizontal="right" indent="1"/>
    </xf>
    <xf numFmtId="169" fontId="9" fillId="2" borderId="0" xfId="1" applyNumberFormat="1" applyFont="1" applyFill="1" applyBorder="1" applyAlignment="1">
      <alignment horizontal="right" indent="1"/>
    </xf>
    <xf numFmtId="168" fontId="9" fillId="2" borderId="25" xfId="0" applyNumberFormat="1" applyFont="1" applyFill="1" applyBorder="1" applyAlignment="1">
      <alignment horizontal="right" indent="1"/>
    </xf>
    <xf numFmtId="0" fontId="0" fillId="0" borderId="0" xfId="0" applyBorder="1"/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4"/>
  <sheetViews>
    <sheetView tabSelected="1" topLeftCell="B1" zoomScale="98" zoomScaleNormal="98" workbookViewId="0">
      <selection activeCell="T7" sqref="T7"/>
    </sheetView>
  </sheetViews>
  <sheetFormatPr baseColWidth="10" defaultRowHeight="15"/>
  <cols>
    <col min="1" max="1" width="33.85546875" customWidth="1"/>
    <col min="2" max="2" width="31.140625" customWidth="1"/>
    <col min="3" max="7" width="15.140625" customWidth="1"/>
    <col min="13" max="13" width="12.28515625" customWidth="1"/>
    <col min="15" max="19" width="12.85546875" customWidth="1"/>
  </cols>
  <sheetData>
    <row r="1" spans="1:19">
      <c r="A1" s="1" t="s">
        <v>0</v>
      </c>
      <c r="B1" s="2"/>
      <c r="C1" s="3"/>
      <c r="D1" s="3"/>
      <c r="E1" s="3"/>
      <c r="F1" s="3"/>
      <c r="G1" s="3"/>
      <c r="H1" s="4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>
      <c r="A2" s="5"/>
      <c r="B2" s="2"/>
      <c r="C2" s="3"/>
      <c r="D2" s="3"/>
      <c r="E2" s="3"/>
      <c r="F2" s="3"/>
      <c r="G2" s="3"/>
      <c r="H2" s="4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5.75" thickBot="1">
      <c r="A3" s="6" t="s">
        <v>1</v>
      </c>
      <c r="B3" s="6"/>
      <c r="C3" s="6"/>
      <c r="D3" s="6"/>
      <c r="E3" s="6"/>
      <c r="F3" s="6"/>
      <c r="G3" s="6"/>
      <c r="H3" s="7"/>
      <c r="I3" s="2"/>
      <c r="J3" s="2" t="s">
        <v>2</v>
      </c>
      <c r="K3" s="2"/>
      <c r="L3" s="2"/>
      <c r="M3" s="2"/>
      <c r="N3" s="2"/>
      <c r="O3" s="2" t="s">
        <v>3</v>
      </c>
      <c r="P3" s="2"/>
      <c r="Q3" s="2"/>
      <c r="R3" s="2"/>
      <c r="S3" s="2"/>
    </row>
    <row r="4" spans="1:19">
      <c r="A4" s="8"/>
      <c r="B4" s="9"/>
      <c r="C4" s="10">
        <v>2014</v>
      </c>
      <c r="D4" s="10">
        <v>2015</v>
      </c>
      <c r="E4" s="10">
        <v>2016</v>
      </c>
      <c r="F4" s="11">
        <v>2017</v>
      </c>
      <c r="G4" s="11">
        <v>2018</v>
      </c>
      <c r="H4" s="12"/>
      <c r="I4" s="10">
        <v>2014</v>
      </c>
      <c r="J4" s="10">
        <v>2015</v>
      </c>
      <c r="K4" s="10">
        <v>2016</v>
      </c>
      <c r="L4" s="11">
        <v>2017</v>
      </c>
      <c r="M4" s="11">
        <v>2018</v>
      </c>
      <c r="N4" s="2"/>
      <c r="O4" s="10">
        <v>2014</v>
      </c>
      <c r="P4" s="10">
        <v>2015</v>
      </c>
      <c r="Q4" s="10">
        <v>2016</v>
      </c>
      <c r="R4" s="11">
        <v>2017</v>
      </c>
      <c r="S4" s="11">
        <v>2018</v>
      </c>
    </row>
    <row r="5" spans="1:19">
      <c r="A5" s="13" t="s">
        <v>4</v>
      </c>
      <c r="B5" s="14" t="s">
        <v>5</v>
      </c>
      <c r="C5" s="15">
        <v>184909238520</v>
      </c>
      <c r="D5" s="15">
        <v>187374347138</v>
      </c>
      <c r="E5" s="15">
        <v>187285834911</v>
      </c>
      <c r="F5" s="15">
        <v>190643956858</v>
      </c>
      <c r="G5" s="16">
        <v>192358462361</v>
      </c>
      <c r="H5" s="17"/>
      <c r="I5" s="18">
        <v>7922298</v>
      </c>
      <c r="J5" s="18">
        <v>245623317</v>
      </c>
      <c r="K5" s="18">
        <v>273599517</v>
      </c>
      <c r="L5" s="18">
        <v>550184224</v>
      </c>
      <c r="M5" s="18">
        <v>676523540</v>
      </c>
      <c r="N5" s="2"/>
      <c r="O5" s="19">
        <f>+C5-I5</f>
        <v>184901316222</v>
      </c>
      <c r="P5" s="19">
        <f>+D5-J5</f>
        <v>187128723821</v>
      </c>
      <c r="Q5" s="19">
        <f>+E5-K5</f>
        <v>187012235394</v>
      </c>
      <c r="R5" s="19">
        <f>+F5-L5</f>
        <v>190093772634</v>
      </c>
      <c r="S5" s="19">
        <f>+G5-M5</f>
        <v>191681938821</v>
      </c>
    </row>
    <row r="6" spans="1:19">
      <c r="A6" s="20"/>
      <c r="B6" s="14" t="s">
        <v>6</v>
      </c>
      <c r="C6" s="15">
        <v>34278600990</v>
      </c>
      <c r="D6" s="15">
        <v>34598157902</v>
      </c>
      <c r="E6" s="15">
        <v>34335019710</v>
      </c>
      <c r="F6" s="15">
        <v>34567714719</v>
      </c>
      <c r="G6" s="16">
        <v>34953793021</v>
      </c>
      <c r="H6" s="17"/>
      <c r="I6" s="18">
        <v>0</v>
      </c>
      <c r="J6" s="18">
        <v>4114620</v>
      </c>
      <c r="K6" s="18">
        <v>687997</v>
      </c>
      <c r="L6" s="18">
        <v>4712281</v>
      </c>
      <c r="M6" s="18">
        <v>11846767</v>
      </c>
      <c r="N6" s="2"/>
      <c r="O6" s="19">
        <f t="shared" ref="O6:S23" si="0">+C6-I6</f>
        <v>34278600990</v>
      </c>
      <c r="P6" s="19">
        <f t="shared" si="0"/>
        <v>34594043282</v>
      </c>
      <c r="Q6" s="19">
        <f t="shared" si="0"/>
        <v>34334331713</v>
      </c>
      <c r="R6" s="19">
        <f t="shared" si="0"/>
        <v>34563002438</v>
      </c>
      <c r="S6" s="19">
        <f t="shared" si="0"/>
        <v>34941946254</v>
      </c>
    </row>
    <row r="7" spans="1:19">
      <c r="A7" s="20"/>
      <c r="B7" s="14" t="s">
        <v>7</v>
      </c>
      <c r="C7" s="15">
        <v>14104511221</v>
      </c>
      <c r="D7" s="15">
        <v>14232187782</v>
      </c>
      <c r="E7" s="15">
        <v>14200282775</v>
      </c>
      <c r="F7" s="15">
        <v>14379812893</v>
      </c>
      <c r="G7" s="16">
        <v>14573501396</v>
      </c>
      <c r="H7" s="17"/>
      <c r="I7" s="18">
        <v>0</v>
      </c>
      <c r="J7" s="18">
        <v>3250961</v>
      </c>
      <c r="K7" s="18">
        <v>4940146</v>
      </c>
      <c r="L7" s="18">
        <v>17173682</v>
      </c>
      <c r="M7" s="18">
        <v>24283953</v>
      </c>
      <c r="N7" s="2"/>
      <c r="O7" s="19">
        <f t="shared" si="0"/>
        <v>14104511221</v>
      </c>
      <c r="P7" s="19">
        <f t="shared" si="0"/>
        <v>14228936821</v>
      </c>
      <c r="Q7" s="19">
        <f t="shared" si="0"/>
        <v>14195342629</v>
      </c>
      <c r="R7" s="19">
        <f t="shared" si="0"/>
        <v>14362639211</v>
      </c>
      <c r="S7" s="19">
        <f t="shared" si="0"/>
        <v>14549217443</v>
      </c>
    </row>
    <row r="8" spans="1:19">
      <c r="A8" s="20"/>
      <c r="B8" s="14" t="s">
        <v>8</v>
      </c>
      <c r="C8" s="15">
        <v>16627440975</v>
      </c>
      <c r="D8" s="15">
        <v>16873265805</v>
      </c>
      <c r="E8" s="15">
        <v>16732663259</v>
      </c>
      <c r="F8" s="15">
        <v>17154756452</v>
      </c>
      <c r="G8" s="16">
        <v>17090195559</v>
      </c>
      <c r="H8" s="17"/>
      <c r="I8" s="18">
        <v>0</v>
      </c>
      <c r="J8" s="18">
        <v>4842775</v>
      </c>
      <c r="K8" s="18">
        <v>13322693</v>
      </c>
      <c r="L8" s="18">
        <v>13979737</v>
      </c>
      <c r="M8" s="18">
        <v>24475814</v>
      </c>
      <c r="N8" s="2"/>
      <c r="O8" s="19">
        <f t="shared" si="0"/>
        <v>16627440975</v>
      </c>
      <c r="P8" s="19">
        <f t="shared" si="0"/>
        <v>16868423030</v>
      </c>
      <c r="Q8" s="19">
        <f t="shared" si="0"/>
        <v>16719340566</v>
      </c>
      <c r="R8" s="19">
        <f t="shared" si="0"/>
        <v>17140776715</v>
      </c>
      <c r="S8" s="19">
        <f t="shared" si="0"/>
        <v>17065719745</v>
      </c>
    </row>
    <row r="9" spans="1:19">
      <c r="A9" s="20"/>
      <c r="B9" s="14" t="s">
        <v>9</v>
      </c>
      <c r="C9" s="15">
        <v>9124799009</v>
      </c>
      <c r="D9" s="15">
        <v>9233582375</v>
      </c>
      <c r="E9" s="15">
        <v>9266032182</v>
      </c>
      <c r="F9" s="15">
        <v>9381452455</v>
      </c>
      <c r="G9" s="16">
        <v>9408358574</v>
      </c>
      <c r="H9" s="17"/>
      <c r="I9" s="18">
        <v>0</v>
      </c>
      <c r="J9" s="18">
        <v>448670</v>
      </c>
      <c r="K9" s="18">
        <v>2599456</v>
      </c>
      <c r="L9" s="18">
        <v>6342714</v>
      </c>
      <c r="M9" s="18">
        <v>9788176</v>
      </c>
      <c r="N9" s="2"/>
      <c r="O9" s="19">
        <f t="shared" si="0"/>
        <v>9124799009</v>
      </c>
      <c r="P9" s="19">
        <f t="shared" si="0"/>
        <v>9233133705</v>
      </c>
      <c r="Q9" s="19">
        <f t="shared" si="0"/>
        <v>9263432726</v>
      </c>
      <c r="R9" s="19">
        <f t="shared" si="0"/>
        <v>9375109741</v>
      </c>
      <c r="S9" s="19">
        <f t="shared" si="0"/>
        <v>9398570398</v>
      </c>
    </row>
    <row r="10" spans="1:19">
      <c r="A10" s="20"/>
      <c r="B10" s="14" t="s">
        <v>10</v>
      </c>
      <c r="C10" s="15">
        <v>6603834522</v>
      </c>
      <c r="D10" s="15">
        <v>6637596601</v>
      </c>
      <c r="E10" s="15">
        <v>6644923670</v>
      </c>
      <c r="F10" s="15">
        <v>6775921852</v>
      </c>
      <c r="G10" s="16">
        <v>6862984059</v>
      </c>
      <c r="H10" s="17"/>
      <c r="I10" s="18">
        <v>0</v>
      </c>
      <c r="J10" s="18">
        <v>8306568</v>
      </c>
      <c r="K10" s="18">
        <v>5189074</v>
      </c>
      <c r="L10" s="18">
        <v>43788330</v>
      </c>
      <c r="M10" s="18">
        <v>31392661</v>
      </c>
      <c r="N10" s="2"/>
      <c r="O10" s="19">
        <f t="shared" si="0"/>
        <v>6603834522</v>
      </c>
      <c r="P10" s="19">
        <f t="shared" si="0"/>
        <v>6629290033</v>
      </c>
      <c r="Q10" s="19">
        <f t="shared" si="0"/>
        <v>6639734596</v>
      </c>
      <c r="R10" s="19">
        <f t="shared" si="0"/>
        <v>6732133522</v>
      </c>
      <c r="S10" s="19">
        <f t="shared" si="0"/>
        <v>6831591398</v>
      </c>
    </row>
    <row r="11" spans="1:19">
      <c r="A11" s="20"/>
      <c r="B11" s="14" t="s">
        <v>11</v>
      </c>
      <c r="C11" s="15">
        <v>7346348365</v>
      </c>
      <c r="D11" s="15">
        <v>7401110031</v>
      </c>
      <c r="E11" s="15">
        <v>7425957176</v>
      </c>
      <c r="F11" s="15">
        <v>7485502795</v>
      </c>
      <c r="G11" s="16">
        <v>7618489929</v>
      </c>
      <c r="H11" s="17"/>
      <c r="I11" s="18">
        <v>0</v>
      </c>
      <c r="J11" s="18">
        <v>1377345</v>
      </c>
      <c r="K11" s="18">
        <v>2998940</v>
      </c>
      <c r="L11" s="18">
        <v>5142805</v>
      </c>
      <c r="M11" s="18">
        <v>7278098</v>
      </c>
      <c r="N11" s="2"/>
      <c r="O11" s="19">
        <f t="shared" si="0"/>
        <v>7346348365</v>
      </c>
      <c r="P11" s="19">
        <f t="shared" si="0"/>
        <v>7399732686</v>
      </c>
      <c r="Q11" s="19">
        <f t="shared" si="0"/>
        <v>7422958236</v>
      </c>
      <c r="R11" s="19">
        <f t="shared" si="0"/>
        <v>7480359990</v>
      </c>
      <c r="S11" s="19">
        <f t="shared" si="0"/>
        <v>7611211831</v>
      </c>
    </row>
    <row r="12" spans="1:19">
      <c r="A12" s="20"/>
      <c r="B12" s="14" t="s">
        <v>12</v>
      </c>
      <c r="C12" s="15">
        <v>9020903797</v>
      </c>
      <c r="D12" s="15">
        <v>9084461453</v>
      </c>
      <c r="E12" s="15">
        <v>9110893791</v>
      </c>
      <c r="F12" s="15">
        <v>9445354782</v>
      </c>
      <c r="G12" s="16">
        <v>9423234461</v>
      </c>
      <c r="H12" s="17"/>
      <c r="I12" s="18">
        <v>0</v>
      </c>
      <c r="J12" s="18">
        <v>0</v>
      </c>
      <c r="K12" s="18">
        <v>303333</v>
      </c>
      <c r="L12" s="18">
        <v>5944977</v>
      </c>
      <c r="M12" s="18">
        <v>3628441</v>
      </c>
      <c r="N12" s="2"/>
      <c r="O12" s="19">
        <f t="shared" si="0"/>
        <v>9020903797</v>
      </c>
      <c r="P12" s="19">
        <f t="shared" si="0"/>
        <v>9084461453</v>
      </c>
      <c r="Q12" s="19">
        <f t="shared" si="0"/>
        <v>9110590458</v>
      </c>
      <c r="R12" s="19">
        <f t="shared" si="0"/>
        <v>9439409805</v>
      </c>
      <c r="S12" s="19">
        <f t="shared" si="0"/>
        <v>9419606020</v>
      </c>
    </row>
    <row r="13" spans="1:19">
      <c r="A13" s="20"/>
      <c r="B13" s="14" t="s">
        <v>13</v>
      </c>
      <c r="C13" s="15">
        <v>7941062026</v>
      </c>
      <c r="D13" s="15">
        <v>8074794480</v>
      </c>
      <c r="E13" s="15">
        <v>8101498852</v>
      </c>
      <c r="F13" s="15">
        <v>8306312827</v>
      </c>
      <c r="G13" s="16">
        <v>8516271381</v>
      </c>
      <c r="H13" s="17"/>
      <c r="I13" s="18">
        <v>0</v>
      </c>
      <c r="J13" s="18">
        <v>4271750</v>
      </c>
      <c r="K13" s="18">
        <v>5225227</v>
      </c>
      <c r="L13" s="18">
        <v>8753517</v>
      </c>
      <c r="M13" s="18">
        <v>34957212</v>
      </c>
      <c r="N13" s="2"/>
      <c r="O13" s="19">
        <f t="shared" si="0"/>
        <v>7941062026</v>
      </c>
      <c r="P13" s="19">
        <f t="shared" si="0"/>
        <v>8070522730</v>
      </c>
      <c r="Q13" s="19">
        <f t="shared" si="0"/>
        <v>8096273625</v>
      </c>
      <c r="R13" s="19">
        <f t="shared" si="0"/>
        <v>8297559310</v>
      </c>
      <c r="S13" s="19">
        <f t="shared" si="0"/>
        <v>8481314169</v>
      </c>
    </row>
    <row r="14" spans="1:19">
      <c r="A14" s="20"/>
      <c r="B14" s="14" t="s">
        <v>14</v>
      </c>
      <c r="C14" s="15">
        <v>16133087047</v>
      </c>
      <c r="D14" s="15">
        <v>16307440405</v>
      </c>
      <c r="E14" s="15">
        <v>16472452739</v>
      </c>
      <c r="F14" s="15">
        <v>16750970630</v>
      </c>
      <c r="G14" s="16">
        <v>16968353060</v>
      </c>
      <c r="H14" s="17"/>
      <c r="I14" s="18">
        <v>0</v>
      </c>
      <c r="J14" s="18">
        <v>35611651</v>
      </c>
      <c r="K14" s="18">
        <v>7645926</v>
      </c>
      <c r="L14" s="18">
        <v>16178481</v>
      </c>
      <c r="M14" s="18">
        <v>57917255</v>
      </c>
      <c r="N14" s="2"/>
      <c r="O14" s="19">
        <f t="shared" si="0"/>
        <v>16133087047</v>
      </c>
      <c r="P14" s="19">
        <f t="shared" si="0"/>
        <v>16271828754</v>
      </c>
      <c r="Q14" s="19">
        <f t="shared" si="0"/>
        <v>16464806813</v>
      </c>
      <c r="R14" s="19">
        <f t="shared" si="0"/>
        <v>16734792149</v>
      </c>
      <c r="S14" s="19">
        <f t="shared" si="0"/>
        <v>16910435805</v>
      </c>
    </row>
    <row r="15" spans="1:19">
      <c r="A15" s="20"/>
      <c r="B15" s="14" t="s">
        <v>15</v>
      </c>
      <c r="C15" s="15">
        <v>17034173374</v>
      </c>
      <c r="D15" s="15">
        <v>17441476793</v>
      </c>
      <c r="E15" s="15">
        <v>17501776682</v>
      </c>
      <c r="F15" s="15">
        <v>18146741315</v>
      </c>
      <c r="G15" s="16">
        <v>18323170578</v>
      </c>
      <c r="H15" s="17"/>
      <c r="I15" s="18">
        <v>0</v>
      </c>
      <c r="J15" s="18">
        <v>173157472</v>
      </c>
      <c r="K15" s="18">
        <v>190233219</v>
      </c>
      <c r="L15" s="18">
        <v>335423361</v>
      </c>
      <c r="M15" s="18">
        <v>292060716</v>
      </c>
      <c r="N15" s="2"/>
      <c r="O15" s="19">
        <f t="shared" si="0"/>
        <v>17034173374</v>
      </c>
      <c r="P15" s="19">
        <f t="shared" si="0"/>
        <v>17268319321</v>
      </c>
      <c r="Q15" s="19">
        <f t="shared" si="0"/>
        <v>17311543463</v>
      </c>
      <c r="R15" s="19">
        <f t="shared" si="0"/>
        <v>17811317954</v>
      </c>
      <c r="S15" s="19">
        <f t="shared" si="0"/>
        <v>18031109862</v>
      </c>
    </row>
    <row r="16" spans="1:19">
      <c r="A16" s="20"/>
      <c r="B16" s="14" t="s">
        <v>16</v>
      </c>
      <c r="C16" s="15">
        <v>21762583638</v>
      </c>
      <c r="D16" s="15">
        <v>22220195511</v>
      </c>
      <c r="E16" s="15">
        <v>22099349251</v>
      </c>
      <c r="F16" s="15">
        <v>22311249382</v>
      </c>
      <c r="G16" s="16">
        <v>22486173058</v>
      </c>
      <c r="H16" s="17"/>
      <c r="I16" s="18">
        <v>0</v>
      </c>
      <c r="J16" s="18">
        <v>726848</v>
      </c>
      <c r="K16" s="18">
        <v>12643971</v>
      </c>
      <c r="L16" s="18">
        <v>9065279</v>
      </c>
      <c r="M16" s="18">
        <v>15276163</v>
      </c>
      <c r="N16" s="2"/>
      <c r="O16" s="19">
        <f t="shared" si="0"/>
        <v>21762583638</v>
      </c>
      <c r="P16" s="19">
        <f t="shared" si="0"/>
        <v>22219468663</v>
      </c>
      <c r="Q16" s="19">
        <f t="shared" si="0"/>
        <v>22086705280</v>
      </c>
      <c r="R16" s="19">
        <f t="shared" si="0"/>
        <v>22302184103</v>
      </c>
      <c r="S16" s="19">
        <f t="shared" si="0"/>
        <v>22470896895</v>
      </c>
    </row>
    <row r="17" spans="1:19">
      <c r="A17" s="20"/>
      <c r="B17" s="14" t="s">
        <v>17</v>
      </c>
      <c r="C17" s="15">
        <v>16153039688</v>
      </c>
      <c r="D17" s="15">
        <v>16214802588</v>
      </c>
      <c r="E17" s="15">
        <v>16064761078</v>
      </c>
      <c r="F17" s="15">
        <v>16277700147</v>
      </c>
      <c r="G17" s="16">
        <v>16508104999</v>
      </c>
      <c r="H17" s="17"/>
      <c r="I17" s="18">
        <v>0</v>
      </c>
      <c r="J17" s="18">
        <v>1044408</v>
      </c>
      <c r="K17" s="18">
        <v>261011</v>
      </c>
      <c r="L17" s="18">
        <v>19915072</v>
      </c>
      <c r="M17" s="18">
        <v>81715555</v>
      </c>
      <c r="N17" s="2"/>
      <c r="O17" s="19">
        <f t="shared" si="0"/>
        <v>16153039688</v>
      </c>
      <c r="P17" s="19">
        <f t="shared" si="0"/>
        <v>16213758180</v>
      </c>
      <c r="Q17" s="19">
        <f t="shared" si="0"/>
        <v>16064500067</v>
      </c>
      <c r="R17" s="19">
        <f t="shared" si="0"/>
        <v>16257785075</v>
      </c>
      <c r="S17" s="19">
        <f t="shared" si="0"/>
        <v>16426389444</v>
      </c>
    </row>
    <row r="18" spans="1:19">
      <c r="A18" s="20"/>
      <c r="B18" s="14" t="s">
        <v>18</v>
      </c>
      <c r="C18" s="15">
        <v>1363272547</v>
      </c>
      <c r="D18" s="15">
        <v>1406993977</v>
      </c>
      <c r="E18" s="15">
        <v>1450586385</v>
      </c>
      <c r="F18" s="15">
        <v>1454282013</v>
      </c>
      <c r="G18" s="16">
        <v>1473701081</v>
      </c>
      <c r="H18" s="17"/>
      <c r="I18" s="18">
        <v>0</v>
      </c>
      <c r="J18" s="18">
        <v>0</v>
      </c>
      <c r="K18" s="18">
        <v>104965</v>
      </c>
      <c r="L18" s="18">
        <v>41280</v>
      </c>
      <c r="M18" s="18">
        <v>16595442</v>
      </c>
      <c r="N18" s="2"/>
      <c r="O18" s="19">
        <f t="shared" si="0"/>
        <v>1363272547</v>
      </c>
      <c r="P18" s="19">
        <f t="shared" si="0"/>
        <v>1406993977</v>
      </c>
      <c r="Q18" s="19">
        <f t="shared" si="0"/>
        <v>1450481420</v>
      </c>
      <c r="R18" s="19">
        <f t="shared" si="0"/>
        <v>1454240733</v>
      </c>
      <c r="S18" s="19">
        <f t="shared" si="0"/>
        <v>1457105639</v>
      </c>
    </row>
    <row r="19" spans="1:19">
      <c r="A19" s="20"/>
      <c r="B19" s="14" t="s">
        <v>19</v>
      </c>
      <c r="C19" s="15">
        <v>1530537186</v>
      </c>
      <c r="D19" s="15">
        <v>1631634160</v>
      </c>
      <c r="E19" s="15">
        <v>1639158740</v>
      </c>
      <c r="F19" s="15">
        <v>1671489849</v>
      </c>
      <c r="G19" s="16">
        <v>1667856102</v>
      </c>
      <c r="H19" s="17"/>
      <c r="I19" s="18">
        <v>0</v>
      </c>
      <c r="J19" s="18">
        <v>0</v>
      </c>
      <c r="K19" s="18">
        <v>869298</v>
      </c>
      <c r="L19" s="18">
        <v>2658934</v>
      </c>
      <c r="M19" s="18">
        <v>6781066</v>
      </c>
      <c r="N19" s="2"/>
      <c r="O19" s="19">
        <f t="shared" si="0"/>
        <v>1530537186</v>
      </c>
      <c r="P19" s="19">
        <f t="shared" si="0"/>
        <v>1631634160</v>
      </c>
      <c r="Q19" s="19">
        <f t="shared" si="0"/>
        <v>1638289442</v>
      </c>
      <c r="R19" s="19">
        <f t="shared" si="0"/>
        <v>1668830915</v>
      </c>
      <c r="S19" s="19">
        <f t="shared" si="0"/>
        <v>1661075036</v>
      </c>
    </row>
    <row r="20" spans="1:19">
      <c r="A20" s="20"/>
      <c r="B20" s="14" t="s">
        <v>20</v>
      </c>
      <c r="C20" s="15">
        <v>741228152</v>
      </c>
      <c r="D20" s="15">
        <v>760590365</v>
      </c>
      <c r="E20" s="15">
        <v>796357342</v>
      </c>
      <c r="F20" s="15">
        <v>889324395</v>
      </c>
      <c r="G20" s="16">
        <v>909699885</v>
      </c>
      <c r="H20" s="17"/>
      <c r="I20" s="18">
        <v>0</v>
      </c>
      <c r="J20" s="18">
        <v>0</v>
      </c>
      <c r="K20" s="18">
        <v>2645311</v>
      </c>
      <c r="L20" s="18">
        <v>29066910</v>
      </c>
      <c r="M20" s="18">
        <v>11419987</v>
      </c>
      <c r="N20" s="2"/>
      <c r="O20" s="19">
        <f t="shared" si="0"/>
        <v>741228152</v>
      </c>
      <c r="P20" s="19">
        <f t="shared" si="0"/>
        <v>760590365</v>
      </c>
      <c r="Q20" s="19">
        <f t="shared" si="0"/>
        <v>793712031</v>
      </c>
      <c r="R20" s="19">
        <f t="shared" si="0"/>
        <v>860257485</v>
      </c>
      <c r="S20" s="19">
        <f t="shared" si="0"/>
        <v>898279898</v>
      </c>
    </row>
    <row r="21" spans="1:19">
      <c r="A21" s="20"/>
      <c r="B21" s="14" t="s">
        <v>21</v>
      </c>
      <c r="C21" s="15">
        <v>1574968554</v>
      </c>
      <c r="D21" s="15">
        <v>1579731999</v>
      </c>
      <c r="E21" s="15">
        <v>1651197114</v>
      </c>
      <c r="F21" s="15">
        <v>1727719137</v>
      </c>
      <c r="G21" s="16">
        <v>1607452907</v>
      </c>
      <c r="H21" s="17"/>
      <c r="I21" s="18">
        <v>7922298</v>
      </c>
      <c r="J21" s="18">
        <v>7631701</v>
      </c>
      <c r="K21" s="18">
        <v>12806637</v>
      </c>
      <c r="L21" s="18">
        <v>17663901</v>
      </c>
      <c r="M21" s="18">
        <v>17371011</v>
      </c>
      <c r="N21" s="2"/>
      <c r="O21" s="19">
        <f t="shared" si="0"/>
        <v>1567046256</v>
      </c>
      <c r="P21" s="19">
        <f t="shared" si="0"/>
        <v>1572100298</v>
      </c>
      <c r="Q21" s="19">
        <f t="shared" si="0"/>
        <v>1638390477</v>
      </c>
      <c r="R21" s="19">
        <f t="shared" si="0"/>
        <v>1710055236</v>
      </c>
      <c r="S21" s="19">
        <f t="shared" si="0"/>
        <v>1590081896</v>
      </c>
    </row>
    <row r="22" spans="1:19">
      <c r="A22" s="20"/>
      <c r="B22" s="14" t="s">
        <v>22</v>
      </c>
      <c r="C22" s="15">
        <v>3235474917</v>
      </c>
      <c r="D22" s="15">
        <v>3291649705</v>
      </c>
      <c r="E22" s="15">
        <v>3387973343</v>
      </c>
      <c r="F22" s="15">
        <v>3464126091</v>
      </c>
      <c r="G22" s="16">
        <v>3529233153</v>
      </c>
      <c r="H22" s="21"/>
      <c r="I22" s="22">
        <v>0</v>
      </c>
      <c r="J22" s="2">
        <v>838549</v>
      </c>
      <c r="K22" s="2">
        <v>11122314</v>
      </c>
      <c r="L22" s="2">
        <v>14332963</v>
      </c>
      <c r="M22" s="2">
        <v>29735224</v>
      </c>
      <c r="N22" s="2"/>
      <c r="O22" s="19">
        <f t="shared" si="0"/>
        <v>3235474917</v>
      </c>
      <c r="P22" s="19">
        <f t="shared" si="0"/>
        <v>3290811156</v>
      </c>
      <c r="Q22" s="19">
        <f t="shared" si="0"/>
        <v>3376851029</v>
      </c>
      <c r="R22" s="19">
        <f t="shared" si="0"/>
        <v>3449793128</v>
      </c>
      <c r="S22" s="19">
        <f t="shared" si="0"/>
        <v>3499497929</v>
      </c>
    </row>
    <row r="23" spans="1:19">
      <c r="A23" s="23"/>
      <c r="B23" s="14" t="s">
        <v>23</v>
      </c>
      <c r="C23" s="15">
        <v>333372511</v>
      </c>
      <c r="D23" s="15">
        <v>384675208</v>
      </c>
      <c r="E23" s="15">
        <v>404950822</v>
      </c>
      <c r="F23" s="15">
        <v>453525124</v>
      </c>
      <c r="G23" s="16">
        <v>437889156</v>
      </c>
      <c r="H23" s="21"/>
      <c r="I23" s="22"/>
      <c r="J23" s="2"/>
      <c r="K23" s="2"/>
      <c r="L23" s="2"/>
      <c r="M23" s="2"/>
      <c r="N23" s="2"/>
      <c r="O23" s="19">
        <f t="shared" si="0"/>
        <v>333372511</v>
      </c>
      <c r="P23" s="19">
        <f t="shared" si="0"/>
        <v>384675208</v>
      </c>
      <c r="Q23" s="19">
        <f t="shared" si="0"/>
        <v>404950822</v>
      </c>
      <c r="R23" s="19">
        <f t="shared" si="0"/>
        <v>453525124</v>
      </c>
      <c r="S23" s="19">
        <f t="shared" si="0"/>
        <v>437889156</v>
      </c>
    </row>
    <row r="25" spans="1:19">
      <c r="B25" s="43" t="s">
        <v>41</v>
      </c>
      <c r="C25" s="44">
        <f>+C5-C23</f>
        <v>184575866009</v>
      </c>
      <c r="D25" s="44">
        <f t="shared" ref="D25:G25" si="1">+D5-D23</f>
        <v>186989671930</v>
      </c>
      <c r="E25" s="44">
        <f t="shared" si="1"/>
        <v>186880884089</v>
      </c>
      <c r="F25" s="44">
        <f t="shared" si="1"/>
        <v>190190431734</v>
      </c>
      <c r="G25" s="44">
        <f t="shared" si="1"/>
        <v>191920573205</v>
      </c>
      <c r="I25" s="44">
        <f t="shared" ref="I25:M25" si="2">+I5-I23</f>
        <v>7922298</v>
      </c>
      <c r="J25" s="44">
        <f t="shared" si="2"/>
        <v>245623317</v>
      </c>
      <c r="K25" s="44">
        <f t="shared" si="2"/>
        <v>273599517</v>
      </c>
      <c r="L25" s="44">
        <f t="shared" si="2"/>
        <v>550184224</v>
      </c>
      <c r="M25" s="44">
        <f t="shared" si="2"/>
        <v>676523540</v>
      </c>
      <c r="O25" s="19">
        <f t="shared" ref="O25:S25" si="3">+O5-O23</f>
        <v>184567943711</v>
      </c>
      <c r="P25" s="19">
        <f t="shared" si="3"/>
        <v>186744048613</v>
      </c>
      <c r="Q25" s="19">
        <f t="shared" si="3"/>
        <v>186607284572</v>
      </c>
      <c r="R25" s="19">
        <f t="shared" si="3"/>
        <v>189640247510</v>
      </c>
      <c r="S25" s="19">
        <f t="shared" si="3"/>
        <v>191244049665</v>
      </c>
    </row>
    <row r="26" spans="1:19">
      <c r="B26" s="43" t="s">
        <v>42</v>
      </c>
      <c r="C26" s="44">
        <f>+SUM(C6:C18)</f>
        <v>177493657199</v>
      </c>
      <c r="D26" s="44">
        <f t="shared" ref="D26:S26" si="4">+SUM(D6:D18)</f>
        <v>179726065703</v>
      </c>
      <c r="E26" s="44">
        <f t="shared" si="4"/>
        <v>179406197550</v>
      </c>
      <c r="F26" s="44">
        <f t="shared" si="4"/>
        <v>182437772262</v>
      </c>
      <c r="G26" s="44">
        <f t="shared" si="4"/>
        <v>184206331156</v>
      </c>
      <c r="I26" s="44">
        <f t="shared" si="4"/>
        <v>0</v>
      </c>
      <c r="J26" s="44">
        <f t="shared" si="4"/>
        <v>237153068</v>
      </c>
      <c r="K26" s="44">
        <f t="shared" si="4"/>
        <v>246155958</v>
      </c>
      <c r="L26" s="44">
        <f t="shared" si="4"/>
        <v>486461516</v>
      </c>
      <c r="M26" s="44">
        <f t="shared" si="4"/>
        <v>611216253</v>
      </c>
      <c r="O26" s="19">
        <f t="shared" si="4"/>
        <v>177493657199</v>
      </c>
      <c r="P26" s="19">
        <f t="shared" si="4"/>
        <v>179488912635</v>
      </c>
      <c r="Q26" s="19">
        <f t="shared" si="4"/>
        <v>179160041592</v>
      </c>
      <c r="R26" s="19">
        <f t="shared" si="4"/>
        <v>181951310746</v>
      </c>
      <c r="S26" s="19">
        <f t="shared" si="4"/>
        <v>183595114903</v>
      </c>
    </row>
    <row r="29" spans="1:19">
      <c r="A29" s="13" t="s">
        <v>44</v>
      </c>
      <c r="B29" s="14" t="s">
        <v>5</v>
      </c>
      <c r="C29" s="15">
        <v>218230580043</v>
      </c>
      <c r="D29" s="15">
        <v>221709272243</v>
      </c>
      <c r="E29" s="15">
        <v>223531783499</v>
      </c>
      <c r="F29" s="15">
        <v>228123544533</v>
      </c>
      <c r="G29" s="16">
        <v>231720725108</v>
      </c>
      <c r="H29" s="17"/>
      <c r="I29" s="18">
        <v>73500</v>
      </c>
      <c r="J29" s="18">
        <v>225474223</v>
      </c>
      <c r="K29" s="18">
        <v>239369924</v>
      </c>
      <c r="L29" s="18">
        <v>552873581</v>
      </c>
      <c r="M29" s="18">
        <v>667510241</v>
      </c>
      <c r="N29" s="18"/>
      <c r="O29" s="19">
        <f t="shared" ref="O29:O47" si="5">+C29-I29</f>
        <v>218230506543</v>
      </c>
      <c r="P29" s="19">
        <f t="shared" ref="P29:P47" si="6">+D29-J29</f>
        <v>221483798020</v>
      </c>
      <c r="Q29" s="19">
        <f t="shared" ref="Q29:Q47" si="7">+E29-K29</f>
        <v>223292413575</v>
      </c>
      <c r="R29" s="19">
        <f t="shared" ref="R29:R47" si="8">+F29-L29</f>
        <v>227570670952</v>
      </c>
      <c r="S29" s="19">
        <f t="shared" ref="S29:S47" si="9">+G29-M29</f>
        <v>231053214867</v>
      </c>
    </row>
    <row r="30" spans="1:19">
      <c r="A30" s="20"/>
      <c r="B30" s="14" t="s">
        <v>6</v>
      </c>
      <c r="C30" s="15">
        <v>39087755778</v>
      </c>
      <c r="D30" s="15">
        <v>39662915403</v>
      </c>
      <c r="E30" s="15">
        <v>40251690950</v>
      </c>
      <c r="F30" s="15">
        <v>40727038395</v>
      </c>
      <c r="G30" s="16">
        <v>41173226674</v>
      </c>
      <c r="H30" s="17"/>
      <c r="I30" s="18">
        <v>0</v>
      </c>
      <c r="J30" s="18">
        <v>4114620</v>
      </c>
      <c r="K30" s="18">
        <v>687997</v>
      </c>
      <c r="L30" s="18">
        <v>4712281</v>
      </c>
      <c r="M30" s="18">
        <v>11371732</v>
      </c>
      <c r="N30" s="18"/>
      <c r="O30" s="19">
        <f t="shared" si="5"/>
        <v>39087755778</v>
      </c>
      <c r="P30" s="19">
        <f t="shared" si="6"/>
        <v>39658800783</v>
      </c>
      <c r="Q30" s="19">
        <f t="shared" si="7"/>
        <v>40251002953</v>
      </c>
      <c r="R30" s="19">
        <f t="shared" si="8"/>
        <v>40722326114</v>
      </c>
      <c r="S30" s="19">
        <f t="shared" si="9"/>
        <v>41161854942</v>
      </c>
    </row>
    <row r="31" spans="1:19">
      <c r="A31" s="20"/>
      <c r="B31" s="14" t="s">
        <v>7</v>
      </c>
      <c r="C31" s="15">
        <v>16789844211</v>
      </c>
      <c r="D31" s="15">
        <v>16986893093</v>
      </c>
      <c r="E31" s="15">
        <v>16991378841</v>
      </c>
      <c r="F31" s="15">
        <v>17337016253</v>
      </c>
      <c r="G31" s="16">
        <v>17638593130</v>
      </c>
      <c r="H31" s="17"/>
      <c r="I31" s="18">
        <v>0</v>
      </c>
      <c r="J31" s="18">
        <v>444929</v>
      </c>
      <c r="K31" s="18">
        <v>971826</v>
      </c>
      <c r="L31" s="18">
        <v>23996148</v>
      </c>
      <c r="M31" s="18">
        <v>24289394</v>
      </c>
      <c r="N31" s="18"/>
      <c r="O31" s="19">
        <f t="shared" si="5"/>
        <v>16789844211</v>
      </c>
      <c r="P31" s="19">
        <f t="shared" si="6"/>
        <v>16986448164</v>
      </c>
      <c r="Q31" s="19">
        <f t="shared" si="7"/>
        <v>16990407015</v>
      </c>
      <c r="R31" s="19">
        <f t="shared" si="8"/>
        <v>17313020105</v>
      </c>
      <c r="S31" s="19">
        <f t="shared" si="9"/>
        <v>17614303736</v>
      </c>
    </row>
    <row r="32" spans="1:19">
      <c r="A32" s="20"/>
      <c r="B32" s="14" t="s">
        <v>8</v>
      </c>
      <c r="C32" s="15">
        <v>19197206373</v>
      </c>
      <c r="D32" s="15">
        <v>19630931885</v>
      </c>
      <c r="E32" s="15">
        <v>19554357128</v>
      </c>
      <c r="F32" s="15">
        <v>20055350502</v>
      </c>
      <c r="G32" s="16">
        <v>20224456291</v>
      </c>
      <c r="H32" s="17"/>
      <c r="I32" s="18">
        <v>0</v>
      </c>
      <c r="J32" s="18">
        <v>900000</v>
      </c>
      <c r="K32" s="18">
        <v>33589</v>
      </c>
      <c r="L32" s="18">
        <v>7597489</v>
      </c>
      <c r="M32" s="18">
        <v>28015014</v>
      </c>
      <c r="N32" s="18"/>
      <c r="O32" s="19">
        <f t="shared" si="5"/>
        <v>19197206373</v>
      </c>
      <c r="P32" s="19">
        <f t="shared" si="6"/>
        <v>19630031885</v>
      </c>
      <c r="Q32" s="19">
        <f t="shared" si="7"/>
        <v>19554323539</v>
      </c>
      <c r="R32" s="19">
        <f t="shared" si="8"/>
        <v>20047753013</v>
      </c>
      <c r="S32" s="19">
        <f t="shared" si="9"/>
        <v>20196441277</v>
      </c>
    </row>
    <row r="33" spans="1:19">
      <c r="A33" s="20"/>
      <c r="B33" s="14" t="s">
        <v>9</v>
      </c>
      <c r="C33" s="15">
        <v>11020877634</v>
      </c>
      <c r="D33" s="15">
        <v>11132353793</v>
      </c>
      <c r="E33" s="15">
        <v>11100418911</v>
      </c>
      <c r="F33" s="15">
        <v>11300411418</v>
      </c>
      <c r="G33" s="16">
        <v>11398450939</v>
      </c>
      <c r="H33" s="17"/>
      <c r="I33" s="18">
        <v>0</v>
      </c>
      <c r="J33" s="18">
        <v>0</v>
      </c>
      <c r="K33" s="18">
        <v>4174488</v>
      </c>
      <c r="L33" s="18">
        <v>8945823</v>
      </c>
      <c r="M33" s="18">
        <v>16566180</v>
      </c>
      <c r="N33" s="18"/>
      <c r="O33" s="19">
        <f t="shared" si="5"/>
        <v>11020877634</v>
      </c>
      <c r="P33" s="19">
        <f t="shared" si="6"/>
        <v>11132353793</v>
      </c>
      <c r="Q33" s="19">
        <f t="shared" si="7"/>
        <v>11096244423</v>
      </c>
      <c r="R33" s="19">
        <f t="shared" si="8"/>
        <v>11291465595</v>
      </c>
      <c r="S33" s="19">
        <f t="shared" si="9"/>
        <v>11381884759</v>
      </c>
    </row>
    <row r="34" spans="1:19">
      <c r="A34" s="20"/>
      <c r="B34" s="14" t="s">
        <v>10</v>
      </c>
      <c r="C34" s="15">
        <v>7925585658</v>
      </c>
      <c r="D34" s="15">
        <v>7943242896</v>
      </c>
      <c r="E34" s="15">
        <v>7977257623</v>
      </c>
      <c r="F34" s="15">
        <v>8199024935</v>
      </c>
      <c r="G34" s="16">
        <v>8248698027</v>
      </c>
      <c r="H34" s="17"/>
      <c r="I34" s="18">
        <v>0</v>
      </c>
      <c r="J34" s="18">
        <v>8306568</v>
      </c>
      <c r="K34" s="18">
        <v>2323313</v>
      </c>
      <c r="L34" s="18">
        <v>47910548</v>
      </c>
      <c r="M34" s="18">
        <v>31627021</v>
      </c>
      <c r="N34" s="18"/>
      <c r="O34" s="19">
        <f t="shared" si="5"/>
        <v>7925585658</v>
      </c>
      <c r="P34" s="19">
        <f t="shared" si="6"/>
        <v>7934936328</v>
      </c>
      <c r="Q34" s="19">
        <f t="shared" si="7"/>
        <v>7974934310</v>
      </c>
      <c r="R34" s="19">
        <f t="shared" si="8"/>
        <v>8151114387</v>
      </c>
      <c r="S34" s="19">
        <f t="shared" si="9"/>
        <v>8217071006</v>
      </c>
    </row>
    <row r="35" spans="1:19">
      <c r="A35" s="20"/>
      <c r="B35" s="14" t="s">
        <v>11</v>
      </c>
      <c r="C35" s="15">
        <v>8784540211</v>
      </c>
      <c r="D35" s="15">
        <v>8870547125</v>
      </c>
      <c r="E35" s="15">
        <v>8905168503</v>
      </c>
      <c r="F35" s="15">
        <v>9006183022</v>
      </c>
      <c r="G35" s="16">
        <v>9205761397</v>
      </c>
      <c r="H35" s="17"/>
      <c r="I35" s="18">
        <v>0</v>
      </c>
      <c r="J35" s="18">
        <v>414875</v>
      </c>
      <c r="K35" s="18">
        <v>2998940</v>
      </c>
      <c r="L35" s="18">
        <v>5151465</v>
      </c>
      <c r="M35" s="18">
        <v>7269438</v>
      </c>
      <c r="N35" s="18"/>
      <c r="O35" s="19">
        <f t="shared" si="5"/>
        <v>8784540211</v>
      </c>
      <c r="P35" s="19">
        <f t="shared" si="6"/>
        <v>8870132250</v>
      </c>
      <c r="Q35" s="19">
        <f t="shared" si="7"/>
        <v>8902169563</v>
      </c>
      <c r="R35" s="19">
        <f t="shared" si="8"/>
        <v>9001031557</v>
      </c>
      <c r="S35" s="19">
        <f t="shared" si="9"/>
        <v>9198491959</v>
      </c>
    </row>
    <row r="36" spans="1:19">
      <c r="A36" s="20"/>
      <c r="B36" s="14" t="s">
        <v>12</v>
      </c>
      <c r="C36" s="15">
        <v>11107968232</v>
      </c>
      <c r="D36" s="15">
        <v>11263545299</v>
      </c>
      <c r="E36" s="15">
        <v>11398495515</v>
      </c>
      <c r="F36" s="15">
        <v>11825215057</v>
      </c>
      <c r="G36" s="16">
        <v>11890522831</v>
      </c>
      <c r="H36" s="17"/>
      <c r="I36" s="18">
        <v>0</v>
      </c>
      <c r="J36" s="18">
        <v>0</v>
      </c>
      <c r="K36" s="18">
        <v>1116696</v>
      </c>
      <c r="L36" s="18">
        <v>5900817</v>
      </c>
      <c r="M36" s="18">
        <v>5590486</v>
      </c>
      <c r="N36" s="18"/>
      <c r="O36" s="19">
        <f t="shared" si="5"/>
        <v>11107968232</v>
      </c>
      <c r="P36" s="19">
        <f t="shared" si="6"/>
        <v>11263545299</v>
      </c>
      <c r="Q36" s="19">
        <f t="shared" si="7"/>
        <v>11397378819</v>
      </c>
      <c r="R36" s="19">
        <f t="shared" si="8"/>
        <v>11819314240</v>
      </c>
      <c r="S36" s="19">
        <f t="shared" si="9"/>
        <v>11884932345</v>
      </c>
    </row>
    <row r="37" spans="1:19">
      <c r="A37" s="20"/>
      <c r="B37" s="14" t="s">
        <v>13</v>
      </c>
      <c r="C37" s="15">
        <v>9779566443</v>
      </c>
      <c r="D37" s="15">
        <v>9992247411</v>
      </c>
      <c r="E37" s="15">
        <v>10024998231</v>
      </c>
      <c r="F37" s="15">
        <v>10310993969</v>
      </c>
      <c r="G37" s="16">
        <v>10616274539</v>
      </c>
      <c r="H37" s="17"/>
      <c r="I37" s="18">
        <v>0</v>
      </c>
      <c r="J37" s="18">
        <v>4271750</v>
      </c>
      <c r="K37" s="18">
        <v>3558612</v>
      </c>
      <c r="L37" s="18">
        <v>9891163</v>
      </c>
      <c r="M37" s="18">
        <v>34731076</v>
      </c>
      <c r="N37" s="18"/>
      <c r="O37" s="19">
        <f t="shared" si="5"/>
        <v>9779566443</v>
      </c>
      <c r="P37" s="19">
        <f t="shared" si="6"/>
        <v>9987975661</v>
      </c>
      <c r="Q37" s="19">
        <f t="shared" si="7"/>
        <v>10021439619</v>
      </c>
      <c r="R37" s="19">
        <f t="shared" si="8"/>
        <v>10301102806</v>
      </c>
      <c r="S37" s="19">
        <f t="shared" si="9"/>
        <v>10581543463</v>
      </c>
    </row>
    <row r="38" spans="1:19">
      <c r="A38" s="20"/>
      <c r="B38" s="14" t="s">
        <v>14</v>
      </c>
      <c r="C38" s="15">
        <v>19425572010</v>
      </c>
      <c r="D38" s="15">
        <v>19577312877</v>
      </c>
      <c r="E38" s="15">
        <v>19728618077</v>
      </c>
      <c r="F38" s="15">
        <v>20261809560</v>
      </c>
      <c r="G38" s="16">
        <v>20643231547</v>
      </c>
      <c r="H38" s="17"/>
      <c r="I38" s="18">
        <v>0</v>
      </c>
      <c r="J38" s="18">
        <v>34313773</v>
      </c>
      <c r="K38" s="18">
        <v>9628711</v>
      </c>
      <c r="L38" s="18">
        <v>8945784</v>
      </c>
      <c r="M38" s="18">
        <v>57619992</v>
      </c>
      <c r="N38" s="18"/>
      <c r="O38" s="19">
        <f t="shared" si="5"/>
        <v>19425572010</v>
      </c>
      <c r="P38" s="19">
        <f t="shared" si="6"/>
        <v>19542999104</v>
      </c>
      <c r="Q38" s="19">
        <f t="shared" si="7"/>
        <v>19718989366</v>
      </c>
      <c r="R38" s="19">
        <f t="shared" si="8"/>
        <v>20252863776</v>
      </c>
      <c r="S38" s="19">
        <f t="shared" si="9"/>
        <v>20585611555</v>
      </c>
    </row>
    <row r="39" spans="1:19">
      <c r="A39" s="20"/>
      <c r="B39" s="14" t="s">
        <v>15</v>
      </c>
      <c r="C39" s="15">
        <v>20259696782</v>
      </c>
      <c r="D39" s="15">
        <v>20726007108</v>
      </c>
      <c r="E39" s="15">
        <v>21088347473</v>
      </c>
      <c r="F39" s="15">
        <v>21636791415</v>
      </c>
      <c r="G39" s="16">
        <v>21971084299</v>
      </c>
      <c r="H39" s="17"/>
      <c r="I39" s="18">
        <v>0</v>
      </c>
      <c r="J39" s="18">
        <v>171685373</v>
      </c>
      <c r="K39" s="18">
        <v>185349997</v>
      </c>
      <c r="L39" s="18">
        <v>336132149</v>
      </c>
      <c r="M39" s="18">
        <v>288002980</v>
      </c>
      <c r="N39" s="18"/>
      <c r="O39" s="19">
        <f t="shared" si="5"/>
        <v>20259696782</v>
      </c>
      <c r="P39" s="19">
        <f t="shared" si="6"/>
        <v>20554321735</v>
      </c>
      <c r="Q39" s="19">
        <f t="shared" si="7"/>
        <v>20902997476</v>
      </c>
      <c r="R39" s="19">
        <f t="shared" si="8"/>
        <v>21300659266</v>
      </c>
      <c r="S39" s="19">
        <f t="shared" si="9"/>
        <v>21683081319</v>
      </c>
    </row>
    <row r="40" spans="1:19">
      <c r="A40" s="20"/>
      <c r="B40" s="14" t="s">
        <v>16</v>
      </c>
      <c r="C40" s="15">
        <v>26643218644</v>
      </c>
      <c r="D40" s="15">
        <v>27113622552</v>
      </c>
      <c r="E40" s="15">
        <v>27282581198</v>
      </c>
      <c r="F40" s="15">
        <v>27566926100</v>
      </c>
      <c r="G40" s="16">
        <v>28151819551</v>
      </c>
      <c r="H40" s="17"/>
      <c r="I40" s="18">
        <v>0</v>
      </c>
      <c r="J40" s="18">
        <v>0</v>
      </c>
      <c r="K40" s="18">
        <v>9217853</v>
      </c>
      <c r="L40" s="18">
        <v>20094164</v>
      </c>
      <c r="M40" s="18">
        <v>15478624</v>
      </c>
      <c r="N40" s="18"/>
      <c r="O40" s="19">
        <f t="shared" si="5"/>
        <v>26643218644</v>
      </c>
      <c r="P40" s="19">
        <f t="shared" si="6"/>
        <v>27113622552</v>
      </c>
      <c r="Q40" s="19">
        <f t="shared" si="7"/>
        <v>27273363345</v>
      </c>
      <c r="R40" s="19">
        <f t="shared" si="8"/>
        <v>27546831936</v>
      </c>
      <c r="S40" s="19">
        <f t="shared" si="9"/>
        <v>28136340927</v>
      </c>
    </row>
    <row r="41" spans="1:19">
      <c r="A41" s="20"/>
      <c r="B41" s="14" t="s">
        <v>17</v>
      </c>
      <c r="C41" s="15">
        <v>18431346651</v>
      </c>
      <c r="D41" s="15">
        <v>18856120339</v>
      </c>
      <c r="E41" s="15">
        <v>18925925240</v>
      </c>
      <c r="F41" s="15">
        <v>19193360075</v>
      </c>
      <c r="G41" s="16">
        <v>19751492168</v>
      </c>
      <c r="H41" s="17"/>
      <c r="I41" s="18">
        <v>0</v>
      </c>
      <c r="J41" s="18">
        <v>0</v>
      </c>
      <c r="K41" s="18">
        <v>82561</v>
      </c>
      <c r="L41" s="18">
        <v>29377020</v>
      </c>
      <c r="M41" s="18">
        <v>82117314</v>
      </c>
      <c r="N41" s="18"/>
      <c r="O41" s="19">
        <f t="shared" si="5"/>
        <v>18431346651</v>
      </c>
      <c r="P41" s="19">
        <f t="shared" si="6"/>
        <v>18856120339</v>
      </c>
      <c r="Q41" s="19">
        <f t="shared" si="7"/>
        <v>18925842679</v>
      </c>
      <c r="R41" s="19">
        <f t="shared" si="8"/>
        <v>19163983055</v>
      </c>
      <c r="S41" s="19">
        <f t="shared" si="9"/>
        <v>19669374854</v>
      </c>
    </row>
    <row r="42" spans="1:19">
      <c r="A42" s="20"/>
      <c r="B42" s="14" t="s">
        <v>18</v>
      </c>
      <c r="C42" s="15">
        <v>1628492831</v>
      </c>
      <c r="D42" s="15">
        <v>1646333158</v>
      </c>
      <c r="E42" s="15">
        <v>1688481856</v>
      </c>
      <c r="F42" s="15">
        <v>1740733388</v>
      </c>
      <c r="G42" s="16">
        <v>1779725494</v>
      </c>
      <c r="H42" s="17"/>
      <c r="I42" s="18">
        <v>0</v>
      </c>
      <c r="J42" s="18">
        <v>0</v>
      </c>
      <c r="K42" s="18">
        <v>0</v>
      </c>
      <c r="L42" s="18">
        <v>0</v>
      </c>
      <c r="M42" s="18">
        <v>6232164</v>
      </c>
      <c r="N42" s="18"/>
      <c r="O42" s="19">
        <f t="shared" si="5"/>
        <v>1628492831</v>
      </c>
      <c r="P42" s="19">
        <f t="shared" si="6"/>
        <v>1646333158</v>
      </c>
      <c r="Q42" s="19">
        <f t="shared" si="7"/>
        <v>1688481856</v>
      </c>
      <c r="R42" s="19">
        <f t="shared" si="8"/>
        <v>1740733388</v>
      </c>
      <c r="S42" s="19">
        <f t="shared" si="9"/>
        <v>1773493330</v>
      </c>
    </row>
    <row r="43" spans="1:19">
      <c r="A43" s="20"/>
      <c r="B43" s="14" t="s">
        <v>19</v>
      </c>
      <c r="C43" s="15">
        <v>1697976730</v>
      </c>
      <c r="D43" s="15">
        <v>1770289706</v>
      </c>
      <c r="E43" s="15">
        <v>1813572841</v>
      </c>
      <c r="F43" s="15">
        <v>1798561240</v>
      </c>
      <c r="G43" s="16">
        <v>1853428885</v>
      </c>
      <c r="H43" s="17"/>
      <c r="I43" s="18">
        <v>0</v>
      </c>
      <c r="J43" s="18">
        <v>0</v>
      </c>
      <c r="K43" s="18">
        <v>0</v>
      </c>
      <c r="L43" s="18">
        <v>6726424</v>
      </c>
      <c r="M43" s="18">
        <v>6193182</v>
      </c>
      <c r="N43" s="18"/>
      <c r="O43" s="19">
        <f t="shared" si="5"/>
        <v>1697976730</v>
      </c>
      <c r="P43" s="19">
        <f t="shared" si="6"/>
        <v>1770289706</v>
      </c>
      <c r="Q43" s="19">
        <f t="shared" si="7"/>
        <v>1813572841</v>
      </c>
      <c r="R43" s="19">
        <f t="shared" si="8"/>
        <v>1791834816</v>
      </c>
      <c r="S43" s="19">
        <f t="shared" si="9"/>
        <v>1847235703</v>
      </c>
    </row>
    <row r="44" spans="1:19">
      <c r="A44" s="20"/>
      <c r="B44" s="14" t="s">
        <v>20</v>
      </c>
      <c r="C44" s="15">
        <v>794717053</v>
      </c>
      <c r="D44" s="15">
        <v>766723877</v>
      </c>
      <c r="E44" s="15">
        <v>873522276</v>
      </c>
      <c r="F44" s="15">
        <v>892199600</v>
      </c>
      <c r="G44" s="16">
        <v>983047972</v>
      </c>
      <c r="H44" s="17"/>
      <c r="I44" s="18">
        <v>0</v>
      </c>
      <c r="J44" s="18">
        <v>1022335</v>
      </c>
      <c r="K44" s="18">
        <v>10966545</v>
      </c>
      <c r="L44" s="18">
        <v>16437181</v>
      </c>
      <c r="M44" s="18">
        <v>16473438</v>
      </c>
      <c r="N44" s="18"/>
      <c r="O44" s="19">
        <f t="shared" si="5"/>
        <v>794717053</v>
      </c>
      <c r="P44" s="19">
        <f t="shared" si="6"/>
        <v>765701542</v>
      </c>
      <c r="Q44" s="19">
        <f t="shared" si="7"/>
        <v>862555731</v>
      </c>
      <c r="R44" s="19">
        <f t="shared" si="8"/>
        <v>875762419</v>
      </c>
      <c r="S44" s="19">
        <f t="shared" si="9"/>
        <v>966574534</v>
      </c>
    </row>
    <row r="45" spans="1:19">
      <c r="A45" s="20"/>
      <c r="B45" s="14" t="s">
        <v>21</v>
      </c>
      <c r="C45" s="15">
        <v>1699218839</v>
      </c>
      <c r="D45" s="15">
        <v>1683605388</v>
      </c>
      <c r="E45" s="15">
        <v>1724739633</v>
      </c>
      <c r="F45" s="15">
        <v>1822688572</v>
      </c>
      <c r="G45" s="16">
        <v>1739688820</v>
      </c>
      <c r="H45" s="17"/>
      <c r="I45" s="18">
        <v>73500</v>
      </c>
      <c r="J45" s="18">
        <v>0</v>
      </c>
      <c r="K45" s="18">
        <v>6343164</v>
      </c>
      <c r="L45" s="18">
        <v>11873810</v>
      </c>
      <c r="M45" s="18">
        <v>12070408</v>
      </c>
      <c r="N45" s="18"/>
      <c r="O45" s="19">
        <f t="shared" si="5"/>
        <v>1699145339</v>
      </c>
      <c r="P45" s="19">
        <f t="shared" si="6"/>
        <v>1683605388</v>
      </c>
      <c r="Q45" s="19">
        <f t="shared" si="7"/>
        <v>1718396469</v>
      </c>
      <c r="R45" s="19">
        <f t="shared" si="8"/>
        <v>1810814762</v>
      </c>
      <c r="S45" s="19">
        <f t="shared" si="9"/>
        <v>1727618412</v>
      </c>
    </row>
    <row r="46" spans="1:19">
      <c r="A46" s="20"/>
      <c r="B46" s="14" t="s">
        <v>22</v>
      </c>
      <c r="C46" s="15">
        <v>3600732353</v>
      </c>
      <c r="D46" s="15">
        <v>3679215874</v>
      </c>
      <c r="E46" s="15">
        <v>3730452526</v>
      </c>
      <c r="F46" s="15">
        <v>3884547605</v>
      </c>
      <c r="G46" s="16">
        <v>3886088349</v>
      </c>
      <c r="H46" s="17"/>
      <c r="I46" s="2">
        <v>0</v>
      </c>
      <c r="J46" s="2">
        <v>0</v>
      </c>
      <c r="K46" s="2">
        <v>1915633</v>
      </c>
      <c r="L46" s="2">
        <v>9181314</v>
      </c>
      <c r="M46" s="2">
        <v>23861798</v>
      </c>
      <c r="N46" s="2"/>
      <c r="O46" s="19">
        <f t="shared" si="5"/>
        <v>3600732353</v>
      </c>
      <c r="P46" s="19">
        <f t="shared" si="6"/>
        <v>3679215874</v>
      </c>
      <c r="Q46" s="19">
        <f t="shared" si="7"/>
        <v>3728536893</v>
      </c>
      <c r="R46" s="19">
        <f t="shared" si="8"/>
        <v>3875366291</v>
      </c>
      <c r="S46" s="19">
        <f t="shared" si="9"/>
        <v>3862226551</v>
      </c>
    </row>
    <row r="47" spans="1:19">
      <c r="A47" s="23"/>
      <c r="B47" s="14" t="s">
        <v>23</v>
      </c>
      <c r="C47" s="15">
        <v>356263610</v>
      </c>
      <c r="D47" s="15">
        <v>407364460</v>
      </c>
      <c r="E47" s="15">
        <v>471776677</v>
      </c>
      <c r="F47" s="15">
        <v>564693427</v>
      </c>
      <c r="G47" s="16">
        <v>565134194</v>
      </c>
      <c r="H47" s="17"/>
      <c r="I47" s="2"/>
      <c r="J47" s="2"/>
      <c r="K47" s="2"/>
      <c r="L47" s="2"/>
      <c r="M47" s="2"/>
      <c r="N47" s="2"/>
      <c r="O47" s="19">
        <f t="shared" si="5"/>
        <v>356263610</v>
      </c>
      <c r="P47" s="19">
        <f t="shared" si="6"/>
        <v>407364460</v>
      </c>
      <c r="Q47" s="19">
        <f t="shared" si="7"/>
        <v>471776677</v>
      </c>
      <c r="R47" s="19">
        <f t="shared" si="8"/>
        <v>564693427</v>
      </c>
      <c r="S47" s="19">
        <f t="shared" si="9"/>
        <v>565134194</v>
      </c>
    </row>
    <row r="49" spans="1:19">
      <c r="B49" s="43" t="s">
        <v>41</v>
      </c>
      <c r="C49" s="44">
        <f>+C29-C47</f>
        <v>217874316433</v>
      </c>
      <c r="D49" s="44">
        <f t="shared" ref="D49:G49" si="10">+D29-D47</f>
        <v>221301907783</v>
      </c>
      <c r="E49" s="44">
        <f t="shared" si="10"/>
        <v>223060006822</v>
      </c>
      <c r="F49" s="44">
        <f t="shared" si="10"/>
        <v>227558851106</v>
      </c>
      <c r="G49" s="44">
        <f t="shared" si="10"/>
        <v>231155590914</v>
      </c>
      <c r="I49" s="44">
        <f t="shared" ref="I49:M49" si="11">+I29-I47</f>
        <v>73500</v>
      </c>
      <c r="J49" s="44">
        <f t="shared" si="11"/>
        <v>225474223</v>
      </c>
      <c r="K49" s="44">
        <f t="shared" si="11"/>
        <v>239369924</v>
      </c>
      <c r="L49" s="44">
        <f t="shared" si="11"/>
        <v>552873581</v>
      </c>
      <c r="M49" s="44">
        <f t="shared" si="11"/>
        <v>667510241</v>
      </c>
      <c r="O49" s="19">
        <f t="shared" ref="O49:S49" si="12">+O29-O47</f>
        <v>217874242933</v>
      </c>
      <c r="P49" s="19">
        <f t="shared" si="12"/>
        <v>221076433560</v>
      </c>
      <c r="Q49" s="19">
        <f t="shared" si="12"/>
        <v>222820636898</v>
      </c>
      <c r="R49" s="19">
        <f t="shared" si="12"/>
        <v>227005977525</v>
      </c>
      <c r="S49" s="19">
        <f t="shared" si="12"/>
        <v>230488080673</v>
      </c>
    </row>
    <row r="50" spans="1:19">
      <c r="B50" s="43" t="s">
        <v>42</v>
      </c>
      <c r="C50" s="44">
        <f>+SUM(C30:C42)</f>
        <v>210081671458</v>
      </c>
      <c r="D50" s="44">
        <f t="shared" ref="D50:G50" si="13">+SUM(D30:D42)</f>
        <v>213402072939</v>
      </c>
      <c r="E50" s="44">
        <f t="shared" si="13"/>
        <v>214917719546</v>
      </c>
      <c r="F50" s="44">
        <f t="shared" si="13"/>
        <v>219160854089</v>
      </c>
      <c r="G50" s="44">
        <f t="shared" si="13"/>
        <v>222693336887</v>
      </c>
      <c r="I50" s="44">
        <f t="shared" ref="I50:M50" si="14">+SUM(I30:I42)</f>
        <v>0</v>
      </c>
      <c r="J50" s="44">
        <f t="shared" si="14"/>
        <v>224451888</v>
      </c>
      <c r="K50" s="44">
        <f t="shared" si="14"/>
        <v>220144583</v>
      </c>
      <c r="L50" s="44">
        <f t="shared" si="14"/>
        <v>508654851</v>
      </c>
      <c r="M50" s="44">
        <f t="shared" si="14"/>
        <v>608911415</v>
      </c>
      <c r="O50" s="19">
        <f t="shared" ref="O50:S50" si="15">+SUM(O30:O42)</f>
        <v>210081671458</v>
      </c>
      <c r="P50" s="19">
        <f t="shared" si="15"/>
        <v>213177621051</v>
      </c>
      <c r="Q50" s="19">
        <f t="shared" si="15"/>
        <v>214697574963</v>
      </c>
      <c r="R50" s="19">
        <f t="shared" si="15"/>
        <v>218652199238</v>
      </c>
      <c r="S50" s="19">
        <f t="shared" si="15"/>
        <v>222084425472</v>
      </c>
    </row>
    <row r="53" spans="1:19">
      <c r="A53" s="13" t="s">
        <v>45</v>
      </c>
      <c r="B53" s="14" t="s">
        <v>5</v>
      </c>
      <c r="C53" s="15">
        <v>33321341523</v>
      </c>
      <c r="D53" s="15">
        <v>34334925105</v>
      </c>
      <c r="E53" s="15">
        <v>36245948588</v>
      </c>
      <c r="F53" s="15">
        <v>37479587675</v>
      </c>
      <c r="G53" s="16">
        <v>39362262747</v>
      </c>
      <c r="H53" s="17"/>
      <c r="I53" s="18">
        <v>-7848798</v>
      </c>
      <c r="J53" s="18">
        <v>-20149093</v>
      </c>
      <c r="K53" s="18">
        <v>-34229593</v>
      </c>
      <c r="L53" s="18">
        <v>2689357</v>
      </c>
      <c r="M53" s="18">
        <v>-9013300</v>
      </c>
      <c r="N53" s="18"/>
      <c r="O53" s="19">
        <f t="shared" ref="O53:O71" si="16">+C53-I53</f>
        <v>33329190321</v>
      </c>
      <c r="P53" s="19">
        <f t="shared" ref="P53:P71" si="17">+D53-J53</f>
        <v>34355074198</v>
      </c>
      <c r="Q53" s="19">
        <f t="shared" ref="Q53:Q71" si="18">+E53-K53</f>
        <v>36280178181</v>
      </c>
      <c r="R53" s="19">
        <f t="shared" ref="R53:R71" si="19">+F53-L53</f>
        <v>37476898318</v>
      </c>
      <c r="S53" s="19">
        <f t="shared" ref="S53:S71" si="20">+G53-M53</f>
        <v>39371276047</v>
      </c>
    </row>
    <row r="54" spans="1:19">
      <c r="A54" s="20"/>
      <c r="B54" s="14" t="s">
        <v>6</v>
      </c>
      <c r="C54" s="15">
        <v>4809154788</v>
      </c>
      <c r="D54" s="15">
        <v>5064757501</v>
      </c>
      <c r="E54" s="15">
        <v>5916671240</v>
      </c>
      <c r="F54" s="15">
        <v>6159323675</v>
      </c>
      <c r="G54" s="16">
        <v>6219433652</v>
      </c>
      <c r="H54" s="17"/>
      <c r="I54" s="18">
        <v>0</v>
      </c>
      <c r="J54" s="18">
        <v>0</v>
      </c>
      <c r="K54" s="18">
        <v>0</v>
      </c>
      <c r="L54" s="18">
        <v>0</v>
      </c>
      <c r="M54" s="18">
        <v>-475035</v>
      </c>
      <c r="N54" s="18"/>
      <c r="O54" s="19">
        <f t="shared" si="16"/>
        <v>4809154788</v>
      </c>
      <c r="P54" s="19">
        <f t="shared" si="17"/>
        <v>5064757501</v>
      </c>
      <c r="Q54" s="19">
        <f t="shared" si="18"/>
        <v>5916671240</v>
      </c>
      <c r="R54" s="19">
        <f t="shared" si="19"/>
        <v>6159323675</v>
      </c>
      <c r="S54" s="19">
        <f t="shared" si="20"/>
        <v>6219908687</v>
      </c>
    </row>
    <row r="55" spans="1:19">
      <c r="A55" s="20"/>
      <c r="B55" s="14" t="s">
        <v>7</v>
      </c>
      <c r="C55" s="15">
        <v>2685332990</v>
      </c>
      <c r="D55" s="15">
        <v>2754705311</v>
      </c>
      <c r="E55" s="15">
        <v>2791096066</v>
      </c>
      <c r="F55" s="15">
        <v>2957203361</v>
      </c>
      <c r="G55" s="16">
        <v>3065091734</v>
      </c>
      <c r="H55" s="17"/>
      <c r="I55" s="18">
        <v>0</v>
      </c>
      <c r="J55" s="18">
        <v>-2806032</v>
      </c>
      <c r="K55" s="18">
        <v>-3968320</v>
      </c>
      <c r="L55" s="18">
        <v>6822466</v>
      </c>
      <c r="M55" s="18">
        <v>5441</v>
      </c>
      <c r="N55" s="18"/>
      <c r="O55" s="19">
        <f t="shared" si="16"/>
        <v>2685332990</v>
      </c>
      <c r="P55" s="19">
        <f t="shared" si="17"/>
        <v>2757511343</v>
      </c>
      <c r="Q55" s="19">
        <f t="shared" si="18"/>
        <v>2795064386</v>
      </c>
      <c r="R55" s="19">
        <f t="shared" si="19"/>
        <v>2950380895</v>
      </c>
      <c r="S55" s="19">
        <f t="shared" si="20"/>
        <v>3065086293</v>
      </c>
    </row>
    <row r="56" spans="1:19">
      <c r="A56" s="20"/>
      <c r="B56" s="14" t="s">
        <v>8</v>
      </c>
      <c r="C56" s="15">
        <v>2569765398</v>
      </c>
      <c r="D56" s="15">
        <v>2757666080</v>
      </c>
      <c r="E56" s="15">
        <v>2821693869</v>
      </c>
      <c r="F56" s="15">
        <v>2900594050</v>
      </c>
      <c r="G56" s="16">
        <v>3134260732</v>
      </c>
      <c r="H56" s="17"/>
      <c r="I56" s="18">
        <v>0</v>
      </c>
      <c r="J56" s="18">
        <v>-3942775</v>
      </c>
      <c r="K56" s="18">
        <v>-13289104</v>
      </c>
      <c r="L56" s="18">
        <v>-6382248</v>
      </c>
      <c r="M56" s="18">
        <v>3539200</v>
      </c>
      <c r="N56" s="18"/>
      <c r="O56" s="19">
        <f t="shared" si="16"/>
        <v>2569765398</v>
      </c>
      <c r="P56" s="19">
        <f t="shared" si="17"/>
        <v>2761608855</v>
      </c>
      <c r="Q56" s="19">
        <f t="shared" si="18"/>
        <v>2834982973</v>
      </c>
      <c r="R56" s="19">
        <f t="shared" si="19"/>
        <v>2906976298</v>
      </c>
      <c r="S56" s="19">
        <f t="shared" si="20"/>
        <v>3130721532</v>
      </c>
    </row>
    <row r="57" spans="1:19">
      <c r="A57" s="20"/>
      <c r="B57" s="14" t="s">
        <v>9</v>
      </c>
      <c r="C57" s="15">
        <v>1896078625</v>
      </c>
      <c r="D57" s="15">
        <v>1898771419</v>
      </c>
      <c r="E57" s="15">
        <v>1834386730</v>
      </c>
      <c r="F57" s="15">
        <v>1918958963</v>
      </c>
      <c r="G57" s="16">
        <v>1990092364</v>
      </c>
      <c r="H57" s="17"/>
      <c r="I57" s="18">
        <v>0</v>
      </c>
      <c r="J57" s="18">
        <v>-448670</v>
      </c>
      <c r="K57" s="18">
        <v>1575032</v>
      </c>
      <c r="L57" s="18">
        <v>2603109</v>
      </c>
      <c r="M57" s="18">
        <v>6778004</v>
      </c>
      <c r="N57" s="18"/>
      <c r="O57" s="19">
        <f t="shared" si="16"/>
        <v>1896078625</v>
      </c>
      <c r="P57" s="19">
        <f t="shared" si="17"/>
        <v>1899220089</v>
      </c>
      <c r="Q57" s="19">
        <f t="shared" si="18"/>
        <v>1832811698</v>
      </c>
      <c r="R57" s="19">
        <f t="shared" si="19"/>
        <v>1916355854</v>
      </c>
      <c r="S57" s="19">
        <f t="shared" si="20"/>
        <v>1983314360</v>
      </c>
    </row>
    <row r="58" spans="1:19">
      <c r="A58" s="20"/>
      <c r="B58" s="14" t="s">
        <v>10</v>
      </c>
      <c r="C58" s="15">
        <v>1321751136</v>
      </c>
      <c r="D58" s="15">
        <v>1305646294</v>
      </c>
      <c r="E58" s="15">
        <v>1332333954</v>
      </c>
      <c r="F58" s="15">
        <v>1423103084</v>
      </c>
      <c r="G58" s="16">
        <v>1385713968</v>
      </c>
      <c r="H58" s="17"/>
      <c r="I58" s="18">
        <v>0</v>
      </c>
      <c r="J58" s="18">
        <v>0</v>
      </c>
      <c r="K58" s="18">
        <v>-2865761</v>
      </c>
      <c r="L58" s="18">
        <v>4122218</v>
      </c>
      <c r="M58" s="18">
        <v>234360</v>
      </c>
      <c r="N58" s="18"/>
      <c r="O58" s="19">
        <f t="shared" si="16"/>
        <v>1321751136</v>
      </c>
      <c r="P58" s="19">
        <f t="shared" si="17"/>
        <v>1305646294</v>
      </c>
      <c r="Q58" s="19">
        <f t="shared" si="18"/>
        <v>1335199715</v>
      </c>
      <c r="R58" s="19">
        <f t="shared" si="19"/>
        <v>1418980866</v>
      </c>
      <c r="S58" s="19">
        <f t="shared" si="20"/>
        <v>1385479608</v>
      </c>
    </row>
    <row r="59" spans="1:19">
      <c r="A59" s="20"/>
      <c r="B59" s="14" t="s">
        <v>11</v>
      </c>
      <c r="C59" s="15">
        <v>1438191845</v>
      </c>
      <c r="D59" s="15">
        <v>1469437094</v>
      </c>
      <c r="E59" s="15">
        <v>1479211327</v>
      </c>
      <c r="F59" s="15">
        <v>1520680227</v>
      </c>
      <c r="G59" s="16">
        <v>1587271468</v>
      </c>
      <c r="H59" s="17"/>
      <c r="I59" s="18">
        <v>0</v>
      </c>
      <c r="J59" s="18">
        <v>-962469</v>
      </c>
      <c r="K59" s="18">
        <v>0</v>
      </c>
      <c r="L59" s="18">
        <v>8659</v>
      </c>
      <c r="M59" s="18">
        <v>-8660</v>
      </c>
      <c r="N59" s="18"/>
      <c r="O59" s="19">
        <f t="shared" si="16"/>
        <v>1438191845</v>
      </c>
      <c r="P59" s="19">
        <f t="shared" si="17"/>
        <v>1470399563</v>
      </c>
      <c r="Q59" s="19">
        <f t="shared" si="18"/>
        <v>1479211327</v>
      </c>
      <c r="R59" s="19">
        <f t="shared" si="19"/>
        <v>1520671568</v>
      </c>
      <c r="S59" s="19">
        <f t="shared" si="20"/>
        <v>1587280128</v>
      </c>
    </row>
    <row r="60" spans="1:19">
      <c r="A60" s="20"/>
      <c r="B60" s="14" t="s">
        <v>12</v>
      </c>
      <c r="C60" s="15">
        <v>2087064435</v>
      </c>
      <c r="D60" s="15">
        <v>2179083846</v>
      </c>
      <c r="E60" s="15">
        <v>2287601724</v>
      </c>
      <c r="F60" s="15">
        <v>2379860276</v>
      </c>
      <c r="G60" s="16">
        <v>2467288370</v>
      </c>
      <c r="H60" s="17"/>
      <c r="I60" s="18">
        <v>0</v>
      </c>
      <c r="J60" s="18">
        <v>0</v>
      </c>
      <c r="K60" s="18">
        <v>813363</v>
      </c>
      <c r="L60" s="18">
        <v>-44160</v>
      </c>
      <c r="M60" s="18">
        <v>1962045</v>
      </c>
      <c r="N60" s="18"/>
      <c r="O60" s="19">
        <f t="shared" si="16"/>
        <v>2087064435</v>
      </c>
      <c r="P60" s="19">
        <f t="shared" si="17"/>
        <v>2179083846</v>
      </c>
      <c r="Q60" s="19">
        <f t="shared" si="18"/>
        <v>2286788361</v>
      </c>
      <c r="R60" s="19">
        <f t="shared" si="19"/>
        <v>2379904436</v>
      </c>
      <c r="S60" s="19">
        <f t="shared" si="20"/>
        <v>2465326325</v>
      </c>
    </row>
    <row r="61" spans="1:19">
      <c r="A61" s="20"/>
      <c r="B61" s="14" t="s">
        <v>13</v>
      </c>
      <c r="C61" s="15">
        <v>1838504417</v>
      </c>
      <c r="D61" s="15">
        <v>1917452931</v>
      </c>
      <c r="E61" s="15">
        <v>1923499379</v>
      </c>
      <c r="F61" s="15">
        <v>2004681142</v>
      </c>
      <c r="G61" s="16">
        <v>2100003158</v>
      </c>
      <c r="H61" s="17"/>
      <c r="I61" s="18">
        <v>0</v>
      </c>
      <c r="J61" s="18">
        <v>0</v>
      </c>
      <c r="K61" s="18">
        <v>-1666615</v>
      </c>
      <c r="L61" s="18">
        <v>1137646</v>
      </c>
      <c r="M61" s="18">
        <v>-226136</v>
      </c>
      <c r="N61" s="18"/>
      <c r="O61" s="19">
        <f t="shared" si="16"/>
        <v>1838504417</v>
      </c>
      <c r="P61" s="19">
        <f t="shared" si="17"/>
        <v>1917452931</v>
      </c>
      <c r="Q61" s="19">
        <f t="shared" si="18"/>
        <v>1925165994</v>
      </c>
      <c r="R61" s="19">
        <f t="shared" si="19"/>
        <v>2003543496</v>
      </c>
      <c r="S61" s="19">
        <f t="shared" si="20"/>
        <v>2100229294</v>
      </c>
    </row>
    <row r="62" spans="1:19">
      <c r="A62" s="20"/>
      <c r="B62" s="14" t="s">
        <v>14</v>
      </c>
      <c r="C62" s="15">
        <v>3292484963</v>
      </c>
      <c r="D62" s="15">
        <v>3269872472</v>
      </c>
      <c r="E62" s="15">
        <v>3256165338</v>
      </c>
      <c r="F62" s="15">
        <v>3510838929</v>
      </c>
      <c r="G62" s="16">
        <v>3674878487</v>
      </c>
      <c r="H62" s="17"/>
      <c r="I62" s="18">
        <v>0</v>
      </c>
      <c r="J62" s="18">
        <v>-1297878</v>
      </c>
      <c r="K62" s="18">
        <v>1982786</v>
      </c>
      <c r="L62" s="18">
        <v>-7232697</v>
      </c>
      <c r="M62" s="18">
        <v>-297263</v>
      </c>
      <c r="N62" s="18"/>
      <c r="O62" s="19">
        <f t="shared" si="16"/>
        <v>3292484963</v>
      </c>
      <c r="P62" s="19">
        <f t="shared" si="17"/>
        <v>3271170350</v>
      </c>
      <c r="Q62" s="19">
        <f t="shared" si="18"/>
        <v>3254182552</v>
      </c>
      <c r="R62" s="19">
        <f t="shared" si="19"/>
        <v>3518071626</v>
      </c>
      <c r="S62" s="19">
        <f t="shared" si="20"/>
        <v>3675175750</v>
      </c>
    </row>
    <row r="63" spans="1:19">
      <c r="A63" s="20"/>
      <c r="B63" s="14" t="s">
        <v>15</v>
      </c>
      <c r="C63" s="15">
        <v>3225523408</v>
      </c>
      <c r="D63" s="15">
        <v>3284530315</v>
      </c>
      <c r="E63" s="15">
        <v>3586570791</v>
      </c>
      <c r="F63" s="15">
        <v>3490050100</v>
      </c>
      <c r="G63" s="16">
        <v>3647913721</v>
      </c>
      <c r="H63" s="17"/>
      <c r="I63" s="18">
        <v>0</v>
      </c>
      <c r="J63" s="18">
        <v>-1472099</v>
      </c>
      <c r="K63" s="18">
        <v>-4883222</v>
      </c>
      <c r="L63" s="18">
        <v>708788</v>
      </c>
      <c r="M63" s="18">
        <v>-4057736</v>
      </c>
      <c r="N63" s="18"/>
      <c r="O63" s="19">
        <f t="shared" si="16"/>
        <v>3225523408</v>
      </c>
      <c r="P63" s="19">
        <f t="shared" si="17"/>
        <v>3286002414</v>
      </c>
      <c r="Q63" s="19">
        <f t="shared" si="18"/>
        <v>3591454013</v>
      </c>
      <c r="R63" s="19">
        <f t="shared" si="19"/>
        <v>3489341312</v>
      </c>
      <c r="S63" s="19">
        <f t="shared" si="20"/>
        <v>3651971457</v>
      </c>
    </row>
    <row r="64" spans="1:19">
      <c r="A64" s="20"/>
      <c r="B64" s="14" t="s">
        <v>16</v>
      </c>
      <c r="C64" s="15">
        <v>4880635006</v>
      </c>
      <c r="D64" s="15">
        <v>4893427041</v>
      </c>
      <c r="E64" s="15">
        <v>5183231947</v>
      </c>
      <c r="F64" s="15">
        <v>5255676718</v>
      </c>
      <c r="G64" s="16">
        <v>5665646493</v>
      </c>
      <c r="H64" s="17"/>
      <c r="I64" s="18">
        <v>0</v>
      </c>
      <c r="J64" s="18">
        <v>-726848</v>
      </c>
      <c r="K64" s="18">
        <v>-3426118</v>
      </c>
      <c r="L64" s="18">
        <v>11028885</v>
      </c>
      <c r="M64" s="18">
        <v>202461</v>
      </c>
      <c r="N64" s="18"/>
      <c r="O64" s="19">
        <f t="shared" si="16"/>
        <v>4880635006</v>
      </c>
      <c r="P64" s="19">
        <f t="shared" si="17"/>
        <v>4894153889</v>
      </c>
      <c r="Q64" s="19">
        <f t="shared" si="18"/>
        <v>5186658065</v>
      </c>
      <c r="R64" s="19">
        <f t="shared" si="19"/>
        <v>5244647833</v>
      </c>
      <c r="S64" s="19">
        <f t="shared" si="20"/>
        <v>5665444032</v>
      </c>
    </row>
    <row r="65" spans="1:19">
      <c r="A65" s="20"/>
      <c r="B65" s="14" t="s">
        <v>17</v>
      </c>
      <c r="C65" s="15">
        <v>2278306963</v>
      </c>
      <c r="D65" s="15">
        <v>2641317751</v>
      </c>
      <c r="E65" s="15">
        <v>2861164161</v>
      </c>
      <c r="F65" s="15">
        <v>2915659928</v>
      </c>
      <c r="G65" s="16">
        <v>3243387169</v>
      </c>
      <c r="H65" s="17"/>
      <c r="I65" s="18">
        <v>0</v>
      </c>
      <c r="J65" s="18">
        <v>-1044408</v>
      </c>
      <c r="K65" s="18">
        <v>-178450</v>
      </c>
      <c r="L65" s="18">
        <v>9461948</v>
      </c>
      <c r="M65" s="18">
        <v>401759</v>
      </c>
      <c r="N65" s="18"/>
      <c r="O65" s="19">
        <f t="shared" si="16"/>
        <v>2278306963</v>
      </c>
      <c r="P65" s="19">
        <f t="shared" si="17"/>
        <v>2642362159</v>
      </c>
      <c r="Q65" s="19">
        <f t="shared" si="18"/>
        <v>2861342611</v>
      </c>
      <c r="R65" s="19">
        <f t="shared" si="19"/>
        <v>2906197980</v>
      </c>
      <c r="S65" s="19">
        <f t="shared" si="20"/>
        <v>3242985410</v>
      </c>
    </row>
    <row r="66" spans="1:19">
      <c r="A66" s="20"/>
      <c r="B66" s="14" t="s">
        <v>18</v>
      </c>
      <c r="C66" s="15">
        <v>265220284</v>
      </c>
      <c r="D66" s="15">
        <v>239339181</v>
      </c>
      <c r="E66" s="15">
        <v>237895470</v>
      </c>
      <c r="F66" s="15">
        <v>286451375</v>
      </c>
      <c r="G66" s="16">
        <v>306024413</v>
      </c>
      <c r="H66" s="17"/>
      <c r="I66" s="18">
        <v>0</v>
      </c>
      <c r="J66" s="18">
        <v>0</v>
      </c>
      <c r="K66" s="18">
        <v>-104965</v>
      </c>
      <c r="L66" s="18">
        <v>-41280</v>
      </c>
      <c r="M66" s="18">
        <v>-10363277</v>
      </c>
      <c r="N66" s="18"/>
      <c r="O66" s="19">
        <f t="shared" si="16"/>
        <v>265220284</v>
      </c>
      <c r="P66" s="19">
        <f t="shared" si="17"/>
        <v>239339181</v>
      </c>
      <c r="Q66" s="19">
        <f t="shared" si="18"/>
        <v>238000435</v>
      </c>
      <c r="R66" s="19">
        <f t="shared" si="19"/>
        <v>286492655</v>
      </c>
      <c r="S66" s="19">
        <f t="shared" si="20"/>
        <v>316387690</v>
      </c>
    </row>
    <row r="67" spans="1:19">
      <c r="A67" s="20"/>
      <c r="B67" s="14" t="s">
        <v>19</v>
      </c>
      <c r="C67" s="15">
        <v>167439544</v>
      </c>
      <c r="D67" s="15">
        <v>138655546</v>
      </c>
      <c r="E67" s="15">
        <v>174414101</v>
      </c>
      <c r="F67" s="15">
        <v>127071391</v>
      </c>
      <c r="G67" s="16">
        <v>185572783</v>
      </c>
      <c r="H67" s="17"/>
      <c r="I67" s="18">
        <v>0</v>
      </c>
      <c r="J67" s="18">
        <v>0</v>
      </c>
      <c r="K67" s="18">
        <v>-869298</v>
      </c>
      <c r="L67" s="18">
        <v>4067491</v>
      </c>
      <c r="M67" s="18">
        <v>-587884</v>
      </c>
      <c r="N67" s="18"/>
      <c r="O67" s="19">
        <f t="shared" si="16"/>
        <v>167439544</v>
      </c>
      <c r="P67" s="19">
        <f t="shared" si="17"/>
        <v>138655546</v>
      </c>
      <c r="Q67" s="19">
        <f t="shared" si="18"/>
        <v>175283399</v>
      </c>
      <c r="R67" s="19">
        <f t="shared" si="19"/>
        <v>123003900</v>
      </c>
      <c r="S67" s="19">
        <f t="shared" si="20"/>
        <v>186160667</v>
      </c>
    </row>
    <row r="68" spans="1:19">
      <c r="A68" s="20"/>
      <c r="B68" s="14" t="s">
        <v>20</v>
      </c>
      <c r="C68" s="15">
        <v>53488901</v>
      </c>
      <c r="D68" s="15">
        <v>6133512</v>
      </c>
      <c r="E68" s="15">
        <v>77164934</v>
      </c>
      <c r="F68" s="15">
        <v>2875205</v>
      </c>
      <c r="G68" s="16">
        <v>73348087</v>
      </c>
      <c r="H68" s="17"/>
      <c r="I68" s="18">
        <v>0</v>
      </c>
      <c r="J68" s="18">
        <v>1022335</v>
      </c>
      <c r="K68" s="18">
        <v>8321234</v>
      </c>
      <c r="L68" s="18">
        <v>-12629729</v>
      </c>
      <c r="M68" s="18">
        <v>5053451</v>
      </c>
      <c r="N68" s="18"/>
      <c r="O68" s="19">
        <f t="shared" si="16"/>
        <v>53488901</v>
      </c>
      <c r="P68" s="19">
        <f t="shared" si="17"/>
        <v>5111177</v>
      </c>
      <c r="Q68" s="19">
        <f t="shared" si="18"/>
        <v>68843700</v>
      </c>
      <c r="R68" s="19">
        <f t="shared" si="19"/>
        <v>15504934</v>
      </c>
      <c r="S68" s="19">
        <f t="shared" si="20"/>
        <v>68294636</v>
      </c>
    </row>
    <row r="69" spans="1:19">
      <c r="A69" s="20"/>
      <c r="B69" s="14" t="s">
        <v>21</v>
      </c>
      <c r="C69" s="15">
        <v>124250285</v>
      </c>
      <c r="D69" s="15">
        <v>103873389</v>
      </c>
      <c r="E69" s="15">
        <v>73542518</v>
      </c>
      <c r="F69" s="15">
        <v>94969435</v>
      </c>
      <c r="G69" s="16">
        <v>132235913</v>
      </c>
      <c r="H69" s="17"/>
      <c r="I69" s="18">
        <v>-7848798</v>
      </c>
      <c r="J69" s="18">
        <v>-7631701</v>
      </c>
      <c r="K69" s="18">
        <v>-6463473</v>
      </c>
      <c r="L69" s="18">
        <v>-5790091</v>
      </c>
      <c r="M69" s="18">
        <v>-5300604</v>
      </c>
      <c r="N69" s="18"/>
      <c r="O69" s="19">
        <f t="shared" si="16"/>
        <v>132099083</v>
      </c>
      <c r="P69" s="19">
        <f t="shared" si="17"/>
        <v>111505090</v>
      </c>
      <c r="Q69" s="19">
        <f t="shared" si="18"/>
        <v>80005991</v>
      </c>
      <c r="R69" s="19">
        <f t="shared" si="19"/>
        <v>100759526</v>
      </c>
      <c r="S69" s="19">
        <f t="shared" si="20"/>
        <v>137536517</v>
      </c>
    </row>
    <row r="70" spans="1:19">
      <c r="A70" s="20"/>
      <c r="B70" s="14" t="s">
        <v>22</v>
      </c>
      <c r="C70" s="15">
        <v>365257436</v>
      </c>
      <c r="D70" s="15">
        <v>387566169</v>
      </c>
      <c r="E70" s="15">
        <v>342479183</v>
      </c>
      <c r="F70" s="15">
        <v>420421513</v>
      </c>
      <c r="G70" s="16">
        <v>356855196</v>
      </c>
      <c r="H70" s="17"/>
      <c r="I70" s="2">
        <v>0</v>
      </c>
      <c r="J70" s="2">
        <v>-838549</v>
      </c>
      <c r="K70" s="2">
        <v>-9206681</v>
      </c>
      <c r="L70" s="2">
        <v>-5151649</v>
      </c>
      <c r="M70" s="2">
        <v>-5873426</v>
      </c>
      <c r="N70" s="2"/>
      <c r="O70" s="19">
        <f t="shared" si="16"/>
        <v>365257436</v>
      </c>
      <c r="P70" s="19">
        <f t="shared" si="17"/>
        <v>388404718</v>
      </c>
      <c r="Q70" s="19">
        <f t="shared" si="18"/>
        <v>351685864</v>
      </c>
      <c r="R70" s="19">
        <f t="shared" si="19"/>
        <v>425573162</v>
      </c>
      <c r="S70" s="19">
        <f t="shared" si="20"/>
        <v>362728622</v>
      </c>
    </row>
    <row r="71" spans="1:19">
      <c r="A71" s="23"/>
      <c r="B71" s="14" t="s">
        <v>23</v>
      </c>
      <c r="C71" s="15">
        <v>22891099</v>
      </c>
      <c r="D71" s="15">
        <v>22689252</v>
      </c>
      <c r="E71" s="15">
        <v>66825854</v>
      </c>
      <c r="F71" s="15">
        <v>111168303</v>
      </c>
      <c r="G71" s="16">
        <v>127245038</v>
      </c>
      <c r="H71" s="17"/>
      <c r="I71" s="2"/>
      <c r="J71" s="2"/>
      <c r="K71" s="2"/>
      <c r="L71" s="2"/>
      <c r="M71" s="2"/>
      <c r="N71" s="2"/>
      <c r="O71" s="19">
        <f t="shared" si="16"/>
        <v>22891099</v>
      </c>
      <c r="P71" s="19">
        <f t="shared" si="17"/>
        <v>22689252</v>
      </c>
      <c r="Q71" s="19">
        <f t="shared" si="18"/>
        <v>66825854</v>
      </c>
      <c r="R71" s="19">
        <f t="shared" si="19"/>
        <v>111168303</v>
      </c>
      <c r="S71" s="19">
        <f t="shared" si="20"/>
        <v>127245038</v>
      </c>
    </row>
    <row r="73" spans="1:19">
      <c r="B73" s="43" t="s">
        <v>41</v>
      </c>
      <c r="C73" s="44">
        <f>+C53-C71</f>
        <v>33298450424</v>
      </c>
      <c r="D73" s="44">
        <f t="shared" ref="D73:G73" si="21">+D53-D71</f>
        <v>34312235853</v>
      </c>
      <c r="E73" s="44">
        <f t="shared" si="21"/>
        <v>36179122734</v>
      </c>
      <c r="F73" s="44">
        <f t="shared" si="21"/>
        <v>37368419372</v>
      </c>
      <c r="G73" s="44">
        <f t="shared" si="21"/>
        <v>39235017709</v>
      </c>
      <c r="I73" s="44">
        <f t="shared" ref="I73:M73" si="22">+I53-I71</f>
        <v>-7848798</v>
      </c>
      <c r="J73" s="44">
        <f t="shared" si="22"/>
        <v>-20149093</v>
      </c>
      <c r="K73" s="44">
        <f t="shared" si="22"/>
        <v>-34229593</v>
      </c>
      <c r="L73" s="44">
        <f t="shared" si="22"/>
        <v>2689357</v>
      </c>
      <c r="M73" s="44">
        <f t="shared" si="22"/>
        <v>-9013300</v>
      </c>
      <c r="O73" s="19">
        <f t="shared" ref="O73:S73" si="23">+O53-O71</f>
        <v>33306299222</v>
      </c>
      <c r="P73" s="19">
        <f t="shared" si="23"/>
        <v>34332384946</v>
      </c>
      <c r="Q73" s="19">
        <f t="shared" si="23"/>
        <v>36213352327</v>
      </c>
      <c r="R73" s="19">
        <f t="shared" si="23"/>
        <v>37365730015</v>
      </c>
      <c r="S73" s="19">
        <f t="shared" si="23"/>
        <v>39244031009</v>
      </c>
    </row>
    <row r="74" spans="1:19">
      <c r="B74" s="43" t="s">
        <v>42</v>
      </c>
      <c r="C74" s="44">
        <f>+SUM(C54:C66)</f>
        <v>32588014258</v>
      </c>
      <c r="D74" s="44">
        <f t="shared" ref="D74:G74" si="24">+SUM(D54:D66)</f>
        <v>33676007236</v>
      </c>
      <c r="E74" s="44">
        <f t="shared" si="24"/>
        <v>35511521996</v>
      </c>
      <c r="F74" s="44">
        <f t="shared" si="24"/>
        <v>36723081828</v>
      </c>
      <c r="G74" s="44">
        <f t="shared" si="24"/>
        <v>38487005729</v>
      </c>
      <c r="I74" s="44">
        <f t="shared" ref="I74:M74" si="25">+SUM(I54:I66)</f>
        <v>0</v>
      </c>
      <c r="J74" s="44">
        <f t="shared" si="25"/>
        <v>-12701179</v>
      </c>
      <c r="K74" s="44">
        <f t="shared" si="25"/>
        <v>-26011374</v>
      </c>
      <c r="L74" s="44">
        <f t="shared" si="25"/>
        <v>22193334</v>
      </c>
      <c r="M74" s="44">
        <f t="shared" si="25"/>
        <v>-2304837</v>
      </c>
      <c r="O74" s="19">
        <f t="shared" ref="O74:S74" si="26">+SUM(O54:O66)</f>
        <v>32588014258</v>
      </c>
      <c r="P74" s="19">
        <f t="shared" si="26"/>
        <v>33688708415</v>
      </c>
      <c r="Q74" s="19">
        <f t="shared" si="26"/>
        <v>35537533370</v>
      </c>
      <c r="R74" s="19">
        <f t="shared" si="26"/>
        <v>36700888494</v>
      </c>
      <c r="S74" s="19">
        <f t="shared" si="26"/>
        <v>38489310566</v>
      </c>
    </row>
    <row r="77" spans="1:19">
      <c r="A77" s="13" t="s">
        <v>48</v>
      </c>
      <c r="B77" s="14" t="s">
        <v>5</v>
      </c>
      <c r="C77" s="15">
        <v>59081567999</v>
      </c>
      <c r="D77" s="15">
        <v>54401010423</v>
      </c>
      <c r="E77" s="15">
        <v>53269049607</v>
      </c>
      <c r="F77" s="15">
        <v>56820782377</v>
      </c>
      <c r="G77" s="16">
        <v>60078237940</v>
      </c>
      <c r="H77" s="17"/>
      <c r="I77" s="18">
        <v>23442339</v>
      </c>
      <c r="J77" s="18">
        <v>150882121</v>
      </c>
      <c r="K77" s="18">
        <v>229781613</v>
      </c>
      <c r="L77" s="18">
        <v>893188028</v>
      </c>
      <c r="M77" s="18">
        <v>1412184838</v>
      </c>
      <c r="N77" s="18"/>
      <c r="O77" s="19">
        <f t="shared" ref="O77:O95" si="27">+C77-I77</f>
        <v>59058125660</v>
      </c>
      <c r="P77" s="19">
        <f t="shared" ref="P77:P95" si="28">+D77-J77</f>
        <v>54250128302</v>
      </c>
      <c r="Q77" s="19">
        <f t="shared" ref="Q77:Q95" si="29">+E77-K77</f>
        <v>53039267994</v>
      </c>
      <c r="R77" s="19">
        <f t="shared" ref="R77:R95" si="30">+F77-L77</f>
        <v>55927594349</v>
      </c>
      <c r="S77" s="19">
        <f t="shared" ref="S77:S95" si="31">+G77-M77</f>
        <v>58666053102</v>
      </c>
    </row>
    <row r="78" spans="1:19">
      <c r="A78" s="20" t="s">
        <v>49</v>
      </c>
      <c r="B78" s="14" t="s">
        <v>6</v>
      </c>
      <c r="C78" s="15">
        <v>10214208110</v>
      </c>
      <c r="D78" s="15">
        <v>9524849792</v>
      </c>
      <c r="E78" s="15">
        <v>9608296317</v>
      </c>
      <c r="F78" s="15">
        <v>9997857617</v>
      </c>
      <c r="G78" s="16">
        <v>9779740512</v>
      </c>
      <c r="H78" s="17"/>
      <c r="I78" s="18">
        <v>0</v>
      </c>
      <c r="J78" s="18">
        <v>0</v>
      </c>
      <c r="K78" s="18">
        <v>0</v>
      </c>
      <c r="L78" s="18">
        <v>5882510</v>
      </c>
      <c r="M78" s="18">
        <v>10063855</v>
      </c>
      <c r="N78" s="18"/>
      <c r="O78" s="19">
        <f t="shared" si="27"/>
        <v>10214208110</v>
      </c>
      <c r="P78" s="19">
        <f t="shared" si="28"/>
        <v>9524849792</v>
      </c>
      <c r="Q78" s="19">
        <f t="shared" si="29"/>
        <v>9608296317</v>
      </c>
      <c r="R78" s="19">
        <f t="shared" si="30"/>
        <v>9991975107</v>
      </c>
      <c r="S78" s="19">
        <f t="shared" si="31"/>
        <v>9769676657</v>
      </c>
    </row>
    <row r="79" spans="1:19">
      <c r="A79" s="20"/>
      <c r="B79" s="14" t="s">
        <v>7</v>
      </c>
      <c r="C79" s="15">
        <v>4801048811</v>
      </c>
      <c r="D79" s="15">
        <v>4170913688</v>
      </c>
      <c r="E79" s="15">
        <v>3873795800</v>
      </c>
      <c r="F79" s="15">
        <v>4122983318</v>
      </c>
      <c r="G79" s="16">
        <v>4331455866</v>
      </c>
      <c r="H79" s="17"/>
      <c r="I79" s="18">
        <v>0</v>
      </c>
      <c r="J79" s="18">
        <v>8597874</v>
      </c>
      <c r="K79" s="18">
        <v>21696139</v>
      </c>
      <c r="L79" s="18">
        <v>26288328</v>
      </c>
      <c r="M79" s="18">
        <v>82254650</v>
      </c>
      <c r="N79" s="18"/>
      <c r="O79" s="19">
        <f t="shared" si="27"/>
        <v>4801048811</v>
      </c>
      <c r="P79" s="19">
        <f t="shared" si="28"/>
        <v>4162315814</v>
      </c>
      <c r="Q79" s="19">
        <f t="shared" si="29"/>
        <v>3852099661</v>
      </c>
      <c r="R79" s="19">
        <f t="shared" si="30"/>
        <v>4096694990</v>
      </c>
      <c r="S79" s="19">
        <f t="shared" si="31"/>
        <v>4249201216</v>
      </c>
    </row>
    <row r="80" spans="1:19">
      <c r="A80" s="20"/>
      <c r="B80" s="14" t="s">
        <v>8</v>
      </c>
      <c r="C80" s="15">
        <v>4651773638</v>
      </c>
      <c r="D80" s="15">
        <v>4356410350</v>
      </c>
      <c r="E80" s="15">
        <v>4202721763</v>
      </c>
      <c r="F80" s="15">
        <v>4291242228</v>
      </c>
      <c r="G80" s="16">
        <v>4758344097</v>
      </c>
      <c r="H80" s="17"/>
      <c r="I80" s="18">
        <v>0</v>
      </c>
      <c r="J80" s="18">
        <v>2274810</v>
      </c>
      <c r="K80" s="18">
        <v>9652892</v>
      </c>
      <c r="L80" s="18">
        <v>27666312</v>
      </c>
      <c r="M80" s="18">
        <v>62088076</v>
      </c>
      <c r="N80" s="18"/>
      <c r="O80" s="19">
        <f t="shared" si="27"/>
        <v>4651773638</v>
      </c>
      <c r="P80" s="19">
        <f t="shared" si="28"/>
        <v>4354135540</v>
      </c>
      <c r="Q80" s="19">
        <f t="shared" si="29"/>
        <v>4193068871</v>
      </c>
      <c r="R80" s="19">
        <f t="shared" si="30"/>
        <v>4263575916</v>
      </c>
      <c r="S80" s="19">
        <f t="shared" si="31"/>
        <v>4696256021</v>
      </c>
    </row>
    <row r="81" spans="1:19">
      <c r="A81" s="20"/>
      <c r="B81" s="14" t="s">
        <v>9</v>
      </c>
      <c r="C81" s="15">
        <v>2897036955</v>
      </c>
      <c r="D81" s="15">
        <v>2595507804</v>
      </c>
      <c r="E81" s="15">
        <v>2570182623</v>
      </c>
      <c r="F81" s="15">
        <v>2672313676</v>
      </c>
      <c r="G81" s="16">
        <v>2960521924</v>
      </c>
      <c r="H81" s="17"/>
      <c r="I81" s="18">
        <v>0</v>
      </c>
      <c r="J81" s="18">
        <v>2917662</v>
      </c>
      <c r="K81" s="18">
        <v>13194077</v>
      </c>
      <c r="L81" s="18">
        <v>16106216</v>
      </c>
      <c r="M81" s="18">
        <v>19787441</v>
      </c>
      <c r="N81" s="18"/>
      <c r="O81" s="19">
        <f t="shared" si="27"/>
        <v>2897036955</v>
      </c>
      <c r="P81" s="19">
        <f t="shared" si="28"/>
        <v>2592590142</v>
      </c>
      <c r="Q81" s="19">
        <f t="shared" si="29"/>
        <v>2556988546</v>
      </c>
      <c r="R81" s="19">
        <f t="shared" si="30"/>
        <v>2656207460</v>
      </c>
      <c r="S81" s="19">
        <f t="shared" si="31"/>
        <v>2940734483</v>
      </c>
    </row>
    <row r="82" spans="1:19">
      <c r="A82" s="20"/>
      <c r="B82" s="14" t="s">
        <v>10</v>
      </c>
      <c r="C82" s="15">
        <v>1911135340</v>
      </c>
      <c r="D82" s="15">
        <v>1789295330</v>
      </c>
      <c r="E82" s="15">
        <v>1846257442</v>
      </c>
      <c r="F82" s="15">
        <v>1975645617</v>
      </c>
      <c r="G82" s="16">
        <v>2200948291</v>
      </c>
      <c r="H82" s="17"/>
      <c r="I82" s="18">
        <v>0</v>
      </c>
      <c r="J82" s="18">
        <v>7080220</v>
      </c>
      <c r="K82" s="18">
        <v>5453506</v>
      </c>
      <c r="L82" s="18">
        <v>10975650</v>
      </c>
      <c r="M82" s="18">
        <v>42393953</v>
      </c>
      <c r="N82" s="18"/>
      <c r="O82" s="19">
        <f t="shared" si="27"/>
        <v>1911135340</v>
      </c>
      <c r="P82" s="19">
        <f t="shared" si="28"/>
        <v>1782215110</v>
      </c>
      <c r="Q82" s="19">
        <f t="shared" si="29"/>
        <v>1840803936</v>
      </c>
      <c r="R82" s="19">
        <f t="shared" si="30"/>
        <v>1964669967</v>
      </c>
      <c r="S82" s="19">
        <f t="shared" si="31"/>
        <v>2158554338</v>
      </c>
    </row>
    <row r="83" spans="1:19">
      <c r="A83" s="20"/>
      <c r="B83" s="14" t="s">
        <v>11</v>
      </c>
      <c r="C83" s="15">
        <v>2330464094</v>
      </c>
      <c r="D83" s="15">
        <v>2079951474</v>
      </c>
      <c r="E83" s="15">
        <v>2017089859</v>
      </c>
      <c r="F83" s="15">
        <v>2208120825</v>
      </c>
      <c r="G83" s="16">
        <v>2335960366</v>
      </c>
      <c r="H83" s="17"/>
      <c r="I83" s="18">
        <v>0</v>
      </c>
      <c r="J83" s="18">
        <v>688484</v>
      </c>
      <c r="K83" s="18">
        <v>3098824</v>
      </c>
      <c r="L83" s="18">
        <v>8001215</v>
      </c>
      <c r="M83" s="18">
        <v>21481202</v>
      </c>
      <c r="N83" s="18"/>
      <c r="O83" s="19">
        <f t="shared" si="27"/>
        <v>2330464094</v>
      </c>
      <c r="P83" s="19">
        <f t="shared" si="28"/>
        <v>2079262990</v>
      </c>
      <c r="Q83" s="19">
        <f t="shared" si="29"/>
        <v>2013991035</v>
      </c>
      <c r="R83" s="19">
        <f t="shared" si="30"/>
        <v>2200119610</v>
      </c>
      <c r="S83" s="19">
        <f t="shared" si="31"/>
        <v>2314479164</v>
      </c>
    </row>
    <row r="84" spans="1:19">
      <c r="A84" s="20"/>
      <c r="B84" s="14" t="s">
        <v>12</v>
      </c>
      <c r="C84" s="15">
        <v>3373230310</v>
      </c>
      <c r="D84" s="15">
        <v>3089071454</v>
      </c>
      <c r="E84" s="15">
        <v>2960878576</v>
      </c>
      <c r="F84" s="15">
        <v>3131676803</v>
      </c>
      <c r="G84" s="16">
        <v>3313035309</v>
      </c>
      <c r="H84" s="17"/>
      <c r="I84" s="18">
        <v>0</v>
      </c>
      <c r="J84" s="18">
        <v>15497532</v>
      </c>
      <c r="K84" s="18">
        <v>12897937</v>
      </c>
      <c r="L84" s="18">
        <v>34209746</v>
      </c>
      <c r="M84" s="18">
        <v>90639059</v>
      </c>
      <c r="N84" s="18"/>
      <c r="O84" s="19">
        <f t="shared" si="27"/>
        <v>3373230310</v>
      </c>
      <c r="P84" s="19">
        <f t="shared" si="28"/>
        <v>3073573922</v>
      </c>
      <c r="Q84" s="19">
        <f t="shared" si="29"/>
        <v>2947980639</v>
      </c>
      <c r="R84" s="19">
        <f t="shared" si="30"/>
        <v>3097467057</v>
      </c>
      <c r="S84" s="19">
        <f t="shared" si="31"/>
        <v>3222396250</v>
      </c>
    </row>
    <row r="85" spans="1:19">
      <c r="A85" s="20"/>
      <c r="B85" s="14" t="s">
        <v>13</v>
      </c>
      <c r="C85" s="15">
        <v>3165886996</v>
      </c>
      <c r="D85" s="15">
        <v>2980919355</v>
      </c>
      <c r="E85" s="15">
        <v>2763073553</v>
      </c>
      <c r="F85" s="15">
        <v>2975998523</v>
      </c>
      <c r="G85" s="16">
        <v>3050697302</v>
      </c>
      <c r="H85" s="17"/>
      <c r="I85" s="18">
        <v>0</v>
      </c>
      <c r="J85" s="18">
        <v>1118379</v>
      </c>
      <c r="K85" s="18">
        <v>9065920</v>
      </c>
      <c r="L85" s="18">
        <v>17790304</v>
      </c>
      <c r="M85" s="18">
        <v>52493420</v>
      </c>
      <c r="N85" s="18"/>
      <c r="O85" s="19">
        <f t="shared" si="27"/>
        <v>3165886996</v>
      </c>
      <c r="P85" s="19">
        <f t="shared" si="28"/>
        <v>2979800976</v>
      </c>
      <c r="Q85" s="19">
        <f t="shared" si="29"/>
        <v>2754007633</v>
      </c>
      <c r="R85" s="19">
        <f t="shared" si="30"/>
        <v>2958208219</v>
      </c>
      <c r="S85" s="19">
        <f t="shared" si="31"/>
        <v>2998203882</v>
      </c>
    </row>
    <row r="86" spans="1:19">
      <c r="A86" s="20"/>
      <c r="B86" s="14" t="s">
        <v>14</v>
      </c>
      <c r="C86" s="15">
        <v>5458152556</v>
      </c>
      <c r="D86" s="15">
        <v>5126691538</v>
      </c>
      <c r="E86" s="15">
        <v>4942068824</v>
      </c>
      <c r="F86" s="15">
        <v>5345071103</v>
      </c>
      <c r="G86" s="16">
        <v>5733909336</v>
      </c>
      <c r="H86" s="17"/>
      <c r="I86" s="18">
        <v>0</v>
      </c>
      <c r="J86" s="18">
        <v>40758390</v>
      </c>
      <c r="K86" s="18">
        <v>15858362</v>
      </c>
      <c r="L86" s="18">
        <v>25691400</v>
      </c>
      <c r="M86" s="18">
        <v>341999979</v>
      </c>
      <c r="N86" s="18"/>
      <c r="O86" s="19">
        <f t="shared" si="27"/>
        <v>5458152556</v>
      </c>
      <c r="P86" s="19">
        <f t="shared" si="28"/>
        <v>5085933148</v>
      </c>
      <c r="Q86" s="19">
        <f t="shared" si="29"/>
        <v>4926210462</v>
      </c>
      <c r="R86" s="19">
        <f t="shared" si="30"/>
        <v>5319379703</v>
      </c>
      <c r="S86" s="19">
        <f t="shared" si="31"/>
        <v>5391909357</v>
      </c>
    </row>
    <row r="87" spans="1:19">
      <c r="A87" s="20"/>
      <c r="B87" s="14" t="s">
        <v>15</v>
      </c>
      <c r="C87" s="15">
        <v>5597939804</v>
      </c>
      <c r="D87" s="15">
        <v>5020347949</v>
      </c>
      <c r="E87" s="15">
        <v>5026335785</v>
      </c>
      <c r="F87" s="15">
        <v>5403814092</v>
      </c>
      <c r="G87" s="16">
        <v>5932522865</v>
      </c>
      <c r="H87" s="17"/>
      <c r="I87" s="18">
        <v>0</v>
      </c>
      <c r="J87" s="18">
        <v>37860674</v>
      </c>
      <c r="K87" s="18">
        <v>29942143</v>
      </c>
      <c r="L87" s="18">
        <v>48419046</v>
      </c>
      <c r="M87" s="18">
        <v>138723724</v>
      </c>
      <c r="N87" s="18"/>
      <c r="O87" s="19">
        <f t="shared" si="27"/>
        <v>5597939804</v>
      </c>
      <c r="P87" s="19">
        <f t="shared" si="28"/>
        <v>4982487275</v>
      </c>
      <c r="Q87" s="19">
        <f t="shared" si="29"/>
        <v>4996393642</v>
      </c>
      <c r="R87" s="19">
        <f t="shared" si="30"/>
        <v>5355395046</v>
      </c>
      <c r="S87" s="19">
        <f t="shared" si="31"/>
        <v>5793799141</v>
      </c>
    </row>
    <row r="88" spans="1:19">
      <c r="A88" s="20"/>
      <c r="B88" s="14" t="s">
        <v>16</v>
      </c>
      <c r="C88" s="15">
        <v>7689274710</v>
      </c>
      <c r="D88" s="15">
        <v>6637065466</v>
      </c>
      <c r="E88" s="15">
        <v>6966804674</v>
      </c>
      <c r="F88" s="15">
        <v>7576604749</v>
      </c>
      <c r="G88" s="16">
        <v>8259199672</v>
      </c>
      <c r="H88" s="17"/>
      <c r="I88" s="18">
        <v>0</v>
      </c>
      <c r="J88" s="18">
        <v>5141933</v>
      </c>
      <c r="K88" s="18">
        <v>52177197</v>
      </c>
      <c r="L88" s="18">
        <v>485198716</v>
      </c>
      <c r="M88" s="18">
        <v>344726012</v>
      </c>
      <c r="N88" s="18"/>
      <c r="O88" s="19">
        <f t="shared" si="27"/>
        <v>7689274710</v>
      </c>
      <c r="P88" s="19">
        <f t="shared" si="28"/>
        <v>6631923533</v>
      </c>
      <c r="Q88" s="19">
        <f t="shared" si="29"/>
        <v>6914627477</v>
      </c>
      <c r="R88" s="19">
        <f t="shared" si="30"/>
        <v>7091406033</v>
      </c>
      <c r="S88" s="19">
        <f t="shared" si="31"/>
        <v>7914473660</v>
      </c>
    </row>
    <row r="89" spans="1:19">
      <c r="A89" s="20"/>
      <c r="B89" s="14" t="s">
        <v>17</v>
      </c>
      <c r="C89" s="15">
        <v>4357857996</v>
      </c>
      <c r="D89" s="15">
        <v>4111774745</v>
      </c>
      <c r="E89" s="15">
        <v>4037402207</v>
      </c>
      <c r="F89" s="15">
        <v>4612539906</v>
      </c>
      <c r="G89" s="16">
        <v>4710426725</v>
      </c>
      <c r="H89" s="17"/>
      <c r="I89" s="18">
        <v>0</v>
      </c>
      <c r="J89" s="18">
        <v>0</v>
      </c>
      <c r="K89" s="18">
        <v>547480</v>
      </c>
      <c r="L89" s="18">
        <v>25435688</v>
      </c>
      <c r="M89" s="18">
        <v>37940335</v>
      </c>
      <c r="N89" s="18"/>
      <c r="O89" s="19">
        <f t="shared" si="27"/>
        <v>4357857996</v>
      </c>
      <c r="P89" s="19">
        <f t="shared" si="28"/>
        <v>4111774745</v>
      </c>
      <c r="Q89" s="19">
        <f t="shared" si="29"/>
        <v>4036854727</v>
      </c>
      <c r="R89" s="19">
        <f t="shared" si="30"/>
        <v>4587104218</v>
      </c>
      <c r="S89" s="19">
        <f t="shared" si="31"/>
        <v>4672486390</v>
      </c>
    </row>
    <row r="90" spans="1:19">
      <c r="A90" s="20"/>
      <c r="B90" s="14" t="s">
        <v>18</v>
      </c>
      <c r="C90" s="15">
        <v>501841016</v>
      </c>
      <c r="D90" s="15">
        <v>505662791</v>
      </c>
      <c r="E90" s="15">
        <v>504093488</v>
      </c>
      <c r="F90" s="15">
        <v>490856968</v>
      </c>
      <c r="G90" s="16">
        <v>514177766</v>
      </c>
      <c r="H90" s="17"/>
      <c r="I90" s="18">
        <v>0</v>
      </c>
      <c r="J90" s="18">
        <v>417902</v>
      </c>
      <c r="K90" s="18">
        <v>1610502</v>
      </c>
      <c r="L90" s="18">
        <v>2987759</v>
      </c>
      <c r="M90" s="18">
        <v>18378900</v>
      </c>
      <c r="N90" s="18"/>
      <c r="O90" s="19">
        <f t="shared" si="27"/>
        <v>501841016</v>
      </c>
      <c r="P90" s="19">
        <f t="shared" si="28"/>
        <v>505244889</v>
      </c>
      <c r="Q90" s="19">
        <f t="shared" si="29"/>
        <v>502482986</v>
      </c>
      <c r="R90" s="19">
        <f t="shared" si="30"/>
        <v>487869209</v>
      </c>
      <c r="S90" s="19">
        <f t="shared" si="31"/>
        <v>495798866</v>
      </c>
    </row>
    <row r="91" spans="1:19">
      <c r="A91" s="20"/>
      <c r="B91" s="14" t="s">
        <v>19</v>
      </c>
      <c r="C91" s="15">
        <v>458154614</v>
      </c>
      <c r="D91" s="15">
        <v>508018220</v>
      </c>
      <c r="E91" s="15">
        <v>344528423</v>
      </c>
      <c r="F91" s="15">
        <v>343538264</v>
      </c>
      <c r="G91" s="16">
        <v>396932035</v>
      </c>
      <c r="H91" s="17"/>
      <c r="I91" s="18">
        <v>0</v>
      </c>
      <c r="J91" s="18">
        <v>0</v>
      </c>
      <c r="K91" s="18">
        <v>837374</v>
      </c>
      <c r="L91" s="18">
        <v>13423195</v>
      </c>
      <c r="M91" s="18">
        <v>26596743</v>
      </c>
      <c r="N91" s="18"/>
      <c r="O91" s="19">
        <f t="shared" si="27"/>
        <v>458154614</v>
      </c>
      <c r="P91" s="19">
        <f t="shared" si="28"/>
        <v>508018220</v>
      </c>
      <c r="Q91" s="19">
        <f t="shared" si="29"/>
        <v>343691049</v>
      </c>
      <c r="R91" s="19">
        <f t="shared" si="30"/>
        <v>330115069</v>
      </c>
      <c r="S91" s="19">
        <f t="shared" si="31"/>
        <v>370335292</v>
      </c>
    </row>
    <row r="92" spans="1:19">
      <c r="A92" s="20"/>
      <c r="B92" s="14" t="s">
        <v>20</v>
      </c>
      <c r="C92" s="15">
        <v>179019760</v>
      </c>
      <c r="D92" s="15">
        <v>208553351</v>
      </c>
      <c r="E92" s="15">
        <v>127134222</v>
      </c>
      <c r="F92" s="15">
        <v>130258954</v>
      </c>
      <c r="G92" s="16">
        <v>195976460</v>
      </c>
      <c r="H92" s="17"/>
      <c r="I92" s="18">
        <v>0</v>
      </c>
      <c r="J92" s="18">
        <v>0</v>
      </c>
      <c r="K92" s="18">
        <v>4683859</v>
      </c>
      <c r="L92" s="18">
        <v>12205586</v>
      </c>
      <c r="M92" s="18">
        <v>22865987</v>
      </c>
      <c r="N92" s="18"/>
      <c r="O92" s="19">
        <f t="shared" si="27"/>
        <v>179019760</v>
      </c>
      <c r="P92" s="19">
        <f t="shared" si="28"/>
        <v>208553351</v>
      </c>
      <c r="Q92" s="19">
        <f t="shared" si="29"/>
        <v>122450363</v>
      </c>
      <c r="R92" s="19">
        <f t="shared" si="30"/>
        <v>118053368</v>
      </c>
      <c r="S92" s="19">
        <f t="shared" si="31"/>
        <v>173110473</v>
      </c>
    </row>
    <row r="93" spans="1:19">
      <c r="A93" s="20"/>
      <c r="B93" s="14" t="s">
        <v>21</v>
      </c>
      <c r="C93" s="15">
        <v>425734055</v>
      </c>
      <c r="D93" s="15">
        <v>439402142</v>
      </c>
      <c r="E93" s="15">
        <v>342054511</v>
      </c>
      <c r="F93" s="15">
        <v>268661728</v>
      </c>
      <c r="G93" s="16">
        <v>279388147</v>
      </c>
      <c r="H93" s="17"/>
      <c r="I93" s="18">
        <v>23442339</v>
      </c>
      <c r="J93" s="18">
        <v>28528262</v>
      </c>
      <c r="K93" s="18">
        <v>30815941</v>
      </c>
      <c r="L93" s="18">
        <v>30739781</v>
      </c>
      <c r="M93" s="18">
        <v>39978796</v>
      </c>
      <c r="N93" s="18"/>
      <c r="O93" s="19">
        <f t="shared" si="27"/>
        <v>402291716</v>
      </c>
      <c r="P93" s="19">
        <f t="shared" si="28"/>
        <v>410873880</v>
      </c>
      <c r="Q93" s="19">
        <f t="shared" si="29"/>
        <v>311238570</v>
      </c>
      <c r="R93" s="19">
        <f t="shared" si="30"/>
        <v>237921947</v>
      </c>
      <c r="S93" s="19">
        <f t="shared" si="31"/>
        <v>239409351</v>
      </c>
    </row>
    <row r="94" spans="1:19">
      <c r="A94" s="20"/>
      <c r="B94" s="14" t="s">
        <v>22</v>
      </c>
      <c r="C94" s="15">
        <v>975398597</v>
      </c>
      <c r="D94" s="15">
        <v>1147936033</v>
      </c>
      <c r="E94" s="15">
        <v>1023020010</v>
      </c>
      <c r="F94" s="15">
        <v>1160606978</v>
      </c>
      <c r="G94" s="16">
        <v>1173641160</v>
      </c>
      <c r="H94" s="17"/>
      <c r="I94" s="2">
        <v>0</v>
      </c>
      <c r="J94" s="2">
        <v>0</v>
      </c>
      <c r="K94" s="2">
        <v>18249459</v>
      </c>
      <c r="L94" s="2">
        <v>102166575</v>
      </c>
      <c r="M94" s="2">
        <v>59772706</v>
      </c>
      <c r="N94" s="2"/>
      <c r="O94" s="19">
        <f t="shared" si="27"/>
        <v>975398597</v>
      </c>
      <c r="P94" s="19">
        <f t="shared" si="28"/>
        <v>1147936033</v>
      </c>
      <c r="Q94" s="19">
        <f t="shared" si="29"/>
        <v>1004770551</v>
      </c>
      <c r="R94" s="19">
        <f t="shared" si="30"/>
        <v>1058440403</v>
      </c>
      <c r="S94" s="19">
        <f t="shared" si="31"/>
        <v>1113868454</v>
      </c>
    </row>
    <row r="95" spans="1:19">
      <c r="A95" s="23"/>
      <c r="B95" s="14" t="s">
        <v>23</v>
      </c>
      <c r="C95" s="15">
        <v>93410636</v>
      </c>
      <c r="D95" s="15">
        <v>108638939</v>
      </c>
      <c r="E95" s="15">
        <v>113311530</v>
      </c>
      <c r="F95" s="15">
        <v>112991028</v>
      </c>
      <c r="G95" s="16">
        <v>151360109</v>
      </c>
      <c r="H95" s="17"/>
      <c r="I95" s="2"/>
      <c r="J95" s="2"/>
      <c r="K95" s="2"/>
      <c r="L95" s="2"/>
      <c r="M95" s="2"/>
      <c r="N95" s="2"/>
      <c r="O95" s="19">
        <f t="shared" si="27"/>
        <v>93410636</v>
      </c>
      <c r="P95" s="19">
        <f t="shared" si="28"/>
        <v>108638939</v>
      </c>
      <c r="Q95" s="19">
        <f t="shared" si="29"/>
        <v>113311530</v>
      </c>
      <c r="R95" s="19">
        <f t="shared" si="30"/>
        <v>112991028</v>
      </c>
      <c r="S95" s="19">
        <f t="shared" si="31"/>
        <v>151360109</v>
      </c>
    </row>
    <row r="97" spans="1:19">
      <c r="B97" s="43" t="s">
        <v>41</v>
      </c>
      <c r="C97" s="44">
        <f>+C77-C95</f>
        <v>58988157363</v>
      </c>
      <c r="D97" s="44">
        <f t="shared" ref="D97:G97" si="32">+D77-D95</f>
        <v>54292371484</v>
      </c>
      <c r="E97" s="44">
        <f t="shared" si="32"/>
        <v>53155738077</v>
      </c>
      <c r="F97" s="44">
        <f t="shared" si="32"/>
        <v>56707791349</v>
      </c>
      <c r="G97" s="44">
        <f t="shared" si="32"/>
        <v>59926877831</v>
      </c>
      <c r="I97" s="44">
        <f t="shared" ref="I97:M97" si="33">+I77-I95</f>
        <v>23442339</v>
      </c>
      <c r="J97" s="44">
        <f t="shared" si="33"/>
        <v>150882121</v>
      </c>
      <c r="K97" s="44">
        <f t="shared" si="33"/>
        <v>229781613</v>
      </c>
      <c r="L97" s="44">
        <f t="shared" si="33"/>
        <v>893188028</v>
      </c>
      <c r="M97" s="44">
        <f t="shared" si="33"/>
        <v>1412184838</v>
      </c>
      <c r="O97" s="19">
        <f t="shared" ref="O97:S97" si="34">+O77-O95</f>
        <v>58964715024</v>
      </c>
      <c r="P97" s="19">
        <f t="shared" si="34"/>
        <v>54141489363</v>
      </c>
      <c r="Q97" s="19">
        <f t="shared" si="34"/>
        <v>52925956464</v>
      </c>
      <c r="R97" s="19">
        <f t="shared" si="34"/>
        <v>55814603321</v>
      </c>
      <c r="S97" s="19">
        <f t="shared" si="34"/>
        <v>58514692993</v>
      </c>
    </row>
    <row r="98" spans="1:19">
      <c r="B98" s="43" t="s">
        <v>42</v>
      </c>
      <c r="C98" s="44">
        <f>+SUM(C78:C90)</f>
        <v>56949850336</v>
      </c>
      <c r="D98" s="44">
        <f t="shared" ref="D98:G98" si="35">+SUM(D78:D90)</f>
        <v>51988461736</v>
      </c>
      <c r="E98" s="44">
        <f t="shared" si="35"/>
        <v>51319000911</v>
      </c>
      <c r="F98" s="44">
        <f t="shared" si="35"/>
        <v>54804725425</v>
      </c>
      <c r="G98" s="44">
        <f t="shared" si="35"/>
        <v>57880940031</v>
      </c>
      <c r="I98" s="44">
        <f t="shared" ref="I98:M98" si="36">+SUM(I78:I90)</f>
        <v>0</v>
      </c>
      <c r="J98" s="44">
        <f t="shared" si="36"/>
        <v>122353860</v>
      </c>
      <c r="K98" s="44">
        <f t="shared" si="36"/>
        <v>175194979</v>
      </c>
      <c r="L98" s="44">
        <f t="shared" si="36"/>
        <v>734652890</v>
      </c>
      <c r="M98" s="44">
        <f t="shared" si="36"/>
        <v>1262970606</v>
      </c>
      <c r="O98" s="19">
        <f t="shared" ref="O98:S98" si="37">+SUM(O78:O90)</f>
        <v>56949850336</v>
      </c>
      <c r="P98" s="19">
        <f t="shared" si="37"/>
        <v>51866107876</v>
      </c>
      <c r="Q98" s="19">
        <f t="shared" si="37"/>
        <v>51143805932</v>
      </c>
      <c r="R98" s="19">
        <f t="shared" si="37"/>
        <v>54070072535</v>
      </c>
      <c r="S98" s="19">
        <f t="shared" si="37"/>
        <v>56617969425</v>
      </c>
    </row>
    <row r="101" spans="1:19">
      <c r="A101" s="13" t="s">
        <v>50</v>
      </c>
      <c r="B101" s="14" t="s">
        <v>5</v>
      </c>
      <c r="C101" s="15">
        <v>20848835526</v>
      </c>
      <c r="D101" s="15">
        <v>21611104518</v>
      </c>
      <c r="E101" s="15">
        <v>20037360234</v>
      </c>
      <c r="F101" s="15">
        <v>20731416627</v>
      </c>
      <c r="G101" s="16">
        <v>22849731601</v>
      </c>
      <c r="H101" s="17"/>
      <c r="I101" s="18">
        <v>2113925</v>
      </c>
      <c r="J101" s="18">
        <v>127074970</v>
      </c>
      <c r="K101" s="18">
        <v>194542170</v>
      </c>
      <c r="L101" s="18">
        <v>905644048</v>
      </c>
      <c r="M101" s="18">
        <v>1434614807</v>
      </c>
      <c r="N101" s="18"/>
      <c r="O101" s="19">
        <f t="shared" ref="O101:O119" si="38">+C101-I101</f>
        <v>20846721601</v>
      </c>
      <c r="P101" s="19">
        <f t="shared" ref="P101:P119" si="39">+D101-J101</f>
        <v>21484029548</v>
      </c>
      <c r="Q101" s="19">
        <f t="shared" ref="Q101:Q119" si="40">+E101-K101</f>
        <v>19842818064</v>
      </c>
      <c r="R101" s="19">
        <f t="shared" ref="R101:R119" si="41">+F101-L101</f>
        <v>19825772579</v>
      </c>
      <c r="S101" s="19">
        <f t="shared" ref="S101:S119" si="42">+G101-M101</f>
        <v>21415116794</v>
      </c>
    </row>
    <row r="102" spans="1:19">
      <c r="A102" s="20"/>
      <c r="B102" s="14" t="s">
        <v>6</v>
      </c>
      <c r="C102" s="15">
        <v>3890753867</v>
      </c>
      <c r="D102" s="15">
        <v>4197935611</v>
      </c>
      <c r="E102" s="15">
        <v>3958498690</v>
      </c>
      <c r="F102" s="15">
        <v>3996677951</v>
      </c>
      <c r="G102" s="16">
        <v>4064894747</v>
      </c>
      <c r="H102" s="17"/>
      <c r="I102" s="18">
        <v>0</v>
      </c>
      <c r="J102" s="18">
        <v>0</v>
      </c>
      <c r="K102" s="18">
        <v>0</v>
      </c>
      <c r="L102" s="18">
        <v>235126</v>
      </c>
      <c r="M102" s="18">
        <v>13511370</v>
      </c>
      <c r="N102" s="18"/>
      <c r="O102" s="19">
        <f t="shared" si="38"/>
        <v>3890753867</v>
      </c>
      <c r="P102" s="19">
        <f t="shared" si="39"/>
        <v>4197935611</v>
      </c>
      <c r="Q102" s="19">
        <f t="shared" si="40"/>
        <v>3958498690</v>
      </c>
      <c r="R102" s="19">
        <f t="shared" si="41"/>
        <v>3996442825</v>
      </c>
      <c r="S102" s="19">
        <f t="shared" si="42"/>
        <v>4051383377</v>
      </c>
    </row>
    <row r="103" spans="1:19">
      <c r="A103" s="20"/>
      <c r="B103" s="14" t="s">
        <v>7</v>
      </c>
      <c r="C103" s="15">
        <v>1795854273</v>
      </c>
      <c r="D103" s="15">
        <v>1720238630</v>
      </c>
      <c r="E103" s="15">
        <v>1589118574</v>
      </c>
      <c r="F103" s="15">
        <v>1536174977</v>
      </c>
      <c r="G103" s="16">
        <v>1693218944</v>
      </c>
      <c r="H103" s="17"/>
      <c r="I103" s="18">
        <v>0</v>
      </c>
      <c r="J103" s="18">
        <v>8597874</v>
      </c>
      <c r="K103" s="18">
        <v>17163148</v>
      </c>
      <c r="L103" s="18">
        <v>30821319</v>
      </c>
      <c r="M103" s="18">
        <v>82254650</v>
      </c>
      <c r="N103" s="18"/>
      <c r="O103" s="19">
        <f t="shared" si="38"/>
        <v>1795854273</v>
      </c>
      <c r="P103" s="19">
        <f t="shared" si="39"/>
        <v>1711640756</v>
      </c>
      <c r="Q103" s="19">
        <f t="shared" si="40"/>
        <v>1571955426</v>
      </c>
      <c r="R103" s="19">
        <f t="shared" si="41"/>
        <v>1505353658</v>
      </c>
      <c r="S103" s="19">
        <f t="shared" si="42"/>
        <v>1610964294</v>
      </c>
    </row>
    <row r="104" spans="1:19">
      <c r="A104" s="20"/>
      <c r="B104" s="14" t="s">
        <v>8</v>
      </c>
      <c r="C104" s="15">
        <v>1592089588</v>
      </c>
      <c r="D104" s="15">
        <v>1670564546</v>
      </c>
      <c r="E104" s="15">
        <v>1576095693</v>
      </c>
      <c r="F104" s="15">
        <v>1459850319</v>
      </c>
      <c r="G104" s="16">
        <v>1645340563</v>
      </c>
      <c r="H104" s="17"/>
      <c r="I104" s="18">
        <v>0</v>
      </c>
      <c r="J104" s="18">
        <v>2274810</v>
      </c>
      <c r="K104" s="18">
        <v>5041636</v>
      </c>
      <c r="L104" s="18">
        <v>13992333</v>
      </c>
      <c r="M104" s="18">
        <v>45888118</v>
      </c>
      <c r="N104" s="18"/>
      <c r="O104" s="19">
        <f t="shared" si="38"/>
        <v>1592089588</v>
      </c>
      <c r="P104" s="19">
        <f t="shared" si="39"/>
        <v>1668289736</v>
      </c>
      <c r="Q104" s="19">
        <f t="shared" si="40"/>
        <v>1571054057</v>
      </c>
      <c r="R104" s="19">
        <f t="shared" si="41"/>
        <v>1445857986</v>
      </c>
      <c r="S104" s="19">
        <f t="shared" si="42"/>
        <v>1599452445</v>
      </c>
    </row>
    <row r="105" spans="1:19">
      <c r="A105" s="20"/>
      <c r="B105" s="14" t="s">
        <v>9</v>
      </c>
      <c r="C105" s="15">
        <v>1015751427</v>
      </c>
      <c r="D105" s="15">
        <v>1041409073</v>
      </c>
      <c r="E105" s="15">
        <v>957398601</v>
      </c>
      <c r="F105" s="15">
        <v>990496793</v>
      </c>
      <c r="G105" s="16">
        <v>1082494685</v>
      </c>
      <c r="H105" s="17"/>
      <c r="I105" s="18">
        <v>0</v>
      </c>
      <c r="J105" s="18">
        <v>1717662</v>
      </c>
      <c r="K105" s="18">
        <v>6312410</v>
      </c>
      <c r="L105" s="18">
        <v>18781144</v>
      </c>
      <c r="M105" s="18">
        <v>26180294</v>
      </c>
      <c r="N105" s="18"/>
      <c r="O105" s="19">
        <f t="shared" si="38"/>
        <v>1015751427</v>
      </c>
      <c r="P105" s="19">
        <f t="shared" si="39"/>
        <v>1039691411</v>
      </c>
      <c r="Q105" s="19">
        <f t="shared" si="40"/>
        <v>951086191</v>
      </c>
      <c r="R105" s="19">
        <f t="shared" si="41"/>
        <v>971715649</v>
      </c>
      <c r="S105" s="19">
        <f t="shared" si="42"/>
        <v>1056314391</v>
      </c>
    </row>
    <row r="106" spans="1:19">
      <c r="A106" s="20"/>
      <c r="B106" s="14" t="s">
        <v>10</v>
      </c>
      <c r="C106" s="15">
        <v>653375720</v>
      </c>
      <c r="D106" s="15">
        <v>694740776</v>
      </c>
      <c r="E106" s="15">
        <v>614680973</v>
      </c>
      <c r="F106" s="15">
        <v>665335668</v>
      </c>
      <c r="G106" s="16">
        <v>771263874</v>
      </c>
      <c r="H106" s="17"/>
      <c r="I106" s="18">
        <v>0</v>
      </c>
      <c r="J106" s="18">
        <v>7080220</v>
      </c>
      <c r="K106" s="18">
        <v>3124820</v>
      </c>
      <c r="L106" s="18">
        <v>13361660</v>
      </c>
      <c r="M106" s="18">
        <v>45749354</v>
      </c>
      <c r="N106" s="18"/>
      <c r="O106" s="19">
        <f t="shared" si="38"/>
        <v>653375720</v>
      </c>
      <c r="P106" s="19">
        <f t="shared" si="39"/>
        <v>687660556</v>
      </c>
      <c r="Q106" s="19">
        <f t="shared" si="40"/>
        <v>611556153</v>
      </c>
      <c r="R106" s="19">
        <f t="shared" si="41"/>
        <v>651974008</v>
      </c>
      <c r="S106" s="19">
        <f t="shared" si="42"/>
        <v>725514520</v>
      </c>
    </row>
    <row r="107" spans="1:19">
      <c r="A107" s="20"/>
      <c r="B107" s="14" t="s">
        <v>11</v>
      </c>
      <c r="C107" s="15">
        <v>873396915</v>
      </c>
      <c r="D107" s="15">
        <v>857766080</v>
      </c>
      <c r="E107" s="15">
        <v>805556873</v>
      </c>
      <c r="F107" s="15">
        <v>822794548</v>
      </c>
      <c r="G107" s="16">
        <v>875647286</v>
      </c>
      <c r="H107" s="17"/>
      <c r="I107" s="18">
        <v>0</v>
      </c>
      <c r="J107" s="18">
        <v>688484</v>
      </c>
      <c r="K107" s="18">
        <v>3098824</v>
      </c>
      <c r="L107" s="18">
        <v>8001215</v>
      </c>
      <c r="M107" s="18">
        <v>21481202</v>
      </c>
      <c r="N107" s="18"/>
      <c r="O107" s="19">
        <f t="shared" si="38"/>
        <v>873396915</v>
      </c>
      <c r="P107" s="19">
        <f t="shared" si="39"/>
        <v>857077596</v>
      </c>
      <c r="Q107" s="19">
        <f t="shared" si="40"/>
        <v>802458049</v>
      </c>
      <c r="R107" s="19">
        <f t="shared" si="41"/>
        <v>814793333</v>
      </c>
      <c r="S107" s="19">
        <f t="shared" si="42"/>
        <v>854166084</v>
      </c>
    </row>
    <row r="108" spans="1:19">
      <c r="A108" s="20"/>
      <c r="B108" s="14" t="s">
        <v>12</v>
      </c>
      <c r="C108" s="15">
        <v>1136232708</v>
      </c>
      <c r="D108" s="15">
        <v>1151869980</v>
      </c>
      <c r="E108" s="15">
        <v>993994083</v>
      </c>
      <c r="F108" s="15">
        <v>1072210528</v>
      </c>
      <c r="G108" s="16">
        <v>1154182508</v>
      </c>
      <c r="H108" s="17"/>
      <c r="I108" s="18">
        <v>0</v>
      </c>
      <c r="J108" s="18">
        <v>13770067</v>
      </c>
      <c r="K108" s="18">
        <v>11747907</v>
      </c>
      <c r="L108" s="18">
        <v>32109201</v>
      </c>
      <c r="M108" s="18">
        <v>105079628</v>
      </c>
      <c r="N108" s="18"/>
      <c r="O108" s="19">
        <f t="shared" si="38"/>
        <v>1136232708</v>
      </c>
      <c r="P108" s="19">
        <f t="shared" si="39"/>
        <v>1138099913</v>
      </c>
      <c r="Q108" s="19">
        <f t="shared" si="40"/>
        <v>982246176</v>
      </c>
      <c r="R108" s="19">
        <f t="shared" si="41"/>
        <v>1040101327</v>
      </c>
      <c r="S108" s="19">
        <f t="shared" si="42"/>
        <v>1049102880</v>
      </c>
    </row>
    <row r="109" spans="1:19">
      <c r="A109" s="20"/>
      <c r="B109" s="14" t="s">
        <v>13</v>
      </c>
      <c r="C109" s="15">
        <v>896232064</v>
      </c>
      <c r="D109" s="15">
        <v>941994182</v>
      </c>
      <c r="E109" s="15">
        <v>891081014</v>
      </c>
      <c r="F109" s="15">
        <v>864567960</v>
      </c>
      <c r="G109" s="16">
        <v>1037458879</v>
      </c>
      <c r="H109" s="17"/>
      <c r="I109" s="18">
        <v>0</v>
      </c>
      <c r="J109" s="18">
        <v>1118379</v>
      </c>
      <c r="K109" s="18">
        <v>6552150</v>
      </c>
      <c r="L109" s="18">
        <v>15570284</v>
      </c>
      <c r="M109" s="18">
        <v>63397686</v>
      </c>
      <c r="N109" s="18"/>
      <c r="O109" s="19">
        <f t="shared" si="38"/>
        <v>896232064</v>
      </c>
      <c r="P109" s="19">
        <f t="shared" si="39"/>
        <v>940875803</v>
      </c>
      <c r="Q109" s="19">
        <f t="shared" si="40"/>
        <v>884528864</v>
      </c>
      <c r="R109" s="19">
        <f t="shared" si="41"/>
        <v>848997676</v>
      </c>
      <c r="S109" s="19">
        <f t="shared" si="42"/>
        <v>974061193</v>
      </c>
    </row>
    <row r="110" spans="1:19">
      <c r="A110" s="20"/>
      <c r="B110" s="14" t="s">
        <v>14</v>
      </c>
      <c r="C110" s="15">
        <v>1743994472</v>
      </c>
      <c r="D110" s="15">
        <v>1890826192</v>
      </c>
      <c r="E110" s="15">
        <v>1690481686</v>
      </c>
      <c r="F110" s="15">
        <v>1779222856</v>
      </c>
      <c r="G110" s="16">
        <v>2204409176</v>
      </c>
      <c r="H110" s="17"/>
      <c r="I110" s="18">
        <v>0</v>
      </c>
      <c r="J110" s="18">
        <v>44250080</v>
      </c>
      <c r="K110" s="18">
        <v>10318263</v>
      </c>
      <c r="L110" s="18">
        <v>36675485</v>
      </c>
      <c r="M110" s="18">
        <v>366429018</v>
      </c>
      <c r="N110" s="18"/>
      <c r="O110" s="19">
        <f t="shared" si="38"/>
        <v>1743994472</v>
      </c>
      <c r="P110" s="19">
        <f t="shared" si="39"/>
        <v>1846576112</v>
      </c>
      <c r="Q110" s="19">
        <f t="shared" si="40"/>
        <v>1680163423</v>
      </c>
      <c r="R110" s="19">
        <f t="shared" si="41"/>
        <v>1742547371</v>
      </c>
      <c r="S110" s="19">
        <f t="shared" si="42"/>
        <v>1837980158</v>
      </c>
    </row>
    <row r="111" spans="1:19">
      <c r="A111" s="20"/>
      <c r="B111" s="14" t="s">
        <v>15</v>
      </c>
      <c r="C111" s="15">
        <v>1957987409</v>
      </c>
      <c r="D111" s="15">
        <v>2027764143</v>
      </c>
      <c r="E111" s="15">
        <v>1854011201</v>
      </c>
      <c r="F111" s="15">
        <v>1847954500</v>
      </c>
      <c r="G111" s="16">
        <v>2183515116</v>
      </c>
      <c r="H111" s="17"/>
      <c r="I111" s="18">
        <v>0</v>
      </c>
      <c r="J111" s="18">
        <v>32524892</v>
      </c>
      <c r="K111" s="18">
        <v>33720674</v>
      </c>
      <c r="L111" s="18">
        <v>48778264</v>
      </c>
      <c r="M111" s="18">
        <v>150433474</v>
      </c>
      <c r="N111" s="18"/>
      <c r="O111" s="19">
        <f t="shared" si="38"/>
        <v>1957987409</v>
      </c>
      <c r="P111" s="19">
        <f t="shared" si="39"/>
        <v>1995239251</v>
      </c>
      <c r="Q111" s="19">
        <f t="shared" si="40"/>
        <v>1820290527</v>
      </c>
      <c r="R111" s="19">
        <f t="shared" si="41"/>
        <v>1799176236</v>
      </c>
      <c r="S111" s="19">
        <f t="shared" si="42"/>
        <v>2033081642</v>
      </c>
    </row>
    <row r="112" spans="1:19">
      <c r="A112" s="20"/>
      <c r="B112" s="14" t="s">
        <v>16</v>
      </c>
      <c r="C112" s="15">
        <v>2696131085</v>
      </c>
      <c r="D112" s="15">
        <v>2528368452</v>
      </c>
      <c r="E112" s="15">
        <v>2477925305</v>
      </c>
      <c r="F112" s="15">
        <v>2988474262</v>
      </c>
      <c r="G112" s="16">
        <v>3093874370</v>
      </c>
      <c r="H112" s="17"/>
      <c r="I112" s="18">
        <v>0</v>
      </c>
      <c r="J112" s="18">
        <v>0</v>
      </c>
      <c r="K112" s="18">
        <v>40102969</v>
      </c>
      <c r="L112" s="18">
        <v>518293002</v>
      </c>
      <c r="M112" s="18">
        <v>360642437</v>
      </c>
      <c r="N112" s="18"/>
      <c r="O112" s="19">
        <f t="shared" si="38"/>
        <v>2696131085</v>
      </c>
      <c r="P112" s="19">
        <f t="shared" si="39"/>
        <v>2528368452</v>
      </c>
      <c r="Q112" s="19">
        <f t="shared" si="40"/>
        <v>2437822336</v>
      </c>
      <c r="R112" s="19">
        <f t="shared" si="41"/>
        <v>2470181260</v>
      </c>
      <c r="S112" s="19">
        <f t="shared" si="42"/>
        <v>2733231933</v>
      </c>
    </row>
    <row r="113" spans="1:19">
      <c r="A113" s="20"/>
      <c r="B113" s="14" t="s">
        <v>17</v>
      </c>
      <c r="C113" s="15">
        <v>1473173307</v>
      </c>
      <c r="D113" s="15">
        <v>1452769739</v>
      </c>
      <c r="E113" s="15">
        <v>1306794071</v>
      </c>
      <c r="F113" s="15">
        <v>1395790797</v>
      </c>
      <c r="G113" s="16">
        <v>1687048789</v>
      </c>
      <c r="H113" s="17"/>
      <c r="I113" s="18">
        <v>0</v>
      </c>
      <c r="J113" s="18">
        <v>0</v>
      </c>
      <c r="K113" s="18">
        <v>129562</v>
      </c>
      <c r="L113" s="18">
        <v>20725587</v>
      </c>
      <c r="M113" s="18">
        <v>51893336</v>
      </c>
      <c r="N113" s="18"/>
      <c r="O113" s="19">
        <f t="shared" si="38"/>
        <v>1473173307</v>
      </c>
      <c r="P113" s="19">
        <f t="shared" si="39"/>
        <v>1452769739</v>
      </c>
      <c r="Q113" s="19">
        <f t="shared" si="40"/>
        <v>1306664509</v>
      </c>
      <c r="R113" s="19">
        <f t="shared" si="41"/>
        <v>1375065210</v>
      </c>
      <c r="S113" s="19">
        <f t="shared" si="42"/>
        <v>1635155453</v>
      </c>
    </row>
    <row r="114" spans="1:19">
      <c r="A114" s="20"/>
      <c r="B114" s="14" t="s">
        <v>18</v>
      </c>
      <c r="C114" s="15">
        <v>210464237</v>
      </c>
      <c r="D114" s="15">
        <v>243303748</v>
      </c>
      <c r="E114" s="15">
        <v>207010174</v>
      </c>
      <c r="F114" s="15">
        <v>194174673</v>
      </c>
      <c r="G114" s="16">
        <v>209650453</v>
      </c>
      <c r="H114" s="17"/>
      <c r="I114" s="18">
        <v>0</v>
      </c>
      <c r="J114" s="18">
        <v>0</v>
      </c>
      <c r="K114" s="18">
        <v>0</v>
      </c>
      <c r="L114" s="18">
        <v>0</v>
      </c>
      <c r="M114" s="18">
        <v>1965973</v>
      </c>
      <c r="N114" s="18"/>
      <c r="O114" s="19">
        <f t="shared" si="38"/>
        <v>210464237</v>
      </c>
      <c r="P114" s="19">
        <f t="shared" si="39"/>
        <v>243303748</v>
      </c>
      <c r="Q114" s="19">
        <f t="shared" si="40"/>
        <v>207010174</v>
      </c>
      <c r="R114" s="19">
        <f t="shared" si="41"/>
        <v>194174673</v>
      </c>
      <c r="S114" s="19">
        <f t="shared" si="42"/>
        <v>207684480</v>
      </c>
    </row>
    <row r="115" spans="1:19">
      <c r="A115" s="20"/>
      <c r="B115" s="14" t="s">
        <v>19</v>
      </c>
      <c r="C115" s="15">
        <v>218861901</v>
      </c>
      <c r="D115" s="15">
        <v>216090595</v>
      </c>
      <c r="E115" s="15">
        <v>192289969</v>
      </c>
      <c r="F115" s="15">
        <v>140969721</v>
      </c>
      <c r="G115" s="16">
        <v>176984839</v>
      </c>
      <c r="H115" s="17"/>
      <c r="I115" s="18">
        <v>0</v>
      </c>
      <c r="J115" s="18">
        <v>0</v>
      </c>
      <c r="K115" s="18">
        <v>0</v>
      </c>
      <c r="L115" s="18">
        <v>8204539</v>
      </c>
      <c r="M115" s="18">
        <v>29237376</v>
      </c>
      <c r="N115" s="18"/>
      <c r="O115" s="19">
        <f t="shared" si="38"/>
        <v>218861901</v>
      </c>
      <c r="P115" s="19">
        <f t="shared" si="39"/>
        <v>216090595</v>
      </c>
      <c r="Q115" s="19">
        <f t="shared" si="40"/>
        <v>192289969</v>
      </c>
      <c r="R115" s="19">
        <f t="shared" si="41"/>
        <v>132765182</v>
      </c>
      <c r="S115" s="19">
        <f t="shared" si="42"/>
        <v>147747463</v>
      </c>
    </row>
    <row r="116" spans="1:19">
      <c r="A116" s="20"/>
      <c r="B116" s="14" t="s">
        <v>20</v>
      </c>
      <c r="C116" s="15">
        <v>119856645</v>
      </c>
      <c r="D116" s="15">
        <v>144082274</v>
      </c>
      <c r="E116" s="15">
        <v>168327291</v>
      </c>
      <c r="F116" s="15">
        <v>165908120</v>
      </c>
      <c r="G116" s="16">
        <v>158400907</v>
      </c>
      <c r="H116" s="17"/>
      <c r="I116" s="18">
        <v>0</v>
      </c>
      <c r="J116" s="18">
        <v>6356289</v>
      </c>
      <c r="K116" s="18">
        <v>10290396</v>
      </c>
      <c r="L116" s="18">
        <v>17952653</v>
      </c>
      <c r="M116" s="18">
        <v>9721737</v>
      </c>
      <c r="N116" s="18"/>
      <c r="O116" s="19">
        <f t="shared" si="38"/>
        <v>119856645</v>
      </c>
      <c r="P116" s="19">
        <f t="shared" si="39"/>
        <v>137725985</v>
      </c>
      <c r="Q116" s="19">
        <f t="shared" si="40"/>
        <v>158036895</v>
      </c>
      <c r="R116" s="19">
        <f t="shared" si="41"/>
        <v>147955467</v>
      </c>
      <c r="S116" s="19">
        <f t="shared" si="42"/>
        <v>148679170</v>
      </c>
    </row>
    <row r="117" spans="1:19">
      <c r="A117" s="20"/>
      <c r="B117" s="14" t="s">
        <v>21</v>
      </c>
      <c r="C117" s="15">
        <v>162339399</v>
      </c>
      <c r="D117" s="15">
        <v>237159542</v>
      </c>
      <c r="E117" s="15">
        <v>207684880</v>
      </c>
      <c r="F117" s="15">
        <v>145939009</v>
      </c>
      <c r="G117" s="16">
        <v>206296748</v>
      </c>
      <c r="H117" s="17"/>
      <c r="I117" s="18">
        <v>2113925</v>
      </c>
      <c r="J117" s="18">
        <v>8696213</v>
      </c>
      <c r="K117" s="18">
        <v>10343558</v>
      </c>
      <c r="L117" s="18">
        <v>17816447</v>
      </c>
      <c r="M117" s="18">
        <v>13562328</v>
      </c>
      <c r="N117" s="18"/>
      <c r="O117" s="19">
        <f t="shared" si="38"/>
        <v>160225474</v>
      </c>
      <c r="P117" s="19">
        <f t="shared" si="39"/>
        <v>228463329</v>
      </c>
      <c r="Q117" s="19">
        <f t="shared" si="40"/>
        <v>197341322</v>
      </c>
      <c r="R117" s="19">
        <f t="shared" si="41"/>
        <v>128122562</v>
      </c>
      <c r="S117" s="19">
        <f t="shared" si="42"/>
        <v>192734420</v>
      </c>
    </row>
    <row r="118" spans="1:19">
      <c r="A118" s="20"/>
      <c r="B118" s="14" t="s">
        <v>22</v>
      </c>
      <c r="C118" s="15">
        <v>343002044</v>
      </c>
      <c r="D118" s="15">
        <v>506960113</v>
      </c>
      <c r="E118" s="15">
        <v>477331974</v>
      </c>
      <c r="F118" s="15">
        <v>586775209</v>
      </c>
      <c r="G118" s="16">
        <v>483392926</v>
      </c>
      <c r="H118" s="17"/>
      <c r="I118" s="2">
        <v>0</v>
      </c>
      <c r="J118" s="2">
        <v>0</v>
      </c>
      <c r="K118" s="2">
        <v>36595851</v>
      </c>
      <c r="L118" s="2">
        <v>104325791</v>
      </c>
      <c r="M118" s="2">
        <v>47186825</v>
      </c>
      <c r="N118" s="2"/>
      <c r="O118" s="19">
        <f t="shared" si="38"/>
        <v>343002044</v>
      </c>
      <c r="P118" s="19">
        <f t="shared" si="39"/>
        <v>506960113</v>
      </c>
      <c r="Q118" s="19">
        <f t="shared" si="40"/>
        <v>440736123</v>
      </c>
      <c r="R118" s="19">
        <f t="shared" si="41"/>
        <v>482449418</v>
      </c>
      <c r="S118" s="19">
        <f t="shared" si="42"/>
        <v>436206101</v>
      </c>
    </row>
    <row r="119" spans="1:19">
      <c r="A119" s="23"/>
      <c r="B119" s="14" t="s">
        <v>23</v>
      </c>
      <c r="C119" s="15">
        <v>69338464</v>
      </c>
      <c r="D119" s="15">
        <v>87260842</v>
      </c>
      <c r="E119" s="15">
        <v>69079180</v>
      </c>
      <c r="F119" s="15">
        <v>78098738</v>
      </c>
      <c r="G119" s="16">
        <v>121656792</v>
      </c>
      <c r="H119" s="17"/>
      <c r="I119" s="2"/>
      <c r="J119" s="2"/>
      <c r="K119" s="2"/>
      <c r="L119" s="2"/>
      <c r="M119" s="2"/>
      <c r="N119" s="2"/>
      <c r="O119" s="19">
        <f t="shared" si="38"/>
        <v>69338464</v>
      </c>
      <c r="P119" s="19">
        <f t="shared" si="39"/>
        <v>87260842</v>
      </c>
      <c r="Q119" s="19">
        <f t="shared" si="40"/>
        <v>69079180</v>
      </c>
      <c r="R119" s="19">
        <f t="shared" si="41"/>
        <v>78098738</v>
      </c>
      <c r="S119" s="19">
        <f t="shared" si="42"/>
        <v>121656792</v>
      </c>
    </row>
    <row r="121" spans="1:19">
      <c r="B121" s="43" t="s">
        <v>41</v>
      </c>
      <c r="C121" s="44">
        <f>+C101-C119</f>
        <v>20779497062</v>
      </c>
      <c r="D121" s="44">
        <f t="shared" ref="D121:G121" si="43">+D101-D119</f>
        <v>21523843676</v>
      </c>
      <c r="E121" s="44">
        <f t="shared" si="43"/>
        <v>19968281054</v>
      </c>
      <c r="F121" s="44">
        <f t="shared" si="43"/>
        <v>20653317889</v>
      </c>
      <c r="G121" s="44">
        <f t="shared" si="43"/>
        <v>22728074809</v>
      </c>
      <c r="I121" s="44">
        <f t="shared" ref="I121:M121" si="44">+I101-I119</f>
        <v>2113925</v>
      </c>
      <c r="J121" s="44">
        <f t="shared" si="44"/>
        <v>127074970</v>
      </c>
      <c r="K121" s="44">
        <f t="shared" si="44"/>
        <v>194542170</v>
      </c>
      <c r="L121" s="44">
        <f t="shared" si="44"/>
        <v>905644048</v>
      </c>
      <c r="M121" s="44">
        <f t="shared" si="44"/>
        <v>1434614807</v>
      </c>
      <c r="O121" s="19">
        <f t="shared" ref="O121:S121" si="45">+O101-O119</f>
        <v>20777383137</v>
      </c>
      <c r="P121" s="19">
        <f t="shared" si="45"/>
        <v>21396768706</v>
      </c>
      <c r="Q121" s="19">
        <f t="shared" si="45"/>
        <v>19773738884</v>
      </c>
      <c r="R121" s="19">
        <f t="shared" si="45"/>
        <v>19747673841</v>
      </c>
      <c r="S121" s="19">
        <f t="shared" si="45"/>
        <v>21293460002</v>
      </c>
    </row>
    <row r="122" spans="1:19">
      <c r="B122" s="43" t="s">
        <v>42</v>
      </c>
      <c r="C122" s="44">
        <f>+SUM(C102:C114)</f>
        <v>19935437072</v>
      </c>
      <c r="D122" s="44">
        <f t="shared" ref="D122:G122" si="46">+SUM(D102:D114)</f>
        <v>20419551152</v>
      </c>
      <c r="E122" s="44">
        <f t="shared" si="46"/>
        <v>18922646938</v>
      </c>
      <c r="F122" s="44">
        <f t="shared" si="46"/>
        <v>19613725832</v>
      </c>
      <c r="G122" s="44">
        <f t="shared" si="46"/>
        <v>21702999390</v>
      </c>
      <c r="I122" s="44">
        <f t="shared" ref="I122:M122" si="47">+SUM(I102:I114)</f>
        <v>0</v>
      </c>
      <c r="J122" s="44">
        <f t="shared" si="47"/>
        <v>112022468</v>
      </c>
      <c r="K122" s="44">
        <f t="shared" si="47"/>
        <v>137312363</v>
      </c>
      <c r="L122" s="44">
        <f t="shared" si="47"/>
        <v>757344620</v>
      </c>
      <c r="M122" s="44">
        <f t="shared" si="47"/>
        <v>1334906540</v>
      </c>
      <c r="O122" s="19">
        <f t="shared" ref="O122:S122" si="48">+SUM(O102:O114)</f>
        <v>19935437072</v>
      </c>
      <c r="P122" s="19">
        <f t="shared" si="48"/>
        <v>20307528684</v>
      </c>
      <c r="Q122" s="19">
        <f t="shared" si="48"/>
        <v>18785334575</v>
      </c>
      <c r="R122" s="19">
        <f t="shared" si="48"/>
        <v>18856381212</v>
      </c>
      <c r="S122" s="19">
        <f t="shared" si="48"/>
        <v>20368092850</v>
      </c>
    </row>
    <row r="125" spans="1:19">
      <c r="A125" s="13" t="s">
        <v>53</v>
      </c>
      <c r="B125" s="14" t="s">
        <v>5</v>
      </c>
      <c r="C125" s="15">
        <v>16090987941</v>
      </c>
      <c r="D125" s="15">
        <v>16963768279</v>
      </c>
      <c r="E125" s="15">
        <v>17049743595</v>
      </c>
      <c r="F125" s="15">
        <v>17221411237</v>
      </c>
      <c r="G125" s="16">
        <v>17852896353</v>
      </c>
      <c r="H125" s="17"/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/>
      <c r="O125" s="19">
        <f t="shared" ref="O125:O143" si="49">+C125-I125</f>
        <v>16090987941</v>
      </c>
      <c r="P125" s="19">
        <f t="shared" ref="P125:P143" si="50">+D125-J125</f>
        <v>16963768279</v>
      </c>
      <c r="Q125" s="19">
        <f t="shared" ref="Q125:Q143" si="51">+E125-K125</f>
        <v>17049743595</v>
      </c>
      <c r="R125" s="19">
        <f t="shared" ref="R125:R143" si="52">+F125-L125</f>
        <v>17221411237</v>
      </c>
      <c r="S125" s="19">
        <f t="shared" ref="S125:S143" si="53">+G125-M125</f>
        <v>17852896353</v>
      </c>
    </row>
    <row r="126" spans="1:19">
      <c r="A126" s="20"/>
      <c r="B126" s="14" t="s">
        <v>6</v>
      </c>
      <c r="C126" s="15">
        <v>2715458228</v>
      </c>
      <c r="D126" s="15">
        <v>2982405770</v>
      </c>
      <c r="E126" s="15">
        <v>2837126761</v>
      </c>
      <c r="F126" s="15">
        <v>3020824389</v>
      </c>
      <c r="G126" s="16">
        <v>3105255620</v>
      </c>
      <c r="H126" s="17"/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/>
      <c r="O126" s="19">
        <f t="shared" si="49"/>
        <v>2715458228</v>
      </c>
      <c r="P126" s="19">
        <f t="shared" si="50"/>
        <v>2982405770</v>
      </c>
      <c r="Q126" s="19">
        <f t="shared" si="51"/>
        <v>2837126761</v>
      </c>
      <c r="R126" s="19">
        <f t="shared" si="52"/>
        <v>3020824389</v>
      </c>
      <c r="S126" s="19">
        <f t="shared" si="53"/>
        <v>3105255620</v>
      </c>
    </row>
    <row r="127" spans="1:19">
      <c r="A127" s="20"/>
      <c r="B127" s="14" t="s">
        <v>7</v>
      </c>
      <c r="C127" s="15">
        <v>1262321091</v>
      </c>
      <c r="D127" s="15">
        <v>1411467283</v>
      </c>
      <c r="E127" s="15">
        <v>1429012972</v>
      </c>
      <c r="F127" s="15">
        <v>1412779226</v>
      </c>
      <c r="G127" s="16">
        <v>1475252814</v>
      </c>
      <c r="H127" s="17"/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/>
      <c r="O127" s="19">
        <f t="shared" si="49"/>
        <v>1262321091</v>
      </c>
      <c r="P127" s="19">
        <f t="shared" si="50"/>
        <v>1411467283</v>
      </c>
      <c r="Q127" s="19">
        <f t="shared" si="51"/>
        <v>1429012972</v>
      </c>
      <c r="R127" s="19">
        <f t="shared" si="52"/>
        <v>1412779226</v>
      </c>
      <c r="S127" s="19">
        <f t="shared" si="53"/>
        <v>1475252814</v>
      </c>
    </row>
    <row r="128" spans="1:19">
      <c r="A128" s="20"/>
      <c r="B128" s="14" t="s">
        <v>8</v>
      </c>
      <c r="C128" s="15">
        <v>1337463003</v>
      </c>
      <c r="D128" s="15">
        <v>1370127106</v>
      </c>
      <c r="E128" s="15">
        <v>1384705962</v>
      </c>
      <c r="F128" s="15">
        <v>1471124037</v>
      </c>
      <c r="G128" s="16">
        <v>1668085986</v>
      </c>
      <c r="H128" s="17"/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/>
      <c r="O128" s="19">
        <f t="shared" si="49"/>
        <v>1337463003</v>
      </c>
      <c r="P128" s="19">
        <f t="shared" si="50"/>
        <v>1370127106</v>
      </c>
      <c r="Q128" s="19">
        <f t="shared" si="51"/>
        <v>1384705962</v>
      </c>
      <c r="R128" s="19">
        <f t="shared" si="52"/>
        <v>1471124037</v>
      </c>
      <c r="S128" s="19">
        <f t="shared" si="53"/>
        <v>1668085986</v>
      </c>
    </row>
    <row r="129" spans="1:19">
      <c r="A129" s="20"/>
      <c r="B129" s="14" t="s">
        <v>9</v>
      </c>
      <c r="C129" s="15">
        <v>802797182</v>
      </c>
      <c r="D129" s="15">
        <v>907228005</v>
      </c>
      <c r="E129" s="15">
        <v>818072843</v>
      </c>
      <c r="F129" s="15">
        <v>849746148</v>
      </c>
      <c r="G129" s="16">
        <v>828566290</v>
      </c>
      <c r="H129" s="17"/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/>
      <c r="O129" s="19">
        <f t="shared" si="49"/>
        <v>802797182</v>
      </c>
      <c r="P129" s="19">
        <f t="shared" si="50"/>
        <v>907228005</v>
      </c>
      <c r="Q129" s="19">
        <f t="shared" si="51"/>
        <v>818072843</v>
      </c>
      <c r="R129" s="19">
        <f t="shared" si="52"/>
        <v>849746148</v>
      </c>
      <c r="S129" s="19">
        <f t="shared" si="53"/>
        <v>828566290</v>
      </c>
    </row>
    <row r="130" spans="1:19">
      <c r="A130" s="20"/>
      <c r="B130" s="14" t="s">
        <v>10</v>
      </c>
      <c r="C130" s="15">
        <v>608782599</v>
      </c>
      <c r="D130" s="15">
        <v>674351030</v>
      </c>
      <c r="E130" s="15">
        <v>619206328</v>
      </c>
      <c r="F130" s="15">
        <v>637041813</v>
      </c>
      <c r="G130" s="16">
        <v>629404903</v>
      </c>
      <c r="H130" s="17"/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/>
      <c r="O130" s="19">
        <f t="shared" si="49"/>
        <v>608782599</v>
      </c>
      <c r="P130" s="19">
        <f t="shared" si="50"/>
        <v>674351030</v>
      </c>
      <c r="Q130" s="19">
        <f t="shared" si="51"/>
        <v>619206328</v>
      </c>
      <c r="R130" s="19">
        <f t="shared" si="52"/>
        <v>637041813</v>
      </c>
      <c r="S130" s="19">
        <f t="shared" si="53"/>
        <v>629404903</v>
      </c>
    </row>
    <row r="131" spans="1:19">
      <c r="A131" s="20"/>
      <c r="B131" s="14" t="s">
        <v>11</v>
      </c>
      <c r="C131" s="15">
        <v>654389881</v>
      </c>
      <c r="D131" s="15">
        <v>721516876</v>
      </c>
      <c r="E131" s="15">
        <v>693144132</v>
      </c>
      <c r="F131" s="15">
        <v>705516864</v>
      </c>
      <c r="G131" s="16">
        <v>690415016</v>
      </c>
      <c r="H131" s="17"/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/>
      <c r="O131" s="19">
        <f t="shared" si="49"/>
        <v>654389881</v>
      </c>
      <c r="P131" s="19">
        <f t="shared" si="50"/>
        <v>721516876</v>
      </c>
      <c r="Q131" s="19">
        <f t="shared" si="51"/>
        <v>693144132</v>
      </c>
      <c r="R131" s="19">
        <f t="shared" si="52"/>
        <v>705516864</v>
      </c>
      <c r="S131" s="19">
        <f t="shared" si="53"/>
        <v>690415016</v>
      </c>
    </row>
    <row r="132" spans="1:19">
      <c r="A132" s="20"/>
      <c r="B132" s="14" t="s">
        <v>12</v>
      </c>
      <c r="C132" s="15">
        <v>927271852</v>
      </c>
      <c r="D132" s="15">
        <v>984662521</v>
      </c>
      <c r="E132" s="15">
        <v>944448484</v>
      </c>
      <c r="F132" s="15">
        <v>935408799</v>
      </c>
      <c r="G132" s="16">
        <v>1002472037</v>
      </c>
      <c r="H132" s="17"/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/>
      <c r="O132" s="19">
        <f t="shared" si="49"/>
        <v>927271852</v>
      </c>
      <c r="P132" s="19">
        <f t="shared" si="50"/>
        <v>984662521</v>
      </c>
      <c r="Q132" s="19">
        <f t="shared" si="51"/>
        <v>944448484</v>
      </c>
      <c r="R132" s="19">
        <f t="shared" si="52"/>
        <v>935408799</v>
      </c>
      <c r="S132" s="19">
        <f t="shared" si="53"/>
        <v>1002472037</v>
      </c>
    </row>
    <row r="133" spans="1:19">
      <c r="A133" s="20"/>
      <c r="B133" s="14" t="s">
        <v>13</v>
      </c>
      <c r="C133" s="15">
        <v>712703160</v>
      </c>
      <c r="D133" s="15">
        <v>766500099</v>
      </c>
      <c r="E133" s="15">
        <v>894561573</v>
      </c>
      <c r="F133" s="15">
        <v>761024215</v>
      </c>
      <c r="G133" s="16">
        <v>756389132</v>
      </c>
      <c r="H133" s="17"/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/>
      <c r="O133" s="19">
        <f t="shared" si="49"/>
        <v>712703160</v>
      </c>
      <c r="P133" s="19">
        <f t="shared" si="50"/>
        <v>766500099</v>
      </c>
      <c r="Q133" s="19">
        <f t="shared" si="51"/>
        <v>894561573</v>
      </c>
      <c r="R133" s="19">
        <f t="shared" si="52"/>
        <v>761024215</v>
      </c>
      <c r="S133" s="19">
        <f t="shared" si="53"/>
        <v>756389132</v>
      </c>
    </row>
    <row r="134" spans="1:19">
      <c r="A134" s="20"/>
      <c r="B134" s="14" t="s">
        <v>14</v>
      </c>
      <c r="C134" s="15">
        <v>1405636732</v>
      </c>
      <c r="D134" s="15">
        <v>1509614775</v>
      </c>
      <c r="E134" s="15">
        <v>1567381365</v>
      </c>
      <c r="F134" s="15">
        <v>1544654773</v>
      </c>
      <c r="G134" s="16">
        <v>1571266022</v>
      </c>
      <c r="H134" s="17"/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/>
      <c r="O134" s="19">
        <f t="shared" si="49"/>
        <v>1405636732</v>
      </c>
      <c r="P134" s="19">
        <f t="shared" si="50"/>
        <v>1509614775</v>
      </c>
      <c r="Q134" s="19">
        <f t="shared" si="51"/>
        <v>1567381365</v>
      </c>
      <c r="R134" s="19">
        <f t="shared" si="52"/>
        <v>1544654773</v>
      </c>
      <c r="S134" s="19">
        <f t="shared" si="53"/>
        <v>1571266022</v>
      </c>
    </row>
    <row r="135" spans="1:19">
      <c r="A135" s="20"/>
      <c r="B135" s="14" t="s">
        <v>15</v>
      </c>
      <c r="C135" s="15">
        <v>1363496268</v>
      </c>
      <c r="D135" s="15">
        <v>1430128624</v>
      </c>
      <c r="E135" s="15">
        <v>1464776780</v>
      </c>
      <c r="F135" s="15">
        <v>1502738946</v>
      </c>
      <c r="G135" s="16">
        <v>1518958839</v>
      </c>
      <c r="H135" s="17"/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/>
      <c r="O135" s="19">
        <f t="shared" si="49"/>
        <v>1363496268</v>
      </c>
      <c r="P135" s="19">
        <f t="shared" si="50"/>
        <v>1430128624</v>
      </c>
      <c r="Q135" s="19">
        <f t="shared" si="51"/>
        <v>1464776780</v>
      </c>
      <c r="R135" s="19">
        <f t="shared" si="52"/>
        <v>1502738946</v>
      </c>
      <c r="S135" s="19">
        <f t="shared" si="53"/>
        <v>1518958839</v>
      </c>
    </row>
    <row r="136" spans="1:19">
      <c r="A136" s="20"/>
      <c r="B136" s="14" t="s">
        <v>16</v>
      </c>
      <c r="C136" s="15">
        <v>2323104922</v>
      </c>
      <c r="D136" s="15">
        <v>2336183086</v>
      </c>
      <c r="E136" s="15">
        <v>2330937816</v>
      </c>
      <c r="F136" s="15">
        <v>2445568298</v>
      </c>
      <c r="G136" s="16">
        <v>2483084916</v>
      </c>
      <c r="H136" s="17"/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/>
      <c r="O136" s="19">
        <f t="shared" si="49"/>
        <v>2323104922</v>
      </c>
      <c r="P136" s="19">
        <f t="shared" si="50"/>
        <v>2336183086</v>
      </c>
      <c r="Q136" s="19">
        <f t="shared" si="51"/>
        <v>2330937816</v>
      </c>
      <c r="R136" s="19">
        <f t="shared" si="52"/>
        <v>2445568298</v>
      </c>
      <c r="S136" s="19">
        <f t="shared" si="53"/>
        <v>2483084916</v>
      </c>
    </row>
    <row r="137" spans="1:19">
      <c r="A137" s="20"/>
      <c r="B137" s="14" t="s">
        <v>17</v>
      </c>
      <c r="C137" s="15">
        <v>1511926761</v>
      </c>
      <c r="D137" s="15">
        <v>1369643019</v>
      </c>
      <c r="E137" s="15">
        <v>1449019316</v>
      </c>
      <c r="F137" s="15">
        <v>1441718478</v>
      </c>
      <c r="G137" s="16">
        <v>1595883081</v>
      </c>
      <c r="H137" s="17"/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/>
      <c r="O137" s="19">
        <f t="shared" si="49"/>
        <v>1511926761</v>
      </c>
      <c r="P137" s="19">
        <f t="shared" si="50"/>
        <v>1369643019</v>
      </c>
      <c r="Q137" s="19">
        <f t="shared" si="51"/>
        <v>1449019316</v>
      </c>
      <c r="R137" s="19">
        <f t="shared" si="52"/>
        <v>1441718478</v>
      </c>
      <c r="S137" s="19">
        <f t="shared" si="53"/>
        <v>1595883081</v>
      </c>
    </row>
    <row r="138" spans="1:19">
      <c r="A138" s="20"/>
      <c r="B138" s="14" t="s">
        <v>18</v>
      </c>
      <c r="C138" s="15">
        <v>95497832</v>
      </c>
      <c r="D138" s="15">
        <v>71235109</v>
      </c>
      <c r="E138" s="15">
        <v>71352183</v>
      </c>
      <c r="F138" s="15">
        <v>80088095</v>
      </c>
      <c r="G138" s="16">
        <v>89238428</v>
      </c>
      <c r="H138" s="17"/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/>
      <c r="O138" s="19">
        <f t="shared" si="49"/>
        <v>95497832</v>
      </c>
      <c r="P138" s="19">
        <f t="shared" si="50"/>
        <v>71235109</v>
      </c>
      <c r="Q138" s="19">
        <f t="shared" si="51"/>
        <v>71352183</v>
      </c>
      <c r="R138" s="19">
        <f t="shared" si="52"/>
        <v>80088095</v>
      </c>
      <c r="S138" s="19">
        <f t="shared" si="53"/>
        <v>89238428</v>
      </c>
    </row>
    <row r="139" spans="1:19">
      <c r="A139" s="20"/>
      <c r="B139" s="14" t="s">
        <v>19</v>
      </c>
      <c r="C139" s="15">
        <v>69666850</v>
      </c>
      <c r="D139" s="15">
        <v>72892593</v>
      </c>
      <c r="E139" s="15">
        <v>74382125</v>
      </c>
      <c r="F139" s="15">
        <v>77359797</v>
      </c>
      <c r="G139" s="16">
        <v>76189276</v>
      </c>
      <c r="H139" s="17"/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/>
      <c r="O139" s="19">
        <f t="shared" si="49"/>
        <v>69666850</v>
      </c>
      <c r="P139" s="19">
        <f t="shared" si="50"/>
        <v>72892593</v>
      </c>
      <c r="Q139" s="19">
        <f t="shared" si="51"/>
        <v>74382125</v>
      </c>
      <c r="R139" s="19">
        <f t="shared" si="52"/>
        <v>77359797</v>
      </c>
      <c r="S139" s="19">
        <f t="shared" si="53"/>
        <v>76189276</v>
      </c>
    </row>
    <row r="140" spans="1:19">
      <c r="A140" s="20"/>
      <c r="B140" s="14" t="s">
        <v>20</v>
      </c>
      <c r="C140" s="15">
        <v>25105767</v>
      </c>
      <c r="D140" s="15">
        <v>28489615</v>
      </c>
      <c r="E140" s="15">
        <v>33335564</v>
      </c>
      <c r="F140" s="15">
        <v>30772584</v>
      </c>
      <c r="G140" s="16">
        <v>30250322</v>
      </c>
      <c r="H140" s="17"/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/>
      <c r="O140" s="19">
        <f t="shared" si="49"/>
        <v>25105767</v>
      </c>
      <c r="P140" s="19">
        <f t="shared" si="50"/>
        <v>28489615</v>
      </c>
      <c r="Q140" s="19">
        <f t="shared" si="51"/>
        <v>33335564</v>
      </c>
      <c r="R140" s="19">
        <f t="shared" si="52"/>
        <v>30772584</v>
      </c>
      <c r="S140" s="19">
        <f t="shared" si="53"/>
        <v>30250322</v>
      </c>
    </row>
    <row r="141" spans="1:19">
      <c r="A141" s="20"/>
      <c r="B141" s="14" t="s">
        <v>21</v>
      </c>
      <c r="C141" s="15">
        <v>81582808</v>
      </c>
      <c r="D141" s="15">
        <v>88476106</v>
      </c>
      <c r="E141" s="15">
        <v>190580348</v>
      </c>
      <c r="F141" s="15">
        <v>83198156</v>
      </c>
      <c r="G141" s="16">
        <v>99823473</v>
      </c>
      <c r="H141" s="17"/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/>
      <c r="O141" s="19">
        <f t="shared" si="49"/>
        <v>81582808</v>
      </c>
      <c r="P141" s="19">
        <f t="shared" si="50"/>
        <v>88476106</v>
      </c>
      <c r="Q141" s="19">
        <f t="shared" si="51"/>
        <v>190580348</v>
      </c>
      <c r="R141" s="19">
        <f t="shared" si="52"/>
        <v>83198156</v>
      </c>
      <c r="S141" s="19">
        <f t="shared" si="53"/>
        <v>99823473</v>
      </c>
    </row>
    <row r="142" spans="1:19">
      <c r="A142" s="20"/>
      <c r="B142" s="14" t="s">
        <v>22</v>
      </c>
      <c r="C142" s="15">
        <v>182708166</v>
      </c>
      <c r="D142" s="15">
        <v>227549493</v>
      </c>
      <c r="E142" s="15">
        <v>236165377</v>
      </c>
      <c r="F142" s="15">
        <v>210496239</v>
      </c>
      <c r="G142" s="16">
        <v>221401988</v>
      </c>
      <c r="H142" s="17"/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/>
      <c r="O142" s="19">
        <f t="shared" si="49"/>
        <v>182708166</v>
      </c>
      <c r="P142" s="19">
        <f t="shared" si="50"/>
        <v>227549493</v>
      </c>
      <c r="Q142" s="19">
        <f t="shared" si="51"/>
        <v>236165377</v>
      </c>
      <c r="R142" s="19">
        <f t="shared" si="52"/>
        <v>210496239</v>
      </c>
      <c r="S142" s="19">
        <f t="shared" si="53"/>
        <v>221401988</v>
      </c>
    </row>
    <row r="143" spans="1:19">
      <c r="A143" s="23"/>
      <c r="B143" s="14" t="s">
        <v>23</v>
      </c>
      <c r="C143" s="15">
        <v>11074838</v>
      </c>
      <c r="D143" s="15">
        <v>11297167</v>
      </c>
      <c r="E143" s="15">
        <v>11533667</v>
      </c>
      <c r="F143" s="15">
        <v>11350381</v>
      </c>
      <c r="G143" s="16">
        <v>10958211</v>
      </c>
      <c r="H143" s="17"/>
      <c r="I143" s="2"/>
      <c r="J143" s="2"/>
      <c r="K143" s="2"/>
      <c r="L143" s="2"/>
      <c r="M143" s="2"/>
      <c r="N143" s="2"/>
      <c r="O143" s="19">
        <f t="shared" si="49"/>
        <v>11074838</v>
      </c>
      <c r="P143" s="19">
        <f t="shared" si="50"/>
        <v>11297167</v>
      </c>
      <c r="Q143" s="19">
        <f t="shared" si="51"/>
        <v>11533667</v>
      </c>
      <c r="R143" s="19">
        <f t="shared" si="52"/>
        <v>11350381</v>
      </c>
      <c r="S143" s="19">
        <f t="shared" si="53"/>
        <v>10958211</v>
      </c>
    </row>
    <row r="145" spans="1:19">
      <c r="B145" s="43" t="s">
        <v>41</v>
      </c>
      <c r="C145" s="44">
        <f>+C125-C143</f>
        <v>16079913103</v>
      </c>
      <c r="D145" s="44">
        <f t="shared" ref="D145:G145" si="54">+D125-D143</f>
        <v>16952471112</v>
      </c>
      <c r="E145" s="44">
        <f t="shared" si="54"/>
        <v>17038209928</v>
      </c>
      <c r="F145" s="44">
        <f t="shared" si="54"/>
        <v>17210060856</v>
      </c>
      <c r="G145" s="44">
        <f t="shared" si="54"/>
        <v>17841938142</v>
      </c>
      <c r="I145" s="44">
        <f t="shared" ref="I145:M145" si="55">+I125-I143</f>
        <v>0</v>
      </c>
      <c r="J145" s="44">
        <f t="shared" si="55"/>
        <v>0</v>
      </c>
      <c r="K145" s="44">
        <f t="shared" si="55"/>
        <v>0</v>
      </c>
      <c r="L145" s="44">
        <f t="shared" si="55"/>
        <v>0</v>
      </c>
      <c r="M145" s="44">
        <f t="shared" si="55"/>
        <v>0</v>
      </c>
      <c r="O145" s="19">
        <f t="shared" ref="O145:S145" si="56">+O125-O143</f>
        <v>16079913103</v>
      </c>
      <c r="P145" s="19">
        <f t="shared" si="56"/>
        <v>16952471112</v>
      </c>
      <c r="Q145" s="19">
        <f t="shared" si="56"/>
        <v>17038209928</v>
      </c>
      <c r="R145" s="19">
        <f t="shared" si="56"/>
        <v>17210060856</v>
      </c>
      <c r="S145" s="19">
        <f t="shared" si="56"/>
        <v>17841938142</v>
      </c>
    </row>
    <row r="146" spans="1:19">
      <c r="B146" s="43" t="s">
        <v>42</v>
      </c>
      <c r="C146" s="44">
        <f>+SUM(C126:C138)</f>
        <v>15720849511</v>
      </c>
      <c r="D146" s="44">
        <f t="shared" ref="D146:G146" si="57">+SUM(D126:D138)</f>
        <v>16535063303</v>
      </c>
      <c r="E146" s="44">
        <f t="shared" si="57"/>
        <v>16503746515</v>
      </c>
      <c r="F146" s="44">
        <f t="shared" si="57"/>
        <v>16808234081</v>
      </c>
      <c r="G146" s="44">
        <f t="shared" si="57"/>
        <v>17414273084</v>
      </c>
      <c r="I146" s="44">
        <f t="shared" ref="I146:M146" si="58">+SUM(I126:I138)</f>
        <v>0</v>
      </c>
      <c r="J146" s="44">
        <f t="shared" si="58"/>
        <v>0</v>
      </c>
      <c r="K146" s="44">
        <f t="shared" si="58"/>
        <v>0</v>
      </c>
      <c r="L146" s="44">
        <f t="shared" si="58"/>
        <v>0</v>
      </c>
      <c r="M146" s="44">
        <f t="shared" si="58"/>
        <v>0</v>
      </c>
      <c r="O146" s="19">
        <f t="shared" ref="O146:S146" si="59">+SUM(O126:O138)</f>
        <v>15720849511</v>
      </c>
      <c r="P146" s="19">
        <f t="shared" si="59"/>
        <v>16535063303</v>
      </c>
      <c r="Q146" s="19">
        <f t="shared" si="59"/>
        <v>16503746515</v>
      </c>
      <c r="R146" s="19">
        <f t="shared" si="59"/>
        <v>16808234081</v>
      </c>
      <c r="S146" s="19">
        <f t="shared" si="59"/>
        <v>17414273084</v>
      </c>
    </row>
    <row r="149" spans="1:19">
      <c r="A149" s="13" t="s">
        <v>54</v>
      </c>
      <c r="B149" s="14" t="s">
        <v>5</v>
      </c>
      <c r="C149" s="15">
        <v>20047038472</v>
      </c>
      <c r="D149" s="15">
        <v>20508916316</v>
      </c>
      <c r="E149" s="15">
        <v>18184595716</v>
      </c>
      <c r="F149" s="15">
        <v>17808576500</v>
      </c>
      <c r="G149" s="16">
        <v>18036313039</v>
      </c>
      <c r="H149" s="17"/>
      <c r="I149" s="18">
        <v>4283095</v>
      </c>
      <c r="J149" s="18">
        <v>74089047</v>
      </c>
      <c r="K149" s="18">
        <v>55975315</v>
      </c>
      <c r="L149" s="45">
        <v>0</v>
      </c>
      <c r="M149" s="45">
        <v>0</v>
      </c>
      <c r="N149" s="45"/>
      <c r="O149" s="19">
        <f t="shared" ref="O149:O167" si="60">+C149-I149</f>
        <v>20042755377</v>
      </c>
      <c r="P149" s="19">
        <f t="shared" ref="P149:P167" si="61">+D149-J149</f>
        <v>20434827269</v>
      </c>
      <c r="Q149" s="19">
        <f t="shared" ref="Q149:Q167" si="62">+E149-K149</f>
        <v>18128620401</v>
      </c>
      <c r="R149" s="19">
        <f t="shared" ref="R149:R167" si="63">+F149-L149</f>
        <v>17808576500</v>
      </c>
      <c r="S149" s="19">
        <f t="shared" ref="S149:S167" si="64">+G149-M149</f>
        <v>18036313039</v>
      </c>
    </row>
    <row r="150" spans="1:19">
      <c r="A150" s="20"/>
      <c r="B150" s="14" t="s">
        <v>6</v>
      </c>
      <c r="C150" s="15">
        <v>4093637358</v>
      </c>
      <c r="D150" s="15">
        <v>4119095064</v>
      </c>
      <c r="E150" s="15">
        <v>3576534165</v>
      </c>
      <c r="F150" s="15">
        <v>3523665639</v>
      </c>
      <c r="G150" s="16">
        <v>3329890681</v>
      </c>
      <c r="H150" s="17"/>
      <c r="I150" s="18">
        <v>0</v>
      </c>
      <c r="J150" s="18">
        <v>0</v>
      </c>
      <c r="K150" s="18">
        <v>0</v>
      </c>
      <c r="L150" s="45">
        <v>0</v>
      </c>
      <c r="M150" s="45">
        <v>0</v>
      </c>
      <c r="N150" s="45"/>
      <c r="O150" s="19">
        <f t="shared" si="60"/>
        <v>4093637358</v>
      </c>
      <c r="P150" s="19">
        <f t="shared" si="61"/>
        <v>4119095064</v>
      </c>
      <c r="Q150" s="19">
        <f t="shared" si="62"/>
        <v>3576534165</v>
      </c>
      <c r="R150" s="19">
        <f t="shared" si="63"/>
        <v>3523665639</v>
      </c>
      <c r="S150" s="19">
        <f t="shared" si="64"/>
        <v>3329890681</v>
      </c>
    </row>
    <row r="151" spans="1:19">
      <c r="A151" s="20"/>
      <c r="B151" s="14" t="s">
        <v>7</v>
      </c>
      <c r="C151" s="15">
        <v>1692457321</v>
      </c>
      <c r="D151" s="15">
        <v>1580026383</v>
      </c>
      <c r="E151" s="15">
        <v>1236014504</v>
      </c>
      <c r="F151" s="15">
        <v>1325825431</v>
      </c>
      <c r="G151" s="16">
        <v>1117476327</v>
      </c>
      <c r="H151" s="17"/>
      <c r="I151" s="18">
        <v>2150893</v>
      </c>
      <c r="J151" s="18">
        <v>8391515</v>
      </c>
      <c r="K151" s="18">
        <v>4502467</v>
      </c>
      <c r="L151" s="45">
        <v>0</v>
      </c>
      <c r="M151" s="45">
        <v>0</v>
      </c>
      <c r="N151" s="45"/>
      <c r="O151" s="19">
        <f t="shared" si="60"/>
        <v>1690306428</v>
      </c>
      <c r="P151" s="19">
        <f t="shared" si="61"/>
        <v>1571634868</v>
      </c>
      <c r="Q151" s="19">
        <f t="shared" si="62"/>
        <v>1231512037</v>
      </c>
      <c r="R151" s="19">
        <f t="shared" si="63"/>
        <v>1325825431</v>
      </c>
      <c r="S151" s="19">
        <f t="shared" si="64"/>
        <v>1117476327</v>
      </c>
    </row>
    <row r="152" spans="1:19">
      <c r="A152" s="20"/>
      <c r="B152" s="14" t="s">
        <v>8</v>
      </c>
      <c r="C152" s="15">
        <v>1531952379</v>
      </c>
      <c r="D152" s="15">
        <v>1782072467</v>
      </c>
      <c r="E152" s="15">
        <v>1446002846</v>
      </c>
      <c r="F152" s="15">
        <v>1374155704</v>
      </c>
      <c r="G152" s="16">
        <v>1611099471</v>
      </c>
      <c r="H152" s="17"/>
      <c r="I152" s="18">
        <v>0</v>
      </c>
      <c r="J152" s="18">
        <v>22449478</v>
      </c>
      <c r="K152" s="18">
        <v>18535093</v>
      </c>
      <c r="L152" s="45">
        <v>0</v>
      </c>
      <c r="M152" s="45">
        <v>0</v>
      </c>
      <c r="N152" s="45"/>
      <c r="O152" s="19">
        <f t="shared" si="60"/>
        <v>1531952379</v>
      </c>
      <c r="P152" s="19">
        <f t="shared" si="61"/>
        <v>1759622989</v>
      </c>
      <c r="Q152" s="19">
        <f t="shared" si="62"/>
        <v>1427467753</v>
      </c>
      <c r="R152" s="19">
        <f t="shared" si="63"/>
        <v>1374155704</v>
      </c>
      <c r="S152" s="19">
        <f t="shared" si="64"/>
        <v>1611099471</v>
      </c>
    </row>
    <row r="153" spans="1:19">
      <c r="A153" s="20"/>
      <c r="B153" s="14" t="s">
        <v>9</v>
      </c>
      <c r="C153" s="15">
        <v>769247696</v>
      </c>
      <c r="D153" s="15">
        <v>876119613</v>
      </c>
      <c r="E153" s="15">
        <v>631914234</v>
      </c>
      <c r="F153" s="15">
        <v>699294867</v>
      </c>
      <c r="G153" s="16">
        <v>885303444</v>
      </c>
      <c r="H153" s="17"/>
      <c r="I153" s="18">
        <v>2132202</v>
      </c>
      <c r="J153" s="18">
        <v>9902100</v>
      </c>
      <c r="K153" s="18">
        <v>4864273</v>
      </c>
      <c r="L153" s="45">
        <v>0</v>
      </c>
      <c r="M153" s="45">
        <v>0</v>
      </c>
      <c r="N153" s="45"/>
      <c r="O153" s="19">
        <f t="shared" si="60"/>
        <v>767115494</v>
      </c>
      <c r="P153" s="19">
        <f t="shared" si="61"/>
        <v>866217513</v>
      </c>
      <c r="Q153" s="19">
        <f t="shared" si="62"/>
        <v>627049961</v>
      </c>
      <c r="R153" s="19">
        <f t="shared" si="63"/>
        <v>699294867</v>
      </c>
      <c r="S153" s="19">
        <f t="shared" si="64"/>
        <v>885303444</v>
      </c>
    </row>
    <row r="154" spans="1:19">
      <c r="A154" s="20"/>
      <c r="B154" s="14" t="s">
        <v>10</v>
      </c>
      <c r="C154" s="15">
        <v>567303976</v>
      </c>
      <c r="D154" s="15">
        <v>614128959</v>
      </c>
      <c r="E154" s="15">
        <v>582493792</v>
      </c>
      <c r="F154" s="15">
        <v>520282879</v>
      </c>
      <c r="G154" s="16">
        <v>621641880</v>
      </c>
      <c r="H154" s="17"/>
      <c r="I154" s="18">
        <v>0</v>
      </c>
      <c r="J154" s="18">
        <v>0</v>
      </c>
      <c r="K154" s="18">
        <v>0</v>
      </c>
      <c r="L154" s="45">
        <v>0</v>
      </c>
      <c r="M154" s="45">
        <v>0</v>
      </c>
      <c r="N154" s="45"/>
      <c r="O154" s="19">
        <f t="shared" si="60"/>
        <v>567303976</v>
      </c>
      <c r="P154" s="19">
        <f t="shared" si="61"/>
        <v>614128959</v>
      </c>
      <c r="Q154" s="19">
        <f t="shared" si="62"/>
        <v>582493792</v>
      </c>
      <c r="R154" s="19">
        <f t="shared" si="63"/>
        <v>520282879</v>
      </c>
      <c r="S154" s="19">
        <f t="shared" si="64"/>
        <v>621641880</v>
      </c>
    </row>
    <row r="155" spans="1:19">
      <c r="A155" s="20"/>
      <c r="B155" s="14" t="s">
        <v>11</v>
      </c>
      <c r="C155" s="15">
        <v>668933209</v>
      </c>
      <c r="D155" s="15">
        <v>677416393</v>
      </c>
      <c r="E155" s="15">
        <v>603555055</v>
      </c>
      <c r="F155" s="15">
        <v>689835942</v>
      </c>
      <c r="G155" s="16">
        <v>672634306</v>
      </c>
      <c r="H155" s="17"/>
      <c r="I155" s="18">
        <v>0</v>
      </c>
      <c r="J155" s="18">
        <v>0</v>
      </c>
      <c r="K155" s="18">
        <v>0</v>
      </c>
      <c r="L155" s="45">
        <v>0</v>
      </c>
      <c r="M155" s="45">
        <v>0</v>
      </c>
      <c r="N155" s="45"/>
      <c r="O155" s="19">
        <f t="shared" si="60"/>
        <v>668933209</v>
      </c>
      <c r="P155" s="19">
        <f t="shared" si="61"/>
        <v>677416393</v>
      </c>
      <c r="Q155" s="19">
        <f t="shared" si="62"/>
        <v>603555055</v>
      </c>
      <c r="R155" s="19">
        <f t="shared" si="63"/>
        <v>689835942</v>
      </c>
      <c r="S155" s="19">
        <f t="shared" si="64"/>
        <v>672634306</v>
      </c>
    </row>
    <row r="156" spans="1:19">
      <c r="A156" s="20"/>
      <c r="B156" s="14" t="s">
        <v>12</v>
      </c>
      <c r="C156" s="15">
        <v>1125713379</v>
      </c>
      <c r="D156" s="15">
        <v>1045011219</v>
      </c>
      <c r="E156" s="15">
        <v>904105718</v>
      </c>
      <c r="F156" s="15">
        <v>866711792</v>
      </c>
      <c r="G156" s="16">
        <v>759272273</v>
      </c>
      <c r="H156" s="17"/>
      <c r="I156" s="18">
        <v>0</v>
      </c>
      <c r="J156" s="18">
        <v>0</v>
      </c>
      <c r="K156" s="18">
        <v>0</v>
      </c>
      <c r="L156" s="45">
        <v>0</v>
      </c>
      <c r="M156" s="45">
        <v>0</v>
      </c>
      <c r="N156" s="45"/>
      <c r="O156" s="19">
        <f t="shared" si="60"/>
        <v>1125713379</v>
      </c>
      <c r="P156" s="19">
        <f t="shared" si="61"/>
        <v>1045011219</v>
      </c>
      <c r="Q156" s="19">
        <f t="shared" si="62"/>
        <v>904105718</v>
      </c>
      <c r="R156" s="19">
        <f t="shared" si="63"/>
        <v>866711792</v>
      </c>
      <c r="S156" s="19">
        <f t="shared" si="64"/>
        <v>759272273</v>
      </c>
    </row>
    <row r="157" spans="1:19">
      <c r="A157" s="20"/>
      <c r="B157" s="14" t="s">
        <v>13</v>
      </c>
      <c r="C157" s="15">
        <v>993061003</v>
      </c>
      <c r="D157" s="15">
        <v>1171815434</v>
      </c>
      <c r="E157" s="15">
        <v>1122798019</v>
      </c>
      <c r="F157" s="15">
        <v>895548205</v>
      </c>
      <c r="G157" s="16">
        <v>835289366</v>
      </c>
      <c r="H157" s="17"/>
      <c r="I157" s="18">
        <v>0</v>
      </c>
      <c r="J157" s="18">
        <v>0</v>
      </c>
      <c r="K157" s="18">
        <v>0</v>
      </c>
      <c r="L157" s="45">
        <v>0</v>
      </c>
      <c r="M157" s="45">
        <v>0</v>
      </c>
      <c r="N157" s="45"/>
      <c r="O157" s="19">
        <f t="shared" si="60"/>
        <v>993061003</v>
      </c>
      <c r="P157" s="19">
        <f t="shared" si="61"/>
        <v>1171815434</v>
      </c>
      <c r="Q157" s="19">
        <f t="shared" si="62"/>
        <v>1122798019</v>
      </c>
      <c r="R157" s="19">
        <f t="shared" si="63"/>
        <v>895548205</v>
      </c>
      <c r="S157" s="19">
        <f t="shared" si="64"/>
        <v>835289366</v>
      </c>
    </row>
    <row r="158" spans="1:19">
      <c r="A158" s="20"/>
      <c r="B158" s="14" t="s">
        <v>14</v>
      </c>
      <c r="C158" s="15">
        <v>1752881898</v>
      </c>
      <c r="D158" s="15">
        <v>1770924671</v>
      </c>
      <c r="E158" s="15">
        <v>1827898903</v>
      </c>
      <c r="F158" s="15">
        <v>1589350702</v>
      </c>
      <c r="G158" s="16">
        <v>1793042464</v>
      </c>
      <c r="H158" s="17"/>
      <c r="I158" s="18">
        <v>0</v>
      </c>
      <c r="J158" s="18">
        <v>2719796</v>
      </c>
      <c r="K158" s="18">
        <v>0</v>
      </c>
      <c r="L158" s="45">
        <v>0</v>
      </c>
      <c r="M158" s="45">
        <v>0</v>
      </c>
      <c r="N158" s="45"/>
      <c r="O158" s="19">
        <f t="shared" si="60"/>
        <v>1752881898</v>
      </c>
      <c r="P158" s="19">
        <f t="shared" si="61"/>
        <v>1768204875</v>
      </c>
      <c r="Q158" s="19">
        <f t="shared" si="62"/>
        <v>1827898903</v>
      </c>
      <c r="R158" s="19">
        <f t="shared" si="63"/>
        <v>1589350702</v>
      </c>
      <c r="S158" s="19">
        <f t="shared" si="64"/>
        <v>1793042464</v>
      </c>
    </row>
    <row r="159" spans="1:19">
      <c r="A159" s="20"/>
      <c r="B159" s="14" t="s">
        <v>15</v>
      </c>
      <c r="C159" s="15">
        <v>1726701145</v>
      </c>
      <c r="D159" s="15">
        <v>1589344346</v>
      </c>
      <c r="E159" s="15">
        <v>1509291798</v>
      </c>
      <c r="F159" s="15">
        <v>1736173042</v>
      </c>
      <c r="G159" s="16">
        <v>1761517674</v>
      </c>
      <c r="H159" s="17"/>
      <c r="I159" s="18">
        <v>0</v>
      </c>
      <c r="J159" s="18">
        <v>9864381</v>
      </c>
      <c r="K159" s="18">
        <v>20561431</v>
      </c>
      <c r="L159" s="45">
        <v>0</v>
      </c>
      <c r="M159" s="45">
        <v>0</v>
      </c>
      <c r="N159" s="45"/>
      <c r="O159" s="19">
        <f t="shared" si="60"/>
        <v>1726701145</v>
      </c>
      <c r="P159" s="19">
        <f t="shared" si="61"/>
        <v>1579479965</v>
      </c>
      <c r="Q159" s="19">
        <f t="shared" si="62"/>
        <v>1488730367</v>
      </c>
      <c r="R159" s="19">
        <f t="shared" si="63"/>
        <v>1736173042</v>
      </c>
      <c r="S159" s="19">
        <f t="shared" si="64"/>
        <v>1761517674</v>
      </c>
    </row>
    <row r="160" spans="1:19">
      <c r="A160" s="20"/>
      <c r="B160" s="14" t="s">
        <v>16</v>
      </c>
      <c r="C160" s="15">
        <v>2375254055</v>
      </c>
      <c r="D160" s="15">
        <v>2309585737</v>
      </c>
      <c r="E160" s="15">
        <v>2134923790</v>
      </c>
      <c r="F160" s="15">
        <v>2031601135</v>
      </c>
      <c r="G160" s="16">
        <v>2139753150</v>
      </c>
      <c r="H160" s="17"/>
      <c r="I160" s="18">
        <v>0</v>
      </c>
      <c r="J160" s="18">
        <v>20761777</v>
      </c>
      <c r="K160" s="18">
        <v>7512051</v>
      </c>
      <c r="L160" s="45">
        <v>0</v>
      </c>
      <c r="M160" s="45">
        <v>0</v>
      </c>
      <c r="N160" s="45"/>
      <c r="O160" s="19">
        <f t="shared" si="60"/>
        <v>2375254055</v>
      </c>
      <c r="P160" s="19">
        <f t="shared" si="61"/>
        <v>2288823960</v>
      </c>
      <c r="Q160" s="19">
        <f t="shared" si="62"/>
        <v>2127411739</v>
      </c>
      <c r="R160" s="19">
        <f t="shared" si="63"/>
        <v>2031601135</v>
      </c>
      <c r="S160" s="19">
        <f t="shared" si="64"/>
        <v>2139753150</v>
      </c>
    </row>
    <row r="161" spans="1:19">
      <c r="A161" s="20"/>
      <c r="B161" s="14" t="s">
        <v>17</v>
      </c>
      <c r="C161" s="15">
        <v>1994026576</v>
      </c>
      <c r="D161" s="15">
        <v>1892133515</v>
      </c>
      <c r="E161" s="15">
        <v>1590734254</v>
      </c>
      <c r="F161" s="15">
        <v>1804444440</v>
      </c>
      <c r="G161" s="16">
        <v>1682749436</v>
      </c>
      <c r="H161" s="17"/>
      <c r="I161" s="45">
        <v>0</v>
      </c>
      <c r="J161" s="45">
        <v>0</v>
      </c>
      <c r="K161" s="45">
        <v>0</v>
      </c>
      <c r="L161" s="45">
        <v>0</v>
      </c>
      <c r="M161" s="45">
        <v>0</v>
      </c>
      <c r="N161" s="45"/>
      <c r="O161" s="19">
        <f t="shared" si="60"/>
        <v>1994026576</v>
      </c>
      <c r="P161" s="19">
        <f t="shared" si="61"/>
        <v>1892133515</v>
      </c>
      <c r="Q161" s="19">
        <f t="shared" si="62"/>
        <v>1590734254</v>
      </c>
      <c r="R161" s="19">
        <f t="shared" si="63"/>
        <v>1804444440</v>
      </c>
      <c r="S161" s="19">
        <f t="shared" si="64"/>
        <v>1682749436</v>
      </c>
    </row>
    <row r="162" spans="1:19">
      <c r="A162" s="20"/>
      <c r="B162" s="14" t="s">
        <v>18</v>
      </c>
      <c r="C162" s="15">
        <v>141586060</v>
      </c>
      <c r="D162" s="15">
        <v>124590689</v>
      </c>
      <c r="E162" s="15">
        <v>224287380</v>
      </c>
      <c r="F162" s="15">
        <v>112081271</v>
      </c>
      <c r="G162" s="16">
        <v>94616844</v>
      </c>
      <c r="H162" s="17"/>
      <c r="I162" s="45">
        <v>0</v>
      </c>
      <c r="J162" s="45">
        <v>0</v>
      </c>
      <c r="K162" s="45">
        <v>0</v>
      </c>
      <c r="L162" s="45">
        <v>0</v>
      </c>
      <c r="M162" s="45">
        <v>0</v>
      </c>
      <c r="N162" s="45"/>
      <c r="O162" s="19">
        <f t="shared" si="60"/>
        <v>141586060</v>
      </c>
      <c r="P162" s="19">
        <f t="shared" si="61"/>
        <v>124590689</v>
      </c>
      <c r="Q162" s="19">
        <f t="shared" si="62"/>
        <v>224287380</v>
      </c>
      <c r="R162" s="19">
        <f t="shared" si="63"/>
        <v>112081271</v>
      </c>
      <c r="S162" s="19">
        <f t="shared" si="64"/>
        <v>94616844</v>
      </c>
    </row>
    <row r="163" spans="1:19">
      <c r="A163" s="20"/>
      <c r="B163" s="14" t="s">
        <v>19</v>
      </c>
      <c r="C163" s="15">
        <v>112949611</v>
      </c>
      <c r="D163" s="15">
        <v>172692303</v>
      </c>
      <c r="E163" s="15">
        <v>73451758</v>
      </c>
      <c r="F163" s="15">
        <v>75406006</v>
      </c>
      <c r="G163" s="16">
        <v>121827381</v>
      </c>
      <c r="H163" s="17"/>
      <c r="I163" s="45">
        <v>0</v>
      </c>
      <c r="J163" s="45">
        <v>0</v>
      </c>
      <c r="K163" s="45">
        <v>0</v>
      </c>
      <c r="L163" s="45">
        <v>0</v>
      </c>
      <c r="M163" s="45">
        <v>0</v>
      </c>
      <c r="N163" s="45"/>
      <c r="O163" s="19">
        <f t="shared" si="60"/>
        <v>112949611</v>
      </c>
      <c r="P163" s="19">
        <f t="shared" si="61"/>
        <v>172692303</v>
      </c>
      <c r="Q163" s="19">
        <f t="shared" si="62"/>
        <v>73451758</v>
      </c>
      <c r="R163" s="19">
        <f t="shared" si="63"/>
        <v>75406006</v>
      </c>
      <c r="S163" s="19">
        <f t="shared" si="64"/>
        <v>121827381</v>
      </c>
    </row>
    <row r="164" spans="1:19">
      <c r="A164" s="20"/>
      <c r="B164" s="14" t="s">
        <v>20</v>
      </c>
      <c r="C164" s="15">
        <v>16393850</v>
      </c>
      <c r="D164" s="15">
        <v>65330123</v>
      </c>
      <c r="E164" s="15">
        <v>12910644</v>
      </c>
      <c r="F164" s="15">
        <v>8197788</v>
      </c>
      <c r="G164" s="16">
        <v>8957383</v>
      </c>
      <c r="H164" s="17"/>
      <c r="I164" s="45">
        <v>0</v>
      </c>
      <c r="J164" s="45">
        <v>0</v>
      </c>
      <c r="K164" s="45">
        <v>0</v>
      </c>
      <c r="L164" s="45">
        <v>0</v>
      </c>
      <c r="M164" s="45">
        <v>0</v>
      </c>
      <c r="N164" s="45"/>
      <c r="O164" s="19">
        <f t="shared" si="60"/>
        <v>16393850</v>
      </c>
      <c r="P164" s="19">
        <f t="shared" si="61"/>
        <v>65330123</v>
      </c>
      <c r="Q164" s="19">
        <f t="shared" si="62"/>
        <v>12910644</v>
      </c>
      <c r="R164" s="19">
        <f t="shared" si="63"/>
        <v>8197788</v>
      </c>
      <c r="S164" s="19">
        <f t="shared" si="64"/>
        <v>8957383</v>
      </c>
    </row>
    <row r="165" spans="1:19">
      <c r="A165" s="20"/>
      <c r="B165" s="14" t="s">
        <v>21</v>
      </c>
      <c r="C165" s="15">
        <v>153061162</v>
      </c>
      <c r="D165" s="15">
        <v>181735075</v>
      </c>
      <c r="E165" s="15">
        <v>241835679</v>
      </c>
      <c r="F165" s="15">
        <v>80474451</v>
      </c>
      <c r="G165" s="16">
        <v>119988606</v>
      </c>
      <c r="H165" s="17"/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/>
      <c r="O165" s="19">
        <f t="shared" si="60"/>
        <v>153061162</v>
      </c>
      <c r="P165" s="19">
        <f t="shared" si="61"/>
        <v>181735075</v>
      </c>
      <c r="Q165" s="19">
        <f t="shared" si="62"/>
        <v>241835679</v>
      </c>
      <c r="R165" s="19">
        <f t="shared" si="63"/>
        <v>80474451</v>
      </c>
      <c r="S165" s="19">
        <f t="shared" si="64"/>
        <v>119988606</v>
      </c>
    </row>
    <row r="166" spans="1:19">
      <c r="A166" s="20"/>
      <c r="B166" s="14" t="s">
        <v>22</v>
      </c>
      <c r="C166" s="15">
        <v>319317794</v>
      </c>
      <c r="D166" s="15">
        <v>525894324</v>
      </c>
      <c r="E166" s="15">
        <v>460143177</v>
      </c>
      <c r="F166" s="15">
        <v>450181664</v>
      </c>
      <c r="G166" s="16">
        <v>454333338</v>
      </c>
      <c r="H166" s="17"/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/>
      <c r="O166" s="19">
        <f t="shared" si="60"/>
        <v>319317794</v>
      </c>
      <c r="P166" s="19">
        <f t="shared" si="61"/>
        <v>525894324</v>
      </c>
      <c r="Q166" s="19">
        <f t="shared" si="62"/>
        <v>460143177</v>
      </c>
      <c r="R166" s="19">
        <f t="shared" si="63"/>
        <v>450181664</v>
      </c>
      <c r="S166" s="19">
        <f t="shared" si="64"/>
        <v>454333338</v>
      </c>
    </row>
    <row r="167" spans="1:19">
      <c r="A167" s="23"/>
      <c r="B167" s="14" t="s">
        <v>23</v>
      </c>
      <c r="C167" s="15">
        <v>12560000</v>
      </c>
      <c r="D167" s="15">
        <v>11000000</v>
      </c>
      <c r="E167" s="15">
        <v>5700000</v>
      </c>
      <c r="F167" s="15">
        <v>25345540</v>
      </c>
      <c r="G167" s="16">
        <v>26919015</v>
      </c>
      <c r="H167" s="17"/>
      <c r="I167" s="2"/>
      <c r="J167" s="2"/>
      <c r="K167" s="2"/>
      <c r="L167" s="2"/>
      <c r="M167" s="2"/>
      <c r="N167" s="2"/>
      <c r="O167" s="19">
        <f t="shared" si="60"/>
        <v>12560000</v>
      </c>
      <c r="P167" s="19">
        <f t="shared" si="61"/>
        <v>11000000</v>
      </c>
      <c r="Q167" s="19">
        <f t="shared" si="62"/>
        <v>5700000</v>
      </c>
      <c r="R167" s="19">
        <f t="shared" si="63"/>
        <v>25345540</v>
      </c>
      <c r="S167" s="19">
        <f t="shared" si="64"/>
        <v>26919015</v>
      </c>
    </row>
    <row r="169" spans="1:19">
      <c r="B169" s="43" t="s">
        <v>41</v>
      </c>
      <c r="C169" s="44">
        <f>+C149-C167</f>
        <v>20034478472</v>
      </c>
      <c r="D169" s="44">
        <f t="shared" ref="D169:G169" si="65">+D149-D167</f>
        <v>20497916316</v>
      </c>
      <c r="E169" s="44">
        <f t="shared" si="65"/>
        <v>18178895716</v>
      </c>
      <c r="F169" s="44">
        <f t="shared" si="65"/>
        <v>17783230960</v>
      </c>
      <c r="G169" s="44">
        <f t="shared" si="65"/>
        <v>18009394024</v>
      </c>
      <c r="I169" s="44">
        <f t="shared" ref="I169:M169" si="66">+I149-I167</f>
        <v>4283095</v>
      </c>
      <c r="J169" s="44">
        <f t="shared" si="66"/>
        <v>74089047</v>
      </c>
      <c r="K169" s="44">
        <f t="shared" si="66"/>
        <v>55975315</v>
      </c>
      <c r="L169" s="44">
        <f t="shared" si="66"/>
        <v>0</v>
      </c>
      <c r="M169" s="44">
        <f t="shared" si="66"/>
        <v>0</v>
      </c>
      <c r="O169" s="19">
        <f t="shared" ref="O169:S169" si="67">+O149-O167</f>
        <v>20030195377</v>
      </c>
      <c r="P169" s="19">
        <f t="shared" si="67"/>
        <v>20423827269</v>
      </c>
      <c r="Q169" s="19">
        <f t="shared" si="67"/>
        <v>18122920401</v>
      </c>
      <c r="R169" s="19">
        <f t="shared" si="67"/>
        <v>17783230960</v>
      </c>
      <c r="S169" s="19">
        <f t="shared" si="67"/>
        <v>18009394024</v>
      </c>
    </row>
    <row r="170" spans="1:19">
      <c r="B170" s="43" t="s">
        <v>42</v>
      </c>
      <c r="C170" s="44">
        <f>+SUM(C150:C162)</f>
        <v>19432756055</v>
      </c>
      <c r="D170" s="44">
        <f t="shared" ref="D170:G170" si="68">+SUM(D150:D162)</f>
        <v>19552264490</v>
      </c>
      <c r="E170" s="44">
        <f t="shared" si="68"/>
        <v>17390554458</v>
      </c>
      <c r="F170" s="44">
        <f t="shared" si="68"/>
        <v>17168971049</v>
      </c>
      <c r="G170" s="44">
        <f t="shared" si="68"/>
        <v>17304287316</v>
      </c>
      <c r="I170" s="44">
        <f t="shared" ref="I170:M170" si="69">+SUM(I150:I162)</f>
        <v>4283095</v>
      </c>
      <c r="J170" s="44">
        <f t="shared" si="69"/>
        <v>74089047</v>
      </c>
      <c r="K170" s="44">
        <f t="shared" si="69"/>
        <v>55975315</v>
      </c>
      <c r="L170" s="44">
        <f t="shared" si="69"/>
        <v>0</v>
      </c>
      <c r="M170" s="44">
        <f t="shared" si="69"/>
        <v>0</v>
      </c>
      <c r="O170" s="19">
        <f t="shared" ref="O170:S170" si="70">+SUM(O150:O162)</f>
        <v>19428472960</v>
      </c>
      <c r="P170" s="19">
        <f t="shared" si="70"/>
        <v>19478175443</v>
      </c>
      <c r="Q170" s="19">
        <f t="shared" si="70"/>
        <v>17334579143</v>
      </c>
      <c r="R170" s="19">
        <f t="shared" si="70"/>
        <v>17168971049</v>
      </c>
      <c r="S170" s="19">
        <f t="shared" si="70"/>
        <v>17304287316</v>
      </c>
    </row>
    <row r="173" spans="1:19">
      <c r="A173" s="13" t="s">
        <v>59</v>
      </c>
      <c r="B173" s="48" t="s">
        <v>5</v>
      </c>
      <c r="C173" s="15">
        <v>184736354525</v>
      </c>
      <c r="D173" s="15">
        <v>190102977200</v>
      </c>
      <c r="E173" s="15">
        <v>192897604743</v>
      </c>
      <c r="F173" s="15">
        <v>194081185371</v>
      </c>
      <c r="G173" s="15">
        <v>194797213440</v>
      </c>
      <c r="I173" s="18">
        <v>4283095</v>
      </c>
      <c r="J173" s="18">
        <v>74089047</v>
      </c>
      <c r="K173" s="18">
        <v>55975315</v>
      </c>
      <c r="L173" s="45">
        <v>0</v>
      </c>
      <c r="M173" s="45">
        <v>0</v>
      </c>
      <c r="N173" s="45"/>
      <c r="O173" s="19">
        <f t="shared" ref="O173:O191" si="71">+C173-I173</f>
        <v>184732071430</v>
      </c>
      <c r="P173" s="19">
        <f t="shared" ref="P173:P191" si="72">+D173-J173</f>
        <v>190028888153</v>
      </c>
      <c r="Q173" s="19">
        <f t="shared" ref="Q173:Q191" si="73">+E173-K173</f>
        <v>192841629428</v>
      </c>
      <c r="R173" s="19">
        <f t="shared" ref="R173:R191" si="74">+F173-L173</f>
        <v>194081185371</v>
      </c>
      <c r="S173" s="19">
        <f t="shared" ref="S173:S191" si="75">+G173-M173</f>
        <v>194797213440</v>
      </c>
    </row>
    <row r="174" spans="1:19">
      <c r="A174" s="20"/>
      <c r="B174" s="48" t="s">
        <v>6</v>
      </c>
      <c r="C174" s="15">
        <v>34098744862</v>
      </c>
      <c r="D174" s="15">
        <v>35493609668</v>
      </c>
      <c r="E174" s="15">
        <v>36416289048</v>
      </c>
      <c r="F174" s="15">
        <v>37227915717</v>
      </c>
      <c r="G174" s="15">
        <v>37473372551</v>
      </c>
      <c r="I174" s="18">
        <v>0</v>
      </c>
      <c r="J174" s="18">
        <v>0</v>
      </c>
      <c r="K174" s="18">
        <v>0</v>
      </c>
      <c r="L174" s="45">
        <v>0</v>
      </c>
      <c r="M174" s="45">
        <v>0</v>
      </c>
      <c r="N174" s="45"/>
      <c r="O174" s="19">
        <f t="shared" si="71"/>
        <v>34098744862</v>
      </c>
      <c r="P174" s="19">
        <f t="shared" si="72"/>
        <v>35493609668</v>
      </c>
      <c r="Q174" s="19">
        <f t="shared" si="73"/>
        <v>36416289048</v>
      </c>
      <c r="R174" s="19">
        <f t="shared" si="74"/>
        <v>37227915717</v>
      </c>
      <c r="S174" s="19">
        <f t="shared" si="75"/>
        <v>37473372551</v>
      </c>
    </row>
    <row r="175" spans="1:19">
      <c r="A175" s="20"/>
      <c r="B175" s="48" t="s">
        <v>7</v>
      </c>
      <c r="C175" s="15">
        <v>14431235120</v>
      </c>
      <c r="D175" s="15">
        <v>14738795288</v>
      </c>
      <c r="E175" s="15">
        <v>14583431586</v>
      </c>
      <c r="F175" s="15">
        <v>14554518107</v>
      </c>
      <c r="G175" s="15">
        <v>14220737301</v>
      </c>
      <c r="I175" s="18">
        <v>2150893</v>
      </c>
      <c r="J175" s="18">
        <v>8391515</v>
      </c>
      <c r="K175" s="18">
        <v>4502467</v>
      </c>
      <c r="L175" s="45">
        <v>0</v>
      </c>
      <c r="M175" s="45">
        <v>0</v>
      </c>
      <c r="N175" s="45"/>
      <c r="O175" s="19">
        <f t="shared" si="71"/>
        <v>14429084227</v>
      </c>
      <c r="P175" s="19">
        <f t="shared" si="72"/>
        <v>14730403773</v>
      </c>
      <c r="Q175" s="19">
        <f t="shared" si="73"/>
        <v>14578929119</v>
      </c>
      <c r="R175" s="19">
        <f t="shared" si="74"/>
        <v>14554518107</v>
      </c>
      <c r="S175" s="19">
        <f t="shared" si="75"/>
        <v>14220737301</v>
      </c>
    </row>
    <row r="176" spans="1:19">
      <c r="A176" s="20"/>
      <c r="B176" s="48" t="s">
        <v>8</v>
      </c>
      <c r="C176" s="15">
        <v>16495239503</v>
      </c>
      <c r="D176" s="15">
        <v>17043901512</v>
      </c>
      <c r="E176" s="15">
        <v>17351106604</v>
      </c>
      <c r="F176" s="15">
        <v>17262628158</v>
      </c>
      <c r="G176" s="15">
        <v>17297268165</v>
      </c>
      <c r="I176" s="18">
        <v>0</v>
      </c>
      <c r="J176" s="18">
        <v>22449478</v>
      </c>
      <c r="K176" s="18">
        <v>18535093</v>
      </c>
      <c r="L176" s="45">
        <v>0</v>
      </c>
      <c r="M176" s="45">
        <v>0</v>
      </c>
      <c r="N176" s="45"/>
      <c r="O176" s="19">
        <f t="shared" si="71"/>
        <v>16495239503</v>
      </c>
      <c r="P176" s="19">
        <f t="shared" si="72"/>
        <v>17021452034</v>
      </c>
      <c r="Q176" s="19">
        <f t="shared" si="73"/>
        <v>17332571511</v>
      </c>
      <c r="R176" s="19">
        <f t="shared" si="74"/>
        <v>17262628158</v>
      </c>
      <c r="S176" s="19">
        <f t="shared" si="75"/>
        <v>17297268165</v>
      </c>
    </row>
    <row r="177" spans="1:19">
      <c r="A177" s="20"/>
      <c r="B177" s="48" t="s">
        <v>9</v>
      </c>
      <c r="C177" s="15">
        <v>8478495634</v>
      </c>
      <c r="D177" s="15">
        <v>8564847549</v>
      </c>
      <c r="E177" s="15">
        <v>8477988606</v>
      </c>
      <c r="F177" s="15">
        <v>8377147542</v>
      </c>
      <c r="G177" s="15">
        <v>8460897030</v>
      </c>
      <c r="I177" s="18">
        <v>2132202</v>
      </c>
      <c r="J177" s="18">
        <v>9902100</v>
      </c>
      <c r="K177" s="18">
        <v>4864273</v>
      </c>
      <c r="L177" s="45">
        <v>0</v>
      </c>
      <c r="M177" s="45">
        <v>0</v>
      </c>
      <c r="N177" s="45"/>
      <c r="O177" s="19">
        <f t="shared" si="71"/>
        <v>8476363432</v>
      </c>
      <c r="P177" s="19">
        <f t="shared" si="72"/>
        <v>8554945449</v>
      </c>
      <c r="Q177" s="19">
        <f t="shared" si="73"/>
        <v>8473124333</v>
      </c>
      <c r="R177" s="19">
        <f t="shared" si="74"/>
        <v>8377147542</v>
      </c>
      <c r="S177" s="19">
        <f t="shared" si="75"/>
        <v>8460897030</v>
      </c>
    </row>
    <row r="178" spans="1:19">
      <c r="A178" s="20"/>
      <c r="B178" s="48" t="s">
        <v>10</v>
      </c>
      <c r="C178" s="15">
        <v>6571789579</v>
      </c>
      <c r="D178" s="15">
        <v>6677198304</v>
      </c>
      <c r="E178" s="15">
        <v>6655370359</v>
      </c>
      <c r="F178" s="15">
        <v>6529188720</v>
      </c>
      <c r="G178" s="15">
        <v>6559030672</v>
      </c>
      <c r="I178" s="18">
        <v>0</v>
      </c>
      <c r="J178" s="18">
        <v>0</v>
      </c>
      <c r="K178" s="18">
        <v>0</v>
      </c>
      <c r="L178" s="45">
        <v>0</v>
      </c>
      <c r="M178" s="45">
        <v>0</v>
      </c>
      <c r="N178" s="45"/>
      <c r="O178" s="19">
        <f t="shared" si="71"/>
        <v>6571789579</v>
      </c>
      <c r="P178" s="19">
        <f t="shared" si="72"/>
        <v>6677198304</v>
      </c>
      <c r="Q178" s="19">
        <f t="shared" si="73"/>
        <v>6655370359</v>
      </c>
      <c r="R178" s="19">
        <f t="shared" si="74"/>
        <v>6529188720</v>
      </c>
      <c r="S178" s="19">
        <f t="shared" si="75"/>
        <v>6559030672</v>
      </c>
    </row>
    <row r="179" spans="1:19">
      <c r="A179" s="20"/>
      <c r="B179" s="48" t="s">
        <v>11</v>
      </c>
      <c r="C179" s="15">
        <v>7297383456</v>
      </c>
      <c r="D179" s="15">
        <v>7300060271</v>
      </c>
      <c r="E179" s="15">
        <v>7245102316</v>
      </c>
      <c r="F179" s="15">
        <v>7234609056</v>
      </c>
      <c r="G179" s="15">
        <v>7215724747</v>
      </c>
      <c r="I179" s="18">
        <v>0</v>
      </c>
      <c r="J179" s="18">
        <v>0</v>
      </c>
      <c r="K179" s="18">
        <v>0</v>
      </c>
      <c r="L179" s="45">
        <v>0</v>
      </c>
      <c r="M179" s="45">
        <v>0</v>
      </c>
      <c r="N179" s="45"/>
      <c r="O179" s="19">
        <f t="shared" si="71"/>
        <v>7297383456</v>
      </c>
      <c r="P179" s="19">
        <f t="shared" si="72"/>
        <v>7300060271</v>
      </c>
      <c r="Q179" s="19">
        <f t="shared" si="73"/>
        <v>7245102316</v>
      </c>
      <c r="R179" s="19">
        <f t="shared" si="74"/>
        <v>7234609056</v>
      </c>
      <c r="S179" s="19">
        <f t="shared" si="75"/>
        <v>7215724747</v>
      </c>
    </row>
    <row r="180" spans="1:19">
      <c r="A180" s="20"/>
      <c r="B180" s="48" t="s">
        <v>12</v>
      </c>
      <c r="C180" s="15">
        <v>9895722378</v>
      </c>
      <c r="D180" s="15">
        <v>9968014106</v>
      </c>
      <c r="E180" s="15">
        <v>9970831975</v>
      </c>
      <c r="F180" s="15">
        <v>9912228253</v>
      </c>
      <c r="G180" s="15">
        <v>9664060424</v>
      </c>
      <c r="I180" s="18">
        <v>0</v>
      </c>
      <c r="J180" s="18">
        <v>0</v>
      </c>
      <c r="K180" s="18">
        <v>0</v>
      </c>
      <c r="L180" s="45">
        <v>0</v>
      </c>
      <c r="M180" s="45">
        <v>0</v>
      </c>
      <c r="N180" s="45"/>
      <c r="O180" s="19">
        <f t="shared" si="71"/>
        <v>9895722378</v>
      </c>
      <c r="P180" s="19">
        <f t="shared" si="72"/>
        <v>9968014106</v>
      </c>
      <c r="Q180" s="19">
        <f t="shared" si="73"/>
        <v>9970831975</v>
      </c>
      <c r="R180" s="19">
        <f t="shared" si="74"/>
        <v>9912228253</v>
      </c>
      <c r="S180" s="19">
        <f t="shared" si="75"/>
        <v>9664060424</v>
      </c>
    </row>
    <row r="181" spans="1:19">
      <c r="A181" s="20"/>
      <c r="B181" s="48" t="s">
        <v>13</v>
      </c>
      <c r="C181" s="15">
        <v>7415688433</v>
      </c>
      <c r="D181" s="15">
        <v>7826010471</v>
      </c>
      <c r="E181" s="15">
        <v>8134907239</v>
      </c>
      <c r="F181" s="15">
        <v>8276395525</v>
      </c>
      <c r="G181" s="15">
        <v>8376645670</v>
      </c>
      <c r="I181" s="18">
        <v>0</v>
      </c>
      <c r="J181" s="18">
        <v>0</v>
      </c>
      <c r="K181" s="18">
        <v>0</v>
      </c>
      <c r="L181" s="45">
        <v>0</v>
      </c>
      <c r="M181" s="45">
        <v>0</v>
      </c>
      <c r="N181" s="45"/>
      <c r="O181" s="19">
        <f t="shared" si="71"/>
        <v>7415688433</v>
      </c>
      <c r="P181" s="19">
        <f t="shared" si="72"/>
        <v>7826010471</v>
      </c>
      <c r="Q181" s="19">
        <f t="shared" si="73"/>
        <v>8134907239</v>
      </c>
      <c r="R181" s="19">
        <f t="shared" si="74"/>
        <v>8276395525</v>
      </c>
      <c r="S181" s="19">
        <f t="shared" si="75"/>
        <v>8376645670</v>
      </c>
    </row>
    <row r="182" spans="1:19">
      <c r="A182" s="20"/>
      <c r="B182" s="48" t="s">
        <v>14</v>
      </c>
      <c r="C182" s="15">
        <v>14972195884</v>
      </c>
      <c r="D182" s="15">
        <v>15462644985</v>
      </c>
      <c r="E182" s="15">
        <v>15726579188</v>
      </c>
      <c r="F182" s="15">
        <v>15802954887</v>
      </c>
      <c r="G182" s="15">
        <v>16023738190</v>
      </c>
      <c r="I182" s="18">
        <v>0</v>
      </c>
      <c r="J182" s="18">
        <v>2719796</v>
      </c>
      <c r="K182" s="18">
        <v>0</v>
      </c>
      <c r="L182" s="45">
        <v>0</v>
      </c>
      <c r="M182" s="45">
        <v>0</v>
      </c>
      <c r="N182" s="45"/>
      <c r="O182" s="19">
        <f t="shared" si="71"/>
        <v>14972195884</v>
      </c>
      <c r="P182" s="19">
        <f t="shared" si="72"/>
        <v>15459925189</v>
      </c>
      <c r="Q182" s="19">
        <f t="shared" si="73"/>
        <v>15726579188</v>
      </c>
      <c r="R182" s="19">
        <f t="shared" si="74"/>
        <v>15802954887</v>
      </c>
      <c r="S182" s="19">
        <f t="shared" si="75"/>
        <v>16023738190</v>
      </c>
    </row>
    <row r="183" spans="1:19">
      <c r="A183" s="20"/>
      <c r="B183" s="48" t="s">
        <v>15</v>
      </c>
      <c r="C183" s="15">
        <v>17594555597</v>
      </c>
      <c r="D183" s="15">
        <v>17795773597</v>
      </c>
      <c r="E183" s="15">
        <v>17913582005</v>
      </c>
      <c r="F183" s="15">
        <v>18255847179</v>
      </c>
      <c r="G183" s="15">
        <v>18509035490</v>
      </c>
      <c r="I183" s="18">
        <v>0</v>
      </c>
      <c r="J183" s="18">
        <v>9864381</v>
      </c>
      <c r="K183" s="18">
        <v>20561431</v>
      </c>
      <c r="L183" s="45">
        <v>0</v>
      </c>
      <c r="M183" s="45">
        <v>0</v>
      </c>
      <c r="N183" s="45"/>
      <c r="O183" s="19">
        <f t="shared" si="71"/>
        <v>17594555597</v>
      </c>
      <c r="P183" s="19">
        <f t="shared" si="72"/>
        <v>17785909216</v>
      </c>
      <c r="Q183" s="19">
        <f t="shared" si="73"/>
        <v>17893020574</v>
      </c>
      <c r="R183" s="19">
        <f t="shared" si="74"/>
        <v>18255847179</v>
      </c>
      <c r="S183" s="19">
        <f t="shared" si="75"/>
        <v>18509035490</v>
      </c>
    </row>
    <row r="184" spans="1:19">
      <c r="A184" s="20"/>
      <c r="B184" s="48" t="s">
        <v>16</v>
      </c>
      <c r="C184" s="15">
        <v>24630194192</v>
      </c>
      <c r="D184" s="15">
        <v>25054776275</v>
      </c>
      <c r="E184" s="15">
        <v>25487354232</v>
      </c>
      <c r="F184" s="15">
        <v>25068157814</v>
      </c>
      <c r="G184" s="15">
        <v>24868481850</v>
      </c>
      <c r="I184" s="18">
        <v>0</v>
      </c>
      <c r="J184" s="18">
        <v>20761777</v>
      </c>
      <c r="K184" s="18">
        <v>7512051</v>
      </c>
      <c r="L184" s="45">
        <v>0</v>
      </c>
      <c r="M184" s="45">
        <v>0</v>
      </c>
      <c r="N184" s="45"/>
      <c r="O184" s="19">
        <f t="shared" si="71"/>
        <v>24630194192</v>
      </c>
      <c r="P184" s="19">
        <f t="shared" si="72"/>
        <v>25034014498</v>
      </c>
      <c r="Q184" s="19">
        <f t="shared" si="73"/>
        <v>25479842181</v>
      </c>
      <c r="R184" s="19">
        <f t="shared" si="74"/>
        <v>25068157814</v>
      </c>
      <c r="S184" s="19">
        <f t="shared" si="75"/>
        <v>24868481850</v>
      </c>
    </row>
    <row r="185" spans="1:19">
      <c r="A185" s="20"/>
      <c r="B185" s="48" t="s">
        <v>17</v>
      </c>
      <c r="C185" s="15">
        <v>17385549052</v>
      </c>
      <c r="D185" s="15">
        <v>18051386804</v>
      </c>
      <c r="E185" s="15">
        <v>18399089628</v>
      </c>
      <c r="F185" s="15">
        <v>18806864528</v>
      </c>
      <c r="G185" s="15">
        <v>19058786392</v>
      </c>
      <c r="I185" s="45">
        <v>0</v>
      </c>
      <c r="J185" s="45">
        <v>0</v>
      </c>
      <c r="K185" s="45">
        <v>0</v>
      </c>
      <c r="L185" s="45">
        <v>0</v>
      </c>
      <c r="M185" s="45">
        <v>0</v>
      </c>
      <c r="N185" s="45"/>
      <c r="O185" s="19">
        <f t="shared" si="71"/>
        <v>17385549052</v>
      </c>
      <c r="P185" s="19">
        <f t="shared" si="72"/>
        <v>18051386804</v>
      </c>
      <c r="Q185" s="19">
        <f t="shared" si="73"/>
        <v>18399089628</v>
      </c>
      <c r="R185" s="19">
        <f t="shared" si="74"/>
        <v>18806864528</v>
      </c>
      <c r="S185" s="19">
        <f t="shared" si="75"/>
        <v>19058786392</v>
      </c>
    </row>
    <row r="186" spans="1:19">
      <c r="A186" s="20"/>
      <c r="B186" s="48" t="s">
        <v>18</v>
      </c>
      <c r="C186" s="15">
        <v>1002245746</v>
      </c>
      <c r="D186" s="15">
        <v>1113249774</v>
      </c>
      <c r="E186" s="15">
        <v>1303009617</v>
      </c>
      <c r="F186" s="15">
        <v>1336314812</v>
      </c>
      <c r="G186" s="15">
        <v>1341125214</v>
      </c>
      <c r="I186" s="45">
        <v>0</v>
      </c>
      <c r="J186" s="45">
        <v>0</v>
      </c>
      <c r="K186" s="45">
        <v>0</v>
      </c>
      <c r="L186" s="45">
        <v>0</v>
      </c>
      <c r="M186" s="45">
        <v>0</v>
      </c>
      <c r="N186" s="45"/>
      <c r="O186" s="19">
        <f t="shared" si="71"/>
        <v>1002245746</v>
      </c>
      <c r="P186" s="19">
        <f t="shared" si="72"/>
        <v>1113249774</v>
      </c>
      <c r="Q186" s="19">
        <f t="shared" si="73"/>
        <v>1303009617</v>
      </c>
      <c r="R186" s="19">
        <f t="shared" si="74"/>
        <v>1336314812</v>
      </c>
      <c r="S186" s="19">
        <f t="shared" si="75"/>
        <v>1341125214</v>
      </c>
    </row>
    <row r="187" spans="1:19">
      <c r="A187" s="20"/>
      <c r="B187" s="48" t="s">
        <v>19</v>
      </c>
      <c r="C187" s="15">
        <v>831035637</v>
      </c>
      <c r="D187" s="15">
        <v>931103034</v>
      </c>
      <c r="E187" s="15">
        <v>926202653</v>
      </c>
      <c r="F187" s="15">
        <v>919931025</v>
      </c>
      <c r="G187" s="15">
        <v>960447591</v>
      </c>
      <c r="I187" s="45">
        <v>0</v>
      </c>
      <c r="J187" s="45">
        <v>0</v>
      </c>
      <c r="K187" s="45">
        <v>0</v>
      </c>
      <c r="L187" s="45">
        <v>0</v>
      </c>
      <c r="M187" s="45">
        <v>0</v>
      </c>
      <c r="N187" s="45"/>
      <c r="O187" s="19">
        <f t="shared" si="71"/>
        <v>831035637</v>
      </c>
      <c r="P187" s="19">
        <f t="shared" si="72"/>
        <v>931103034</v>
      </c>
      <c r="Q187" s="19">
        <f t="shared" si="73"/>
        <v>926202653</v>
      </c>
      <c r="R187" s="19">
        <f t="shared" si="74"/>
        <v>919931025</v>
      </c>
      <c r="S187" s="19">
        <f t="shared" si="75"/>
        <v>960447591</v>
      </c>
    </row>
    <row r="188" spans="1:19">
      <c r="A188" s="20"/>
      <c r="B188" s="48" t="s">
        <v>20</v>
      </c>
      <c r="C188" s="15">
        <v>320043519</v>
      </c>
      <c r="D188" s="15">
        <v>357681601</v>
      </c>
      <c r="E188" s="15">
        <v>337256681</v>
      </c>
      <c r="F188" s="15">
        <v>314681886</v>
      </c>
      <c r="G188" s="15">
        <v>295869087</v>
      </c>
      <c r="I188" s="45">
        <v>0</v>
      </c>
      <c r="J188" s="45">
        <v>0</v>
      </c>
      <c r="K188" s="45">
        <v>0</v>
      </c>
      <c r="L188" s="45">
        <v>0</v>
      </c>
      <c r="M188" s="45">
        <v>0</v>
      </c>
      <c r="N188" s="45"/>
      <c r="O188" s="19">
        <f t="shared" si="71"/>
        <v>320043519</v>
      </c>
      <c r="P188" s="19">
        <f t="shared" si="72"/>
        <v>357681601</v>
      </c>
      <c r="Q188" s="19">
        <f t="shared" si="73"/>
        <v>337256681</v>
      </c>
      <c r="R188" s="19">
        <f t="shared" si="74"/>
        <v>314681886</v>
      </c>
      <c r="S188" s="19">
        <f t="shared" si="75"/>
        <v>295869087</v>
      </c>
    </row>
    <row r="189" spans="1:19">
      <c r="A189" s="20"/>
      <c r="B189" s="48" t="s">
        <v>21</v>
      </c>
      <c r="C189" s="15">
        <v>1094943327</v>
      </c>
      <c r="D189" s="15">
        <v>1187190322</v>
      </c>
      <c r="E189" s="15">
        <v>1252689394</v>
      </c>
      <c r="F189" s="15">
        <v>1224179180</v>
      </c>
      <c r="G189" s="15">
        <v>1244817703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/>
      <c r="O189" s="19">
        <f t="shared" si="71"/>
        <v>1094943327</v>
      </c>
      <c r="P189" s="19">
        <f t="shared" si="72"/>
        <v>1187190322</v>
      </c>
      <c r="Q189" s="19">
        <f t="shared" si="73"/>
        <v>1252689394</v>
      </c>
      <c r="R189" s="19">
        <f t="shared" si="74"/>
        <v>1224179180</v>
      </c>
      <c r="S189" s="19">
        <f t="shared" si="75"/>
        <v>1244817703</v>
      </c>
    </row>
    <row r="190" spans="1:19">
      <c r="A190" s="20"/>
      <c r="B190" s="48" t="s">
        <v>22</v>
      </c>
      <c r="C190" s="15">
        <v>2066080625</v>
      </c>
      <c r="D190" s="15">
        <v>2381818824</v>
      </c>
      <c r="E190" s="15">
        <v>2567732465</v>
      </c>
      <c r="F190" s="15">
        <v>2815478210</v>
      </c>
      <c r="G190" s="15">
        <v>3049069787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/>
      <c r="O190" s="19">
        <f t="shared" si="71"/>
        <v>2066080625</v>
      </c>
      <c r="P190" s="19">
        <f t="shared" si="72"/>
        <v>2381818824</v>
      </c>
      <c r="Q190" s="19">
        <f t="shared" si="73"/>
        <v>2567732465</v>
      </c>
      <c r="R190" s="19">
        <f t="shared" si="74"/>
        <v>2815478210</v>
      </c>
      <c r="S190" s="19">
        <f t="shared" si="75"/>
        <v>3049069787</v>
      </c>
    </row>
    <row r="191" spans="1:19" ht="15.75" thickBot="1">
      <c r="A191" s="23"/>
      <c r="B191" s="49" t="s">
        <v>23</v>
      </c>
      <c r="C191" s="50">
        <v>155211980</v>
      </c>
      <c r="D191" s="50">
        <v>154914813</v>
      </c>
      <c r="E191" s="50">
        <v>149081146</v>
      </c>
      <c r="F191" s="50">
        <v>162144771</v>
      </c>
      <c r="G191" s="50">
        <v>178105575</v>
      </c>
      <c r="I191" s="2"/>
      <c r="J191" s="2"/>
      <c r="K191" s="2"/>
      <c r="L191" s="2"/>
      <c r="M191" s="2"/>
      <c r="N191" s="2"/>
      <c r="O191" s="19">
        <f t="shared" si="71"/>
        <v>155211980</v>
      </c>
      <c r="P191" s="19">
        <f t="shared" si="72"/>
        <v>154914813</v>
      </c>
      <c r="Q191" s="19">
        <f t="shared" si="73"/>
        <v>149081146</v>
      </c>
      <c r="R191" s="19">
        <f t="shared" si="74"/>
        <v>162144771</v>
      </c>
      <c r="S191" s="19">
        <f t="shared" si="75"/>
        <v>178105575</v>
      </c>
    </row>
    <row r="193" spans="2:19">
      <c r="B193" s="43" t="s">
        <v>41</v>
      </c>
      <c r="C193" s="44">
        <f>+C173-C191</f>
        <v>184581142545</v>
      </c>
      <c r="D193" s="44">
        <f t="shared" ref="D193:G193" si="76">+D173-D191</f>
        <v>189948062387</v>
      </c>
      <c r="E193" s="44">
        <f t="shared" si="76"/>
        <v>192748523597</v>
      </c>
      <c r="F193" s="44">
        <f t="shared" si="76"/>
        <v>193919040600</v>
      </c>
      <c r="G193" s="44">
        <f t="shared" si="76"/>
        <v>194619107865</v>
      </c>
      <c r="I193" s="44">
        <f t="shared" ref="I193:M193" si="77">+I173-I191</f>
        <v>4283095</v>
      </c>
      <c r="J193" s="44">
        <f t="shared" si="77"/>
        <v>74089047</v>
      </c>
      <c r="K193" s="44">
        <f t="shared" si="77"/>
        <v>55975315</v>
      </c>
      <c r="L193" s="44">
        <f t="shared" si="77"/>
        <v>0</v>
      </c>
      <c r="M193" s="44">
        <f t="shared" si="77"/>
        <v>0</v>
      </c>
      <c r="O193" s="19">
        <f t="shared" ref="O193:S193" si="78">+O173-O191</f>
        <v>184576859450</v>
      </c>
      <c r="P193" s="19">
        <f t="shared" si="78"/>
        <v>189873973340</v>
      </c>
      <c r="Q193" s="19">
        <f t="shared" si="78"/>
        <v>192692548282</v>
      </c>
      <c r="R193" s="19">
        <f t="shared" si="78"/>
        <v>193919040600</v>
      </c>
      <c r="S193" s="19">
        <f t="shared" si="78"/>
        <v>194619107865</v>
      </c>
    </row>
    <row r="194" spans="2:19">
      <c r="B194" s="43" t="s">
        <v>42</v>
      </c>
      <c r="C194" s="44">
        <f>+SUM(C174:C186)</f>
        <v>180269039436</v>
      </c>
      <c r="D194" s="44">
        <f t="shared" ref="D194:G194" si="79">+SUM(D174:D186)</f>
        <v>185090268604</v>
      </c>
      <c r="E194" s="44">
        <f t="shared" si="79"/>
        <v>187664642403</v>
      </c>
      <c r="F194" s="44">
        <f t="shared" si="79"/>
        <v>188644770298</v>
      </c>
      <c r="G194" s="44">
        <f t="shared" si="79"/>
        <v>189068903696</v>
      </c>
      <c r="I194" s="44">
        <f t="shared" ref="I194:M194" si="80">+SUM(I174:I186)</f>
        <v>4283095</v>
      </c>
      <c r="J194" s="44">
        <f t="shared" si="80"/>
        <v>74089047</v>
      </c>
      <c r="K194" s="44">
        <f t="shared" si="80"/>
        <v>55975315</v>
      </c>
      <c r="L194" s="44">
        <f t="shared" si="80"/>
        <v>0</v>
      </c>
      <c r="M194" s="44">
        <f t="shared" si="80"/>
        <v>0</v>
      </c>
      <c r="O194" s="19">
        <f t="shared" ref="O194:S194" si="81">+SUM(O174:O186)</f>
        <v>180264756341</v>
      </c>
      <c r="P194" s="19">
        <f t="shared" si="81"/>
        <v>185016179557</v>
      </c>
      <c r="Q194" s="19">
        <f t="shared" si="81"/>
        <v>187608667088</v>
      </c>
      <c r="R194" s="19">
        <f t="shared" si="81"/>
        <v>188644770298</v>
      </c>
      <c r="S194" s="19">
        <f t="shared" si="81"/>
        <v>189068903696</v>
      </c>
    </row>
  </sheetData>
  <pageMargins left="0.7" right="0.7" top="0.75" bottom="0.75" header="0.3" footer="0.3"/>
  <ignoredErrors>
    <ignoredError sqref="C26 L2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B6" sqref="B6"/>
    </sheetView>
  </sheetViews>
  <sheetFormatPr baseColWidth="10" defaultRowHeight="15"/>
  <cols>
    <col min="1" max="1" width="7.28515625" customWidth="1"/>
    <col min="2" max="2" width="31.28515625" customWidth="1"/>
    <col min="8" max="8" width="8" customWidth="1"/>
  </cols>
  <sheetData>
    <row r="1" spans="1:8" ht="15.75" thickBot="1">
      <c r="A1" s="24" t="s">
        <v>24</v>
      </c>
    </row>
    <row r="2" spans="1:8">
      <c r="A2" s="25" t="s">
        <v>25</v>
      </c>
      <c r="B2" s="26" t="s">
        <v>26</v>
      </c>
      <c r="C2" s="26" t="s">
        <v>27</v>
      </c>
      <c r="D2" s="26" t="s">
        <v>28</v>
      </c>
      <c r="E2" s="26" t="s">
        <v>29</v>
      </c>
      <c r="F2" s="26" t="s">
        <v>30</v>
      </c>
      <c r="G2" s="26" t="s">
        <v>31</v>
      </c>
      <c r="H2" s="26" t="s">
        <v>32</v>
      </c>
    </row>
    <row r="3" spans="1:8" ht="15.75" thickBot="1">
      <c r="A3" s="23"/>
      <c r="B3" s="27" t="s">
        <v>33</v>
      </c>
      <c r="C3" s="28">
        <f t="shared" ref="C3:G3" si="0">+SUM(C4:C21)</f>
        <v>69820596.799999997</v>
      </c>
      <c r="D3" s="28">
        <f t="shared" si="0"/>
        <v>70172301.599999994</v>
      </c>
      <c r="E3" s="28">
        <f t="shared" si="0"/>
        <v>70526960.400000006</v>
      </c>
      <c r="F3" s="29">
        <f t="shared" si="0"/>
        <v>70887741.200000003</v>
      </c>
      <c r="G3" s="29">
        <f t="shared" si="0"/>
        <v>71201626</v>
      </c>
      <c r="H3" s="27"/>
    </row>
    <row r="4" spans="1:8">
      <c r="A4" s="30">
        <v>11</v>
      </c>
      <c r="B4" s="31" t="s">
        <v>34</v>
      </c>
      <c r="C4" s="32">
        <v>12175838</v>
      </c>
      <c r="D4" s="32">
        <v>12226242</v>
      </c>
      <c r="E4" s="32">
        <v>12293212</v>
      </c>
      <c r="F4" s="33">
        <v>12361734</v>
      </c>
      <c r="G4" s="34">
        <v>12420728</v>
      </c>
      <c r="H4" s="31">
        <v>0</v>
      </c>
    </row>
    <row r="5" spans="1:8">
      <c r="A5" s="30">
        <v>44</v>
      </c>
      <c r="B5" s="31" t="s">
        <v>7</v>
      </c>
      <c r="C5" s="32">
        <v>5756537</v>
      </c>
      <c r="D5" s="32">
        <v>5767834</v>
      </c>
      <c r="E5" s="32">
        <v>5769824</v>
      </c>
      <c r="F5" s="33">
        <v>5771479</v>
      </c>
      <c r="G5" s="34">
        <v>5774429</v>
      </c>
      <c r="H5" s="31">
        <v>1</v>
      </c>
    </row>
    <row r="6" spans="1:8">
      <c r="A6" s="30">
        <v>32</v>
      </c>
      <c r="B6" s="31" t="s">
        <v>8</v>
      </c>
      <c r="C6" s="32">
        <v>6178347</v>
      </c>
      <c r="D6" s="32">
        <v>6190621</v>
      </c>
      <c r="E6" s="32">
        <v>6204323</v>
      </c>
      <c r="F6" s="33">
        <v>6217310</v>
      </c>
      <c r="G6" s="34">
        <v>6219568</v>
      </c>
      <c r="H6" s="31">
        <v>1</v>
      </c>
    </row>
    <row r="7" spans="1:8">
      <c r="A7" s="30">
        <v>28</v>
      </c>
      <c r="B7" s="31" t="s">
        <v>9</v>
      </c>
      <c r="C7" s="32">
        <v>3572869</v>
      </c>
      <c r="D7" s="32">
        <v>3581658</v>
      </c>
      <c r="E7" s="32">
        <v>3588422</v>
      </c>
      <c r="F7" s="33">
        <v>3597786</v>
      </c>
      <c r="G7" s="34">
        <v>3601777</v>
      </c>
      <c r="H7" s="31">
        <v>1</v>
      </c>
    </row>
    <row r="8" spans="1:8">
      <c r="A8" s="30">
        <v>24</v>
      </c>
      <c r="B8" s="31" t="s">
        <v>10</v>
      </c>
      <c r="C8" s="32">
        <v>2717424</v>
      </c>
      <c r="D8" s="32">
        <v>2723357</v>
      </c>
      <c r="E8" s="32">
        <v>2729133</v>
      </c>
      <c r="F8" s="33">
        <v>2735628</v>
      </c>
      <c r="G8" s="34">
        <v>2734863</v>
      </c>
      <c r="H8" s="31">
        <v>0</v>
      </c>
    </row>
    <row r="9" spans="1:8">
      <c r="A9" s="30">
        <v>27</v>
      </c>
      <c r="B9" s="31" t="s">
        <v>11</v>
      </c>
      <c r="C9" s="32">
        <v>3024891</v>
      </c>
      <c r="D9" s="32">
        <v>3025158</v>
      </c>
      <c r="E9" s="32">
        <v>3026218</v>
      </c>
      <c r="F9" s="33">
        <v>3024876</v>
      </c>
      <c r="G9" s="34">
        <v>3023342</v>
      </c>
      <c r="H9" s="31">
        <v>1</v>
      </c>
    </row>
    <row r="10" spans="1:8">
      <c r="A10" s="30">
        <v>52</v>
      </c>
      <c r="B10" s="31" t="s">
        <v>35</v>
      </c>
      <c r="C10" s="32">
        <v>3910843</v>
      </c>
      <c r="D10" s="32">
        <v>3942516</v>
      </c>
      <c r="E10" s="32">
        <v>3970120</v>
      </c>
      <c r="F10" s="33">
        <v>4000908</v>
      </c>
      <c r="G10" s="34">
        <v>4028484</v>
      </c>
      <c r="H10" s="31">
        <v>0</v>
      </c>
    </row>
    <row r="11" spans="1:8">
      <c r="A11" s="30">
        <v>53</v>
      </c>
      <c r="B11" s="31" t="s">
        <v>13</v>
      </c>
      <c r="C11" s="32">
        <v>3556847</v>
      </c>
      <c r="D11" s="32">
        <v>3577940</v>
      </c>
      <c r="E11" s="32">
        <v>3600960</v>
      </c>
      <c r="F11" s="33">
        <v>3619299</v>
      </c>
      <c r="G11" s="34">
        <v>3637981</v>
      </c>
      <c r="H11" s="31">
        <v>0</v>
      </c>
    </row>
    <row r="12" spans="1:8">
      <c r="A12" s="30">
        <v>75</v>
      </c>
      <c r="B12" s="31" t="s">
        <v>14</v>
      </c>
      <c r="C12" s="32">
        <v>6329382</v>
      </c>
      <c r="D12" s="32">
        <v>6369312</v>
      </c>
      <c r="E12" s="32">
        <v>6407860</v>
      </c>
      <c r="F12" s="33">
        <v>6443722</v>
      </c>
      <c r="G12" s="34">
        <v>6478623</v>
      </c>
      <c r="H12" s="31">
        <v>1</v>
      </c>
    </row>
    <row r="13" spans="1:8">
      <c r="A13" s="30">
        <v>76</v>
      </c>
      <c r="B13" s="31" t="s">
        <v>15</v>
      </c>
      <c r="C13" s="32">
        <v>6234454</v>
      </c>
      <c r="D13" s="32">
        <v>6293661</v>
      </c>
      <c r="E13" s="32">
        <v>6356099</v>
      </c>
      <c r="F13" s="33">
        <v>6405405</v>
      </c>
      <c r="G13" s="34">
        <v>6454677</v>
      </c>
      <c r="H13" s="31">
        <v>1</v>
      </c>
    </row>
    <row r="14" spans="1:8">
      <c r="A14" s="30">
        <v>84</v>
      </c>
      <c r="B14" s="31" t="s">
        <v>16</v>
      </c>
      <c r="C14" s="32">
        <v>8323676</v>
      </c>
      <c r="D14" s="32">
        <v>8390167</v>
      </c>
      <c r="E14" s="32">
        <v>8455024</v>
      </c>
      <c r="F14" s="33">
        <v>8519470</v>
      </c>
      <c r="G14" s="34">
        <v>8576863</v>
      </c>
      <c r="H14" s="31">
        <v>1</v>
      </c>
    </row>
    <row r="15" spans="1:8">
      <c r="A15" s="30">
        <v>93</v>
      </c>
      <c r="B15" s="31" t="s">
        <v>36</v>
      </c>
      <c r="C15" s="32">
        <v>5497862</v>
      </c>
      <c r="D15" s="32">
        <v>5523830</v>
      </c>
      <c r="E15" s="32">
        <v>5547106</v>
      </c>
      <c r="F15" s="33">
        <v>5582535</v>
      </c>
      <c r="G15" s="34">
        <v>5615183</v>
      </c>
      <c r="H15" s="31">
        <v>0</v>
      </c>
    </row>
    <row r="16" spans="1:8">
      <c r="A16" s="30">
        <v>94</v>
      </c>
      <c r="B16" s="31" t="s">
        <v>18</v>
      </c>
      <c r="C16" s="32">
        <v>396209</v>
      </c>
      <c r="D16" s="32">
        <v>400896</v>
      </c>
      <c r="E16" s="32">
        <v>408234</v>
      </c>
      <c r="F16" s="33">
        <v>414786</v>
      </c>
      <c r="G16" s="34">
        <v>420880</v>
      </c>
      <c r="H16" s="31">
        <v>0</v>
      </c>
    </row>
    <row r="17" spans="1:8">
      <c r="A17" s="30">
        <v>101</v>
      </c>
      <c r="B17" s="31" t="s">
        <v>19</v>
      </c>
      <c r="C17" s="32">
        <v>424314</v>
      </c>
      <c r="D17" s="32">
        <v>424258</v>
      </c>
      <c r="E17" s="32">
        <v>423974</v>
      </c>
      <c r="F17" s="33">
        <v>421737</v>
      </c>
      <c r="G17" s="34">
        <v>420775</v>
      </c>
      <c r="H17" s="31">
        <v>0</v>
      </c>
    </row>
    <row r="18" spans="1:8">
      <c r="A18" s="30">
        <v>103</v>
      </c>
      <c r="B18" s="31" t="s">
        <v>20</v>
      </c>
      <c r="C18" s="32">
        <v>241381</v>
      </c>
      <c r="D18" s="32">
        <v>243469</v>
      </c>
      <c r="E18" s="32">
        <v>248055</v>
      </c>
      <c r="F18" s="33">
        <v>256616</v>
      </c>
      <c r="G18" s="34">
        <v>264244</v>
      </c>
      <c r="H18" s="31">
        <v>0</v>
      </c>
    </row>
    <row r="19" spans="1:8">
      <c r="A19" s="30">
        <v>102</v>
      </c>
      <c r="B19" s="31" t="s">
        <v>21</v>
      </c>
      <c r="C19" s="32">
        <v>407954</v>
      </c>
      <c r="D19" s="32">
        <v>404111</v>
      </c>
      <c r="E19" s="32">
        <v>401155</v>
      </c>
      <c r="F19" s="33">
        <v>399809</v>
      </c>
      <c r="G19" s="34">
        <v>397028</v>
      </c>
      <c r="H19" s="31">
        <v>0</v>
      </c>
    </row>
    <row r="20" spans="1:8">
      <c r="A20" s="30">
        <v>104</v>
      </c>
      <c r="B20" s="31" t="s">
        <v>22</v>
      </c>
      <c r="C20" s="32">
        <v>844265</v>
      </c>
      <c r="D20" s="32">
        <v>850607</v>
      </c>
      <c r="E20" s="32">
        <v>851416</v>
      </c>
      <c r="F20" s="33">
        <v>859655</v>
      </c>
      <c r="G20" s="34">
        <v>868034</v>
      </c>
      <c r="H20" s="31">
        <v>0</v>
      </c>
    </row>
    <row r="21" spans="1:8" ht="15.75" thickBot="1">
      <c r="A21" s="35">
        <v>106</v>
      </c>
      <c r="B21" s="36" t="s">
        <v>23</v>
      </c>
      <c r="C21" s="37">
        <v>227503.8</v>
      </c>
      <c r="D21" s="37">
        <v>236664.59999999998</v>
      </c>
      <c r="E21" s="37">
        <v>245825.39999999997</v>
      </c>
      <c r="F21" s="38">
        <v>254986.19999999995</v>
      </c>
      <c r="G21" s="39">
        <v>264147</v>
      </c>
      <c r="H21" s="36">
        <v>0</v>
      </c>
    </row>
    <row r="23" spans="1:8">
      <c r="B23" s="43" t="s">
        <v>41</v>
      </c>
      <c r="C23" s="44">
        <f>+C3-C21</f>
        <v>69593093</v>
      </c>
      <c r="D23" s="44">
        <f t="shared" ref="D23:G23" si="1">+D3-D21</f>
        <v>69935637</v>
      </c>
      <c r="E23" s="44">
        <f t="shared" si="1"/>
        <v>70281135</v>
      </c>
      <c r="F23" s="44">
        <f t="shared" si="1"/>
        <v>70632755</v>
      </c>
      <c r="G23" s="44">
        <f t="shared" si="1"/>
        <v>70937479</v>
      </c>
    </row>
    <row r="24" spans="1:8">
      <c r="B24" s="43" t="s">
        <v>42</v>
      </c>
      <c r="C24" s="44">
        <f>+SUM(C4:C16)</f>
        <v>67675179</v>
      </c>
      <c r="D24" s="44">
        <f t="shared" ref="D24:G24" si="2">+SUM(D4:D16)</f>
        <v>68013192</v>
      </c>
      <c r="E24" s="44">
        <f t="shared" si="2"/>
        <v>68356535</v>
      </c>
      <c r="F24" s="44">
        <f t="shared" si="2"/>
        <v>68694938</v>
      </c>
      <c r="G24" s="44">
        <f t="shared" si="2"/>
        <v>68987398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8"/>
  <sheetViews>
    <sheetView workbookViewId="0">
      <selection activeCell="I228" sqref="I228"/>
    </sheetView>
  </sheetViews>
  <sheetFormatPr baseColWidth="10" defaultRowHeight="15"/>
  <cols>
    <col min="1" max="1" width="32.28515625" customWidth="1"/>
    <col min="2" max="2" width="25.42578125" customWidth="1"/>
  </cols>
  <sheetData>
    <row r="1" spans="1:15">
      <c r="A1" s="1"/>
      <c r="B1" s="2"/>
      <c r="C1" s="3"/>
      <c r="D1" s="3"/>
      <c r="E1" s="3"/>
      <c r="F1" s="3"/>
      <c r="G1" s="3"/>
    </row>
    <row r="2" spans="1:15">
      <c r="A2" s="5"/>
      <c r="B2" s="2"/>
      <c r="C2" s="3"/>
      <c r="D2" s="3"/>
      <c r="E2" s="3"/>
      <c r="F2" s="3"/>
      <c r="G2" s="3"/>
    </row>
    <row r="3" spans="1:15" ht="15.75" thickBot="1">
      <c r="A3" s="6" t="s">
        <v>46</v>
      </c>
      <c r="B3" s="6"/>
      <c r="C3" s="6" t="s">
        <v>40</v>
      </c>
      <c r="D3" s="6"/>
      <c r="E3" s="6"/>
      <c r="F3" s="6"/>
      <c r="G3" s="6"/>
      <c r="I3" t="s">
        <v>37</v>
      </c>
      <c r="O3" t="s">
        <v>39</v>
      </c>
    </row>
    <row r="4" spans="1:15">
      <c r="A4" s="8"/>
      <c r="B4" s="9"/>
      <c r="C4" s="10">
        <v>2014</v>
      </c>
      <c r="D4" s="10">
        <v>2015</v>
      </c>
      <c r="E4" s="10">
        <v>2016</v>
      </c>
      <c r="F4" s="11">
        <v>2017</v>
      </c>
      <c r="G4" s="11">
        <v>2018</v>
      </c>
      <c r="H4" s="2"/>
      <c r="I4" s="10">
        <v>2014</v>
      </c>
      <c r="J4" s="10">
        <v>2015</v>
      </c>
      <c r="K4" s="10">
        <v>2016</v>
      </c>
      <c r="L4" s="11">
        <v>2017</v>
      </c>
      <c r="M4" s="11">
        <v>2018</v>
      </c>
      <c r="N4" s="2"/>
      <c r="O4" t="s">
        <v>38</v>
      </c>
    </row>
    <row r="5" spans="1:15">
      <c r="A5" s="13" t="s">
        <v>4</v>
      </c>
      <c r="B5" s="14" t="s">
        <v>5</v>
      </c>
      <c r="C5" s="15">
        <f>+'Valeurs €'!O5/'Pop DGF'!C3</f>
        <v>2648.2345424752943</v>
      </c>
      <c r="D5" s="15">
        <f>+'Valeurs €'!P5/'Pop DGF'!D3</f>
        <v>2666.7035219634299</v>
      </c>
      <c r="E5" s="15">
        <f>+'Valeurs €'!Q5/'Pop DGF'!E3</f>
        <v>2651.6417882373389</v>
      </c>
      <c r="F5" s="15">
        <f>+'Valeurs €'!R5/'Pop DGF'!F3</f>
        <v>2681.617010445806</v>
      </c>
      <c r="G5" s="15">
        <f>+'Valeurs €'!S5/'Pop DGF'!G3</f>
        <v>2692.1005823799587</v>
      </c>
      <c r="H5" s="40"/>
      <c r="I5" s="41">
        <f>+C5/$C5*100</f>
        <v>100</v>
      </c>
      <c r="J5" s="41">
        <f t="shared" ref="J5:M20" si="0">+D5/$C5*100</f>
        <v>100.69740724214226</v>
      </c>
      <c r="K5" s="41">
        <f t="shared" si="0"/>
        <v>100.12866102708789</v>
      </c>
      <c r="L5" s="41">
        <f t="shared" si="0"/>
        <v>101.26055556768432</v>
      </c>
      <c r="M5" s="41">
        <f t="shared" si="0"/>
        <v>101.65642578861851</v>
      </c>
      <c r="O5" s="42">
        <f t="shared" ref="O5:O23" si="1">+(M5/100)^(0.25)-1</f>
        <v>4.1155875978338141E-3</v>
      </c>
    </row>
    <row r="6" spans="1:15">
      <c r="A6" s="20"/>
      <c r="B6" s="14" t="s">
        <v>6</v>
      </c>
      <c r="C6" s="15">
        <f>+'Valeurs €'!O6/'Pop DGF'!C4</f>
        <v>2815.2970653847397</v>
      </c>
      <c r="D6" s="15">
        <f>+'Valeurs €'!P6/'Pop DGF'!D4</f>
        <v>2829.4911291629924</v>
      </c>
      <c r="E6" s="15">
        <f>+'Valeurs €'!Q6/'Pop DGF'!E4</f>
        <v>2792.9504276831799</v>
      </c>
      <c r="F6" s="15">
        <f>+'Valeurs €'!R6/'Pop DGF'!F4</f>
        <v>2795.9671707868815</v>
      </c>
      <c r="G6" s="15">
        <f>+'Valeurs €'!S6/'Pop DGF'!G4</f>
        <v>2813.1963161901622</v>
      </c>
      <c r="H6" s="2"/>
      <c r="I6" s="41">
        <f t="shared" ref="I6:M23" si="2">+C6/$C6*100</f>
        <v>100</v>
      </c>
      <c r="J6" s="41">
        <f t="shared" si="0"/>
        <v>100.5041764136643</v>
      </c>
      <c r="K6" s="41">
        <f t="shared" si="0"/>
        <v>99.206242283405146</v>
      </c>
      <c r="L6" s="41">
        <f t="shared" si="0"/>
        <v>99.313397693070215</v>
      </c>
      <c r="M6" s="41">
        <f t="shared" si="0"/>
        <v>99.925380904899626</v>
      </c>
      <c r="O6" s="42">
        <f t="shared" si="1"/>
        <v>-1.8659996057179828E-4</v>
      </c>
    </row>
    <row r="7" spans="1:15">
      <c r="A7" s="20"/>
      <c r="B7" s="14" t="s">
        <v>7</v>
      </c>
      <c r="C7" s="15">
        <f>+'Valeurs €'!O7/'Pop DGF'!C5</f>
        <v>2450.1729461653767</v>
      </c>
      <c r="D7" s="15">
        <f>+'Valeurs €'!P7/'Pop DGF'!D5</f>
        <v>2466.9463131220491</v>
      </c>
      <c r="E7" s="15">
        <f>+'Valeurs €'!Q7/'Pop DGF'!E5</f>
        <v>2460.2730740140428</v>
      </c>
      <c r="F7" s="15">
        <f>+'Valeurs €'!R7/'Pop DGF'!F5</f>
        <v>2488.5543568641592</v>
      </c>
      <c r="G7" s="15">
        <f>+'Valeurs €'!S7/'Pop DGF'!G5</f>
        <v>2519.5941352816012</v>
      </c>
      <c r="H7" s="2"/>
      <c r="I7" s="41">
        <f t="shared" si="2"/>
        <v>100</v>
      </c>
      <c r="J7" s="41">
        <f t="shared" si="0"/>
        <v>100.68457889811097</v>
      </c>
      <c r="K7" s="41">
        <f t="shared" si="0"/>
        <v>100.41222101747852</v>
      </c>
      <c r="L7" s="41">
        <f t="shared" si="0"/>
        <v>101.56647761370685</v>
      </c>
      <c r="M7" s="41">
        <f t="shared" si="0"/>
        <v>102.83331791842987</v>
      </c>
      <c r="O7" s="42">
        <f t="shared" si="1"/>
        <v>7.0092553396838841E-3</v>
      </c>
    </row>
    <row r="8" spans="1:15">
      <c r="A8" s="20"/>
      <c r="B8" s="14" t="s">
        <v>8</v>
      </c>
      <c r="C8" s="15">
        <f>+'Valeurs €'!O8/'Pop DGF'!C6</f>
        <v>2691.244272132983</v>
      </c>
      <c r="D8" s="15">
        <f>+'Valeurs €'!P8/'Pop DGF'!D6</f>
        <v>2724.835364658893</v>
      </c>
      <c r="E8" s="15">
        <f>+'Valeurs €'!Q8/'Pop DGF'!E6</f>
        <v>2694.7888699540626</v>
      </c>
      <c r="F8" s="15">
        <f>+'Valeurs €'!R8/'Pop DGF'!F6</f>
        <v>2756.9441953191977</v>
      </c>
      <c r="G8" s="15">
        <f>+'Valeurs €'!S8/'Pop DGF'!G6</f>
        <v>2743.8754178746822</v>
      </c>
      <c r="H8" s="2"/>
      <c r="I8" s="41">
        <f t="shared" si="2"/>
        <v>100</v>
      </c>
      <c r="J8" s="41">
        <f t="shared" si="0"/>
        <v>101.24816215583756</v>
      </c>
      <c r="K8" s="41">
        <f t="shared" si="0"/>
        <v>100.13170851333648</v>
      </c>
      <c r="L8" s="41">
        <f t="shared" si="0"/>
        <v>102.44124711630667</v>
      </c>
      <c r="M8" s="41">
        <f t="shared" si="0"/>
        <v>101.95564357671574</v>
      </c>
      <c r="O8" s="42">
        <f t="shared" si="1"/>
        <v>4.8536574743092142E-3</v>
      </c>
    </row>
    <row r="9" spans="1:15">
      <c r="A9" s="20"/>
      <c r="B9" s="14" t="s">
        <v>9</v>
      </c>
      <c r="C9" s="15">
        <f>+'Valeurs €'!O9/'Pop DGF'!C7</f>
        <v>2553.9136780553667</v>
      </c>
      <c r="D9" s="15">
        <f>+'Valeurs €'!P9/'Pop DGF'!D7</f>
        <v>2577.8937310597494</v>
      </c>
      <c r="E9" s="15">
        <f>+'Valeurs €'!Q9/'Pop DGF'!E7</f>
        <v>2581.4780775505224</v>
      </c>
      <c r="F9" s="15">
        <f>+'Valeurs €'!R9/'Pop DGF'!F7</f>
        <v>2605.7997171037964</v>
      </c>
      <c r="G9" s="15">
        <f>+'Valeurs €'!S9/'Pop DGF'!G7</f>
        <v>2609.4259577980538</v>
      </c>
      <c r="H9" s="2"/>
      <c r="I9" s="41">
        <f t="shared" si="2"/>
        <v>100</v>
      </c>
      <c r="J9" s="41">
        <f t="shared" si="0"/>
        <v>100.93895315297586</v>
      </c>
      <c r="K9" s="41">
        <f t="shared" si="0"/>
        <v>101.07930035897471</v>
      </c>
      <c r="L9" s="41">
        <f t="shared" si="0"/>
        <v>102.03162853522667</v>
      </c>
      <c r="M9" s="41">
        <f t="shared" si="0"/>
        <v>102.17361613353179</v>
      </c>
      <c r="O9" s="42">
        <f t="shared" si="1"/>
        <v>5.3903004966002754E-3</v>
      </c>
    </row>
    <row r="10" spans="1:15">
      <c r="A10" s="20"/>
      <c r="B10" s="14" t="s">
        <v>10</v>
      </c>
      <c r="C10" s="15">
        <f>+'Valeurs €'!O10/'Pop DGF'!C8</f>
        <v>2430.1818641478108</v>
      </c>
      <c r="D10" s="15">
        <f>+'Valeurs €'!P10/'Pop DGF'!D8</f>
        <v>2434.2346717672344</v>
      </c>
      <c r="E10" s="15">
        <f>+'Valeurs €'!Q10/'Pop DGF'!E8</f>
        <v>2432.9098640483994</v>
      </c>
      <c r="F10" s="15">
        <f>+'Valeurs €'!R10/'Pop DGF'!F8</f>
        <v>2460.909715063598</v>
      </c>
      <c r="G10" s="15">
        <f>+'Valeurs €'!S10/'Pop DGF'!G8</f>
        <v>2497.964760209195</v>
      </c>
      <c r="H10" s="2"/>
      <c r="I10" s="41">
        <f t="shared" si="2"/>
        <v>100</v>
      </c>
      <c r="J10" s="41">
        <f t="shared" si="0"/>
        <v>100.16676972531209</v>
      </c>
      <c r="K10" s="41">
        <f t="shared" si="0"/>
        <v>100.11225496909653</v>
      </c>
      <c r="L10" s="41">
        <f t="shared" si="0"/>
        <v>101.264425982644</v>
      </c>
      <c r="M10" s="41">
        <f t="shared" si="0"/>
        <v>102.78921084308041</v>
      </c>
      <c r="O10" s="42">
        <f t="shared" si="1"/>
        <v>6.901256833246272E-3</v>
      </c>
    </row>
    <row r="11" spans="1:15">
      <c r="A11" s="20"/>
      <c r="B11" s="14" t="s">
        <v>11</v>
      </c>
      <c r="C11" s="15">
        <f>+'Valeurs €'!O11/'Pop DGF'!C9</f>
        <v>2428.6324251022597</v>
      </c>
      <c r="D11" s="15">
        <f>+'Valeurs €'!P11/'Pop DGF'!D9</f>
        <v>2446.0648620667084</v>
      </c>
      <c r="E11" s="15">
        <f>+'Valeurs €'!Q11/'Pop DGF'!E9</f>
        <v>2452.8828511363026</v>
      </c>
      <c r="F11" s="15">
        <f>+'Valeurs €'!R11/'Pop DGF'!F9</f>
        <v>2472.9476481019387</v>
      </c>
      <c r="G11" s="15">
        <f>+'Valeurs €'!S11/'Pop DGF'!G9</f>
        <v>2517.4829149332095</v>
      </c>
      <c r="H11" s="2"/>
      <c r="I11" s="41">
        <f t="shared" si="2"/>
        <v>100</v>
      </c>
      <c r="J11" s="41">
        <f t="shared" si="0"/>
        <v>100.71778819982258</v>
      </c>
      <c r="K11" s="41">
        <f t="shared" si="0"/>
        <v>100.99852187524927</v>
      </c>
      <c r="L11" s="41">
        <f t="shared" si="0"/>
        <v>101.82469864692732</v>
      </c>
      <c r="M11" s="41">
        <f t="shared" si="0"/>
        <v>103.65845769465129</v>
      </c>
      <c r="O11" s="42">
        <f t="shared" si="1"/>
        <v>9.0232785736779064E-3</v>
      </c>
    </row>
    <row r="12" spans="1:15">
      <c r="A12" s="20"/>
      <c r="B12" s="14" t="s">
        <v>12</v>
      </c>
      <c r="C12" s="15">
        <f>+'Valeurs €'!O12/'Pop DGF'!C10</f>
        <v>2306.6392071990617</v>
      </c>
      <c r="D12" s="15">
        <f>+'Valeurs €'!P12/'Pop DGF'!D10</f>
        <v>2304.2294445983225</v>
      </c>
      <c r="E12" s="15">
        <f>+'Valeurs €'!Q12/'Pop DGF'!E10</f>
        <v>2294.7896935105236</v>
      </c>
      <c r="F12" s="15">
        <f>+'Valeurs €'!R12/'Pop DGF'!F10</f>
        <v>2359.3168863168062</v>
      </c>
      <c r="G12" s="15">
        <f>+'Valeurs €'!S12/'Pop DGF'!G10</f>
        <v>2338.2508209043403</v>
      </c>
      <c r="H12" s="2"/>
      <c r="I12" s="41">
        <f t="shared" si="2"/>
        <v>100</v>
      </c>
      <c r="J12" s="41">
        <f t="shared" si="0"/>
        <v>99.895529279428771</v>
      </c>
      <c r="K12" s="41">
        <f t="shared" si="0"/>
        <v>99.486286643721499</v>
      </c>
      <c r="L12" s="41">
        <f t="shared" si="0"/>
        <v>102.28374159917757</v>
      </c>
      <c r="M12" s="41">
        <f t="shared" si="0"/>
        <v>101.37046199538351</v>
      </c>
      <c r="O12" s="42">
        <f t="shared" si="1"/>
        <v>3.4086866318536746E-3</v>
      </c>
    </row>
    <row r="13" spans="1:15">
      <c r="A13" s="20"/>
      <c r="B13" s="14" t="s">
        <v>13</v>
      </c>
      <c r="C13" s="15">
        <f>+'Valeurs €'!O13/'Pop DGF'!C11</f>
        <v>2232.6127679936753</v>
      </c>
      <c r="D13" s="15">
        <f>+'Valeurs €'!P13/'Pop DGF'!D11</f>
        <v>2255.6338926868534</v>
      </c>
      <c r="E13" s="15">
        <f>+'Valeurs €'!Q13/'Pop DGF'!E11</f>
        <v>2248.3653317448679</v>
      </c>
      <c r="F13" s="15">
        <f>+'Valeurs €'!R13/'Pop DGF'!F11</f>
        <v>2292.5874071194448</v>
      </c>
      <c r="G13" s="15">
        <f>+'Valeurs €'!S13/'Pop DGF'!G11</f>
        <v>2331.3244816286838</v>
      </c>
      <c r="H13" s="2"/>
      <c r="I13" s="41">
        <f t="shared" si="2"/>
        <v>100</v>
      </c>
      <c r="J13" s="41">
        <f t="shared" si="0"/>
        <v>101.03112931284836</v>
      </c>
      <c r="K13" s="41">
        <f t="shared" si="0"/>
        <v>100.70556632018854</v>
      </c>
      <c r="L13" s="41">
        <f t="shared" si="0"/>
        <v>102.68629831314928</v>
      </c>
      <c r="M13" s="41">
        <f t="shared" si="0"/>
        <v>104.42135398713657</v>
      </c>
      <c r="O13" s="42">
        <f t="shared" si="1"/>
        <v>1.0874706572407744E-2</v>
      </c>
    </row>
    <row r="14" spans="1:15">
      <c r="A14" s="20"/>
      <c r="B14" s="14" t="s">
        <v>14</v>
      </c>
      <c r="C14" s="15">
        <f>+'Valeurs €'!O14/'Pop DGF'!C12</f>
        <v>2548.9197913793164</v>
      </c>
      <c r="D14" s="15">
        <f>+'Valeurs €'!P14/'Pop DGF'!D12</f>
        <v>2554.723140270095</v>
      </c>
      <c r="E14" s="15">
        <f>+'Valeurs €'!Q14/'Pop DGF'!E12</f>
        <v>2569.4704336549175</v>
      </c>
      <c r="F14" s="15">
        <f>+'Valeurs €'!R14/'Pop DGF'!F12</f>
        <v>2597.0692325025816</v>
      </c>
      <c r="G14" s="15">
        <f>+'Valeurs €'!S14/'Pop DGF'!G12</f>
        <v>2610.1898204294339</v>
      </c>
      <c r="H14" s="2"/>
      <c r="I14" s="41">
        <f t="shared" si="2"/>
        <v>100</v>
      </c>
      <c r="J14" s="41">
        <f t="shared" si="0"/>
        <v>100.22767875671907</v>
      </c>
      <c r="K14" s="41">
        <f t="shared" si="0"/>
        <v>100.80624907637758</v>
      </c>
      <c r="L14" s="41">
        <f t="shared" si="0"/>
        <v>101.88901358473935</v>
      </c>
      <c r="M14" s="41">
        <f t="shared" si="0"/>
        <v>102.40376449888061</v>
      </c>
      <c r="O14" s="42">
        <f t="shared" si="1"/>
        <v>5.9559889445559566E-3</v>
      </c>
    </row>
    <row r="15" spans="1:15">
      <c r="A15" s="20"/>
      <c r="B15" s="14" t="s">
        <v>15</v>
      </c>
      <c r="C15" s="15">
        <f>+'Valeurs €'!O15/'Pop DGF'!C13</f>
        <v>2732.2638636839729</v>
      </c>
      <c r="D15" s="15">
        <f>+'Valeurs €'!P15/'Pop DGF'!D13</f>
        <v>2743.7638158458171</v>
      </c>
      <c r="E15" s="15">
        <f>+'Valeurs €'!Q15/'Pop DGF'!E13</f>
        <v>2723.6113633535288</v>
      </c>
      <c r="F15" s="15">
        <f>+'Valeurs €'!R15/'Pop DGF'!F13</f>
        <v>2780.670067544519</v>
      </c>
      <c r="G15" s="15">
        <f>+'Valeurs €'!S15/'Pop DGF'!G13</f>
        <v>2793.4952999197326</v>
      </c>
      <c r="H15" s="2"/>
      <c r="I15" s="41">
        <f t="shared" si="2"/>
        <v>100</v>
      </c>
      <c r="J15" s="41">
        <f t="shared" si="0"/>
        <v>100.42089464032726</v>
      </c>
      <c r="K15" s="41">
        <f t="shared" si="0"/>
        <v>99.683321203144061</v>
      </c>
      <c r="L15" s="41">
        <f t="shared" si="0"/>
        <v>101.77165187096091</v>
      </c>
      <c r="M15" s="41">
        <f t="shared" si="0"/>
        <v>102.24105135121174</v>
      </c>
      <c r="O15" s="42">
        <f t="shared" si="1"/>
        <v>5.5561504059289391E-3</v>
      </c>
    </row>
    <row r="16" spans="1:15">
      <c r="A16" s="20"/>
      <c r="B16" s="14" t="s">
        <v>16</v>
      </c>
      <c r="C16" s="15">
        <f>+'Valeurs €'!O16/'Pop DGF'!C14</f>
        <v>2614.5399746458174</v>
      </c>
      <c r="D16" s="15">
        <f>+'Valeurs €'!P16/'Pop DGF'!D14</f>
        <v>2648.2748988190579</v>
      </c>
      <c r="E16" s="15">
        <f>+'Valeurs €'!Q16/'Pop DGF'!E14</f>
        <v>2612.2581414316505</v>
      </c>
      <c r="F16" s="15">
        <f>+'Valeurs €'!R16/'Pop DGF'!F14</f>
        <v>2617.7900858856242</v>
      </c>
      <c r="G16" s="15">
        <f>+'Valeurs €'!S16/'Pop DGF'!G14</f>
        <v>2619.9435498736543</v>
      </c>
      <c r="H16" s="2"/>
      <c r="I16" s="41">
        <f t="shared" si="2"/>
        <v>100</v>
      </c>
      <c r="J16" s="41">
        <f t="shared" si="0"/>
        <v>101.29028144531659</v>
      </c>
      <c r="K16" s="41">
        <f t="shared" si="0"/>
        <v>99.912725250472562</v>
      </c>
      <c r="L16" s="41">
        <f t="shared" si="0"/>
        <v>100.12430910490275</v>
      </c>
      <c r="M16" s="41">
        <f t="shared" si="0"/>
        <v>100.2066740336823</v>
      </c>
      <c r="O16" s="42">
        <f t="shared" si="1"/>
        <v>5.1628512108270463E-4</v>
      </c>
    </row>
    <row r="17" spans="1:15">
      <c r="A17" s="20"/>
      <c r="B17" s="14" t="s">
        <v>17</v>
      </c>
      <c r="C17" s="15">
        <f>+'Valeurs €'!O17/'Pop DGF'!C15</f>
        <v>2938.0584103420565</v>
      </c>
      <c r="D17" s="15">
        <f>+'Valeurs €'!P17/'Pop DGF'!D15</f>
        <v>2935.2384450643845</v>
      </c>
      <c r="E17" s="15">
        <f>+'Valeurs €'!Q17/'Pop DGF'!E15</f>
        <v>2896.0146186137422</v>
      </c>
      <c r="F17" s="15">
        <f>+'Valeurs €'!R17/'Pop DGF'!F15</f>
        <v>2912.2585124858151</v>
      </c>
      <c r="G17" s="15">
        <f>+'Valeurs €'!S17/'Pop DGF'!G15</f>
        <v>2925.3524674084533</v>
      </c>
      <c r="H17" s="2"/>
      <c r="I17" s="41">
        <f t="shared" si="2"/>
        <v>100</v>
      </c>
      <c r="J17" s="41">
        <f t="shared" si="0"/>
        <v>99.904019427668771</v>
      </c>
      <c r="K17" s="41">
        <f t="shared" si="0"/>
        <v>98.568994013858998</v>
      </c>
      <c r="L17" s="41">
        <f t="shared" si="0"/>
        <v>99.121872534411665</v>
      </c>
      <c r="M17" s="41">
        <f t="shared" si="0"/>
        <v>99.567539471343451</v>
      </c>
      <c r="O17" s="42">
        <f t="shared" si="1"/>
        <v>-1.0829090902128025E-3</v>
      </c>
    </row>
    <row r="18" spans="1:15">
      <c r="A18" s="20"/>
      <c r="B18" s="14" t="s">
        <v>18</v>
      </c>
      <c r="C18" s="15">
        <f>+'Valeurs €'!O18/'Pop DGF'!C16</f>
        <v>3440.791468644074</v>
      </c>
      <c r="D18" s="15">
        <f>+'Valeurs €'!P18/'Pop DGF'!D16</f>
        <v>3509.6233861151022</v>
      </c>
      <c r="E18" s="15">
        <f>+'Valeurs €'!Q18/'Pop DGF'!E16</f>
        <v>3553.0637330550617</v>
      </c>
      <c r="F18" s="15">
        <f>+'Valeurs €'!R18/'Pop DGF'!F16</f>
        <v>3506.0024518667456</v>
      </c>
      <c r="G18" s="15">
        <f>+'Valeurs €'!S18/'Pop DGF'!G16</f>
        <v>3462.0453312107966</v>
      </c>
      <c r="H18" s="2"/>
      <c r="I18" s="41">
        <f t="shared" si="2"/>
        <v>100</v>
      </c>
      <c r="J18" s="41">
        <f t="shared" si="0"/>
        <v>102.00046756969417</v>
      </c>
      <c r="K18" s="41">
        <f t="shared" si="0"/>
        <v>103.26297787686714</v>
      </c>
      <c r="L18" s="41">
        <f t="shared" si="0"/>
        <v>101.8952320655564</v>
      </c>
      <c r="M18" s="41">
        <f t="shared" si="0"/>
        <v>100.61770272219077</v>
      </c>
      <c r="O18" s="42">
        <f t="shared" si="1"/>
        <v>1.5406925465899501E-3</v>
      </c>
    </row>
    <row r="19" spans="1:15">
      <c r="A19" s="20"/>
      <c r="B19" s="14" t="s">
        <v>19</v>
      </c>
      <c r="C19" s="15">
        <f>+'Valeurs €'!O19/'Pop DGF'!C17</f>
        <v>3607.0862285948615</v>
      </c>
      <c r="D19" s="15">
        <f>+'Valeurs €'!P19/'Pop DGF'!D17</f>
        <v>3845.8536079461082</v>
      </c>
      <c r="E19" s="15">
        <f>+'Valeurs €'!Q19/'Pop DGF'!E17</f>
        <v>3864.1271445890552</v>
      </c>
      <c r="F19" s="15">
        <f>+'Valeurs €'!R19/'Pop DGF'!F17</f>
        <v>3957.0417463964509</v>
      </c>
      <c r="G19" s="15">
        <f>+'Valeurs €'!S19/'Pop DGF'!G17</f>
        <v>3947.6561963044383</v>
      </c>
      <c r="H19" s="2"/>
      <c r="I19" s="41">
        <f t="shared" si="2"/>
        <v>100</v>
      </c>
      <c r="J19" s="41">
        <f t="shared" si="0"/>
        <v>106.61939760293055</v>
      </c>
      <c r="K19" s="41">
        <f t="shared" si="0"/>
        <v>107.12599865111414</v>
      </c>
      <c r="L19" s="41">
        <f t="shared" si="0"/>
        <v>109.70188943716808</v>
      </c>
      <c r="M19" s="41">
        <f t="shared" si="0"/>
        <v>109.44169188442842</v>
      </c>
      <c r="O19" s="42">
        <f t="shared" si="1"/>
        <v>2.2811728897725647E-2</v>
      </c>
    </row>
    <row r="20" spans="1:15">
      <c r="A20" s="20"/>
      <c r="B20" s="14" t="s">
        <v>20</v>
      </c>
      <c r="C20" s="15">
        <f>+'Valeurs €'!O20/'Pop DGF'!C18</f>
        <v>3070.7808485340602</v>
      </c>
      <c r="D20" s="15">
        <f>+'Valeurs €'!P20/'Pop DGF'!D18</f>
        <v>3123.9721073319397</v>
      </c>
      <c r="E20" s="15">
        <f>+'Valeurs €'!Q20/'Pop DGF'!E18</f>
        <v>3199.7421176755156</v>
      </c>
      <c r="F20" s="15">
        <f>+'Valeurs €'!R20/'Pop DGF'!F18</f>
        <v>3352.3142945100849</v>
      </c>
      <c r="G20" s="15">
        <f>+'Valeurs €'!S20/'Pop DGF'!G18</f>
        <v>3399.4334705802212</v>
      </c>
      <c r="H20" s="2"/>
      <c r="I20" s="41">
        <f t="shared" si="2"/>
        <v>100</v>
      </c>
      <c r="J20" s="41">
        <f t="shared" si="0"/>
        <v>101.73217371807148</v>
      </c>
      <c r="K20" s="41">
        <f t="shared" si="0"/>
        <v>104.19962463954468</v>
      </c>
      <c r="L20" s="41">
        <f t="shared" si="0"/>
        <v>109.16813865471462</v>
      </c>
      <c r="M20" s="41">
        <f t="shared" si="0"/>
        <v>110.7025749559124</v>
      </c>
      <c r="O20" s="42">
        <f t="shared" si="1"/>
        <v>2.5745051989601864E-2</v>
      </c>
    </row>
    <row r="21" spans="1:15">
      <c r="A21" s="20"/>
      <c r="B21" s="14" t="s">
        <v>21</v>
      </c>
      <c r="C21" s="15">
        <f>+'Valeurs €'!O21/'Pop DGF'!C19</f>
        <v>3841.2327272192451</v>
      </c>
      <c r="D21" s="15">
        <f>+'Valeurs €'!P21/'Pop DGF'!D19</f>
        <v>3890.2685103845229</v>
      </c>
      <c r="E21" s="15">
        <f>+'Valeurs €'!Q21/'Pop DGF'!E19</f>
        <v>4084.1831137590207</v>
      </c>
      <c r="F21" s="15">
        <f>+'Valeurs €'!R21/'Pop DGF'!F19</f>
        <v>4277.1804436618486</v>
      </c>
      <c r="G21" s="15">
        <f>+'Valeurs €'!S21/'Pop DGF'!G19</f>
        <v>4004.9616047230925</v>
      </c>
      <c r="H21" s="2"/>
      <c r="I21" s="41">
        <f t="shared" si="2"/>
        <v>100</v>
      </c>
      <c r="J21" s="41">
        <f t="shared" si="2"/>
        <v>101.27656371398189</v>
      </c>
      <c r="K21" s="41">
        <f t="shared" si="2"/>
        <v>106.32480257752184</v>
      </c>
      <c r="L21" s="41">
        <f t="shared" si="2"/>
        <v>111.34916177698496</v>
      </c>
      <c r="M21" s="41">
        <f t="shared" si="2"/>
        <v>104.26240452299736</v>
      </c>
      <c r="O21" s="42">
        <f t="shared" si="1"/>
        <v>1.0489800164597884E-2</v>
      </c>
    </row>
    <row r="22" spans="1:15">
      <c r="A22" s="20"/>
      <c r="B22" s="14" t="s">
        <v>22</v>
      </c>
      <c r="C22" s="15">
        <f>+'Valeurs €'!O22/'Pop DGF'!C20</f>
        <v>3832.2978176283514</v>
      </c>
      <c r="D22" s="15">
        <f>+'Valeurs €'!P22/'Pop DGF'!D20</f>
        <v>3868.7797725624173</v>
      </c>
      <c r="E22" s="15">
        <f>+'Valeurs €'!Q22/'Pop DGF'!E20</f>
        <v>3966.1587625790448</v>
      </c>
      <c r="F22" s="15">
        <f>+'Valeurs €'!R22/'Pop DGF'!F20</f>
        <v>4012.9972233046979</v>
      </c>
      <c r="G22" s="15">
        <f>+'Valeurs €'!S22/'Pop DGF'!G20</f>
        <v>4031.5217249554739</v>
      </c>
      <c r="H22" s="2"/>
      <c r="I22" s="41">
        <f t="shared" si="2"/>
        <v>100</v>
      </c>
      <c r="J22" s="41">
        <f t="shared" si="2"/>
        <v>100.95196032955087</v>
      </c>
      <c r="K22" s="41">
        <f t="shared" si="2"/>
        <v>103.49296822222274</v>
      </c>
      <c r="L22" s="41">
        <f t="shared" si="2"/>
        <v>104.71517126996601</v>
      </c>
      <c r="M22" s="41">
        <f t="shared" si="2"/>
        <v>105.19854971632697</v>
      </c>
      <c r="O22" s="42">
        <f t="shared" si="1"/>
        <v>1.2750434432210689E-2</v>
      </c>
    </row>
    <row r="23" spans="1:15">
      <c r="A23" s="23"/>
      <c r="B23" s="14" t="s">
        <v>23</v>
      </c>
      <c r="C23" s="15">
        <f>+'Valeurs €'!O23/'Pop DGF'!C21</f>
        <v>1465.3491985628373</v>
      </c>
      <c r="D23" s="15">
        <f>+'Valeurs €'!P23/'Pop DGF'!D21</f>
        <v>1625.4023964716314</v>
      </c>
      <c r="E23" s="15">
        <f>+'Valeurs €'!Q23/'Pop DGF'!E21</f>
        <v>1647.3107416890202</v>
      </c>
      <c r="F23" s="15">
        <f>+'Valeurs €'!R23/'Pop DGF'!F21</f>
        <v>1778.6261531016191</v>
      </c>
      <c r="G23" s="15">
        <f>+'Valeurs €'!S23/'Pop DGF'!G21</f>
        <v>1657.7479812377198</v>
      </c>
      <c r="H23" s="2"/>
      <c r="I23" s="41">
        <f t="shared" si="2"/>
        <v>100</v>
      </c>
      <c r="J23" s="41">
        <f t="shared" si="2"/>
        <v>110.92252946026575</v>
      </c>
      <c r="K23" s="41">
        <f t="shared" si="2"/>
        <v>112.41762327400488</v>
      </c>
      <c r="L23" s="41">
        <f t="shared" si="2"/>
        <v>121.37899654539908</v>
      </c>
      <c r="M23" s="41">
        <f t="shared" si="2"/>
        <v>113.12989305645237</v>
      </c>
      <c r="O23" s="42">
        <f t="shared" si="1"/>
        <v>3.13221472183145E-2</v>
      </c>
    </row>
    <row r="25" spans="1:15">
      <c r="B25" s="43" t="s">
        <v>43</v>
      </c>
      <c r="C25" s="15">
        <f>+'Valeurs €'!O25/'Pop DGF'!C23</f>
        <v>2652.1014622959783</v>
      </c>
      <c r="D25" s="15">
        <f>+'Valeurs €'!P25/'Pop DGF'!D23</f>
        <v>2670.2273207720978</v>
      </c>
      <c r="E25" s="15">
        <f>+'Valeurs €'!Q25/'Pop DGF'!E23</f>
        <v>2655.1546808684861</v>
      </c>
      <c r="F25" s="15">
        <f>+'Valeurs €'!R25/'Pop DGF'!F23</f>
        <v>2684.8768324271082</v>
      </c>
      <c r="G25" s="15">
        <f>+'Valeurs €'!S25/'Pop DGF'!G23</f>
        <v>2695.9521590131503</v>
      </c>
      <c r="I25" s="41">
        <f t="shared" ref="I25:I26" si="3">+C25/$C25*100</f>
        <v>100</v>
      </c>
      <c r="J25" s="41">
        <f t="shared" ref="J25:J26" si="4">+D25/$C25*100</f>
        <v>100.68345267833108</v>
      </c>
      <c r="K25" s="41">
        <f t="shared" ref="K25:K26" si="5">+E25/$C25*100</f>
        <v>100.11512450092556</v>
      </c>
      <c r="L25" s="41">
        <f t="shared" ref="L25:L26" si="6">+F25/$C25*100</f>
        <v>101.23582640397007</v>
      </c>
      <c r="M25" s="41">
        <f t="shared" ref="M25:M26" si="7">+G25/$C25*100</f>
        <v>101.65343209302445</v>
      </c>
      <c r="O25" s="42">
        <f t="shared" ref="O25:O26" si="8">+(M25/100)^(0.25)-1</f>
        <v>4.1081949279053731E-3</v>
      </c>
    </row>
    <row r="26" spans="1:15">
      <c r="B26" s="43" t="s">
        <v>42</v>
      </c>
      <c r="C26" s="15">
        <f>+'Valeurs €'!O26/'Pop DGF'!C24</f>
        <v>2622.7290392390391</v>
      </c>
      <c r="D26" s="15">
        <f>+'Valeurs €'!P26/'Pop DGF'!D24</f>
        <v>2639.0308608806363</v>
      </c>
      <c r="E26" s="15">
        <f>+'Valeurs €'!Q26/'Pop DGF'!E24</f>
        <v>2620.964353912907</v>
      </c>
      <c r="F26" s="15">
        <f>+'Valeurs €'!R26/'Pop DGF'!F24</f>
        <v>2648.6858572606907</v>
      </c>
      <c r="G26" s="15">
        <f>+'Valeurs €'!S26/'Pop DGF'!G24</f>
        <v>2661.2848175981358</v>
      </c>
      <c r="I26" s="41">
        <f t="shared" si="3"/>
        <v>100</v>
      </c>
      <c r="J26" s="41">
        <f t="shared" si="4"/>
        <v>100.62155950529785</v>
      </c>
      <c r="K26" s="41">
        <f t="shared" si="5"/>
        <v>99.932715682797181</v>
      </c>
      <c r="L26" s="41">
        <f t="shared" si="6"/>
        <v>100.98968736889353</v>
      </c>
      <c r="M26" s="41">
        <f t="shared" si="7"/>
        <v>101.47006334936846</v>
      </c>
      <c r="O26" s="42">
        <f t="shared" si="8"/>
        <v>3.6550701915940564E-3</v>
      </c>
    </row>
    <row r="28" spans="1:15" ht="15.75" thickBot="1">
      <c r="A28" s="6" t="s">
        <v>46</v>
      </c>
      <c r="B28" s="6"/>
      <c r="C28" s="6" t="s">
        <v>40</v>
      </c>
      <c r="D28" s="6"/>
      <c r="E28" s="6"/>
      <c r="F28" s="6"/>
      <c r="G28" s="6"/>
      <c r="I28" t="s">
        <v>37</v>
      </c>
      <c r="O28" t="s">
        <v>39</v>
      </c>
    </row>
    <row r="29" spans="1:15">
      <c r="A29" s="8"/>
      <c r="B29" s="9"/>
      <c r="C29" s="10">
        <v>2014</v>
      </c>
      <c r="D29" s="10">
        <v>2015</v>
      </c>
      <c r="E29" s="10">
        <v>2016</v>
      </c>
      <c r="F29" s="11">
        <v>2017</v>
      </c>
      <c r="G29" s="11">
        <v>2018</v>
      </c>
      <c r="H29" s="2"/>
      <c r="I29" s="10">
        <v>2014</v>
      </c>
      <c r="J29" s="10">
        <v>2015</v>
      </c>
      <c r="K29" s="10">
        <v>2016</v>
      </c>
      <c r="L29" s="11">
        <v>2017</v>
      </c>
      <c r="M29" s="11">
        <v>2018</v>
      </c>
      <c r="N29" s="2"/>
      <c r="O29" t="s">
        <v>38</v>
      </c>
    </row>
    <row r="30" spans="1:15">
      <c r="A30" s="13" t="s">
        <v>44</v>
      </c>
      <c r="B30" s="14" t="s">
        <v>5</v>
      </c>
      <c r="C30" s="15">
        <f>+'Valeurs €'!O29/'Pop DGF'!C3</f>
        <v>3125.589246510136</v>
      </c>
      <c r="D30" s="15">
        <f>+'Valeurs €'!P29/'Pop DGF'!D3</f>
        <v>3156.2852146779237</v>
      </c>
      <c r="E30" s="15">
        <f>+'Valeurs €'!Q29/'Pop DGF'!E3</f>
        <v>3166.0575233722957</v>
      </c>
      <c r="F30" s="15">
        <f>+'Valeurs €'!R29/'Pop DGF'!F3</f>
        <v>3210.2965491584882</v>
      </c>
      <c r="G30" s="15">
        <f>+'Valeurs €'!S29/'Pop DGF'!G3</f>
        <v>3245.0553147058749</v>
      </c>
      <c r="H30" s="40"/>
      <c r="I30" s="41">
        <f>+C30/$C30*100</f>
        <v>100</v>
      </c>
      <c r="J30" s="41">
        <f t="shared" ref="J30:J48" si="9">+D30/$C30*100</f>
        <v>100.98208580036744</v>
      </c>
      <c r="K30" s="41">
        <f t="shared" ref="K30:K48" si="10">+E30/$C30*100</f>
        <v>101.29474072472398</v>
      </c>
      <c r="L30" s="41">
        <f t="shared" ref="L30:L48" si="11">+F30/$C30*100</f>
        <v>102.71012266704372</v>
      </c>
      <c r="M30" s="41">
        <f t="shared" ref="M30:M48" si="12">+G30/$C30*100</f>
        <v>103.82219347373069</v>
      </c>
      <c r="O30" s="42">
        <f t="shared" ref="O30:O48" si="13">+(M30/100)^(0.25)-1</f>
        <v>9.4214984685887515E-3</v>
      </c>
    </row>
    <row r="31" spans="1:15">
      <c r="A31" s="20"/>
      <c r="B31" s="14" t="s">
        <v>6</v>
      </c>
      <c r="C31" s="15">
        <f>+'Valeurs €'!O30/'Pop DGF'!C4</f>
        <v>3210.2723260608427</v>
      </c>
      <c r="D31" s="15">
        <f>+'Valeurs €'!P30/'Pop DGF'!D4</f>
        <v>3243.7441351970624</v>
      </c>
      <c r="E31" s="15">
        <f>+'Valeurs €'!Q30/'Pop DGF'!E4</f>
        <v>3274.2462224681394</v>
      </c>
      <c r="F31" s="15">
        <f>+'Valeurs €'!R30/'Pop DGF'!F4</f>
        <v>3294.2244278998401</v>
      </c>
      <c r="G31" s="15">
        <f>+'Valeurs €'!S30/'Pop DGF'!G4</f>
        <v>3313.9647645452023</v>
      </c>
      <c r="H31" s="2"/>
      <c r="I31" s="41">
        <f t="shared" ref="I31:I48" si="14">+C31/$C31*100</f>
        <v>100</v>
      </c>
      <c r="J31" s="41">
        <f t="shared" si="9"/>
        <v>101.04264703229371</v>
      </c>
      <c r="K31" s="41">
        <f t="shared" si="10"/>
        <v>101.99278721272209</v>
      </c>
      <c r="L31" s="41">
        <f t="shared" si="11"/>
        <v>102.61510841798305</v>
      </c>
      <c r="M31" s="41">
        <f t="shared" si="12"/>
        <v>103.23002000928672</v>
      </c>
      <c r="O31" s="42">
        <f t="shared" si="13"/>
        <v>7.9790433244937287E-3</v>
      </c>
    </row>
    <row r="32" spans="1:15">
      <c r="A32" s="20"/>
      <c r="B32" s="14" t="s">
        <v>7</v>
      </c>
      <c r="C32" s="15">
        <f>+'Valeurs €'!O31/'Pop DGF'!C5</f>
        <v>2916.6570476312409</v>
      </c>
      <c r="D32" s="15">
        <f>+'Valeurs €'!P31/'Pop DGF'!D5</f>
        <v>2945.0306933243919</v>
      </c>
      <c r="E32" s="15">
        <f>+'Valeurs €'!Q31/'Pop DGF'!E5</f>
        <v>2944.7010888027089</v>
      </c>
      <c r="F32" s="15">
        <f>+'Valeurs €'!R31/'Pop DGF'!F5</f>
        <v>2999.7545005361712</v>
      </c>
      <c r="G32" s="15">
        <f>+'Valeurs €'!S31/'Pop DGF'!G5</f>
        <v>3050.3974914229616</v>
      </c>
      <c r="H32" s="2"/>
      <c r="I32" s="41">
        <f t="shared" si="14"/>
        <v>100</v>
      </c>
      <c r="J32" s="41">
        <f t="shared" si="9"/>
        <v>100.97281391777599</v>
      </c>
      <c r="K32" s="41">
        <f t="shared" si="10"/>
        <v>100.96151315404889</v>
      </c>
      <c r="L32" s="41">
        <f t="shared" si="11"/>
        <v>102.84906492425696</v>
      </c>
      <c r="M32" s="41">
        <f t="shared" si="12"/>
        <v>104.58540176673627</v>
      </c>
      <c r="O32" s="42">
        <f t="shared" si="13"/>
        <v>1.1271498362238397E-2</v>
      </c>
    </row>
    <row r="33" spans="1:15">
      <c r="A33" s="20"/>
      <c r="B33" s="14" t="s">
        <v>8</v>
      </c>
      <c r="C33" s="15">
        <f>+'Valeurs €'!O32/'Pop DGF'!C6</f>
        <v>3107.1751672413347</v>
      </c>
      <c r="D33" s="15">
        <f>+'Valeurs €'!P32/'Pop DGF'!D6</f>
        <v>3170.9309752608019</v>
      </c>
      <c r="E33" s="15">
        <f>+'Valeurs €'!Q32/'Pop DGF'!E6</f>
        <v>3151.7255853700717</v>
      </c>
      <c r="F33" s="15">
        <f>+'Valeurs €'!R32/'Pop DGF'!F6</f>
        <v>3224.5059379377899</v>
      </c>
      <c r="G33" s="15">
        <f>+'Valeurs €'!S32/'Pop DGF'!G6</f>
        <v>3247.2418143832497</v>
      </c>
      <c r="H33" s="2"/>
      <c r="I33" s="41">
        <f t="shared" si="14"/>
        <v>100</v>
      </c>
      <c r="J33" s="41">
        <f t="shared" si="9"/>
        <v>102.0518897258075</v>
      </c>
      <c r="K33" s="41">
        <f t="shared" si="10"/>
        <v>101.43379165096414</v>
      </c>
      <c r="L33" s="41">
        <f t="shared" si="11"/>
        <v>103.77612346846301</v>
      </c>
      <c r="M33" s="41">
        <f t="shared" si="12"/>
        <v>104.5078452164083</v>
      </c>
      <c r="O33" s="42">
        <f t="shared" si="13"/>
        <v>1.1083966098084819E-2</v>
      </c>
    </row>
    <row r="34" spans="1:15">
      <c r="A34" s="20"/>
      <c r="B34" s="14" t="s">
        <v>9</v>
      </c>
      <c r="C34" s="15">
        <f>+'Valeurs €'!O33/'Pop DGF'!C7</f>
        <v>3084.6016559801101</v>
      </c>
      <c r="D34" s="15">
        <f>+'Valeurs €'!P33/'Pop DGF'!D7</f>
        <v>3108.156555706882</v>
      </c>
      <c r="E34" s="15">
        <f>+'Valeurs €'!Q33/'Pop DGF'!E7</f>
        <v>3092.2350891283131</v>
      </c>
      <c r="F34" s="15">
        <f>+'Valeurs €'!R33/'Pop DGF'!F7</f>
        <v>3138.4483665787793</v>
      </c>
      <c r="G34" s="15">
        <f>+'Valeurs €'!S33/'Pop DGF'!G7</f>
        <v>3160.0748072409815</v>
      </c>
      <c r="H34" s="2"/>
      <c r="I34" s="41">
        <f t="shared" si="14"/>
        <v>100</v>
      </c>
      <c r="J34" s="41">
        <f t="shared" si="9"/>
        <v>100.76362857684092</v>
      </c>
      <c r="K34" s="41">
        <f t="shared" si="10"/>
        <v>100.24746900895305</v>
      </c>
      <c r="L34" s="41">
        <f t="shared" si="11"/>
        <v>101.7456617289392</v>
      </c>
      <c r="M34" s="41">
        <f t="shared" si="12"/>
        <v>102.44677140448756</v>
      </c>
      <c r="O34" s="42">
        <f t="shared" si="13"/>
        <v>6.0615911229391362E-3</v>
      </c>
    </row>
    <row r="35" spans="1:15">
      <c r="A35" s="20"/>
      <c r="B35" s="14" t="s">
        <v>10</v>
      </c>
      <c r="C35" s="15">
        <f>+'Valeurs €'!O34/'Pop DGF'!C8</f>
        <v>2916.5804298482681</v>
      </c>
      <c r="D35" s="15">
        <f>+'Valeurs €'!P34/'Pop DGF'!D8</f>
        <v>2913.6599894909114</v>
      </c>
      <c r="E35" s="15">
        <f>+'Valeurs €'!Q34/'Pop DGF'!E8</f>
        <v>2922.1493822397078</v>
      </c>
      <c r="F35" s="15">
        <f>+'Valeurs €'!R34/'Pop DGF'!F8</f>
        <v>2979.6135976821411</v>
      </c>
      <c r="G35" s="15">
        <f>+'Valeurs €'!S34/'Pop DGF'!G8</f>
        <v>3004.5640333720557</v>
      </c>
      <c r="H35" s="2"/>
      <c r="I35" s="41">
        <f t="shared" si="14"/>
        <v>100</v>
      </c>
      <c r="J35" s="41">
        <f t="shared" si="9"/>
        <v>99.899867655715269</v>
      </c>
      <c r="K35" s="41">
        <f t="shared" si="10"/>
        <v>100.19094115610348</v>
      </c>
      <c r="L35" s="41">
        <f t="shared" si="11"/>
        <v>102.16120108291176</v>
      </c>
      <c r="M35" s="41">
        <f t="shared" si="12"/>
        <v>103.01666988584866</v>
      </c>
      <c r="O35" s="42">
        <f t="shared" si="13"/>
        <v>7.4578302934202867E-3</v>
      </c>
    </row>
    <row r="36" spans="1:15">
      <c r="A36" s="20"/>
      <c r="B36" s="14" t="s">
        <v>11</v>
      </c>
      <c r="C36" s="15">
        <f>+'Valeurs €'!O35/'Pop DGF'!C9</f>
        <v>2904.0848780997399</v>
      </c>
      <c r="D36" s="15">
        <f>+'Valeurs €'!P35/'Pop DGF'!D9</f>
        <v>2932.1219751166714</v>
      </c>
      <c r="E36" s="15">
        <f>+'Valeurs €'!Q35/'Pop DGF'!E9</f>
        <v>2941.6815189784743</v>
      </c>
      <c r="F36" s="15">
        <f>+'Valeurs €'!R35/'Pop DGF'!F9</f>
        <v>2975.6696000100501</v>
      </c>
      <c r="G36" s="15">
        <f>+'Valeurs €'!S35/'Pop DGF'!G9</f>
        <v>3042.4913751074141</v>
      </c>
      <c r="H36" s="2"/>
      <c r="I36" s="41">
        <f t="shared" si="14"/>
        <v>100</v>
      </c>
      <c r="J36" s="41">
        <f t="shared" si="9"/>
        <v>100.96543655553474</v>
      </c>
      <c r="K36" s="41">
        <f t="shared" si="10"/>
        <v>101.29461232907681</v>
      </c>
      <c r="L36" s="41">
        <f t="shared" si="11"/>
        <v>102.46496658724213</v>
      </c>
      <c r="M36" s="41">
        <f t="shared" si="12"/>
        <v>104.76592464811975</v>
      </c>
      <c r="O36" s="42">
        <f t="shared" si="13"/>
        <v>1.170760032894802E-2</v>
      </c>
    </row>
    <row r="37" spans="1:15">
      <c r="A37" s="20"/>
      <c r="B37" s="14" t="s">
        <v>12</v>
      </c>
      <c r="C37" s="15">
        <f>+'Valeurs €'!O36/'Pop DGF'!C10</f>
        <v>2840.3002196713087</v>
      </c>
      <c r="D37" s="15">
        <f>+'Valeurs €'!P36/'Pop DGF'!D10</f>
        <v>2856.9434592021948</v>
      </c>
      <c r="E37" s="15">
        <f>+'Valeurs €'!Q36/'Pop DGF'!E10</f>
        <v>2870.7895023324231</v>
      </c>
      <c r="F37" s="15">
        <f>+'Valeurs €'!R36/'Pop DGF'!F10</f>
        <v>2954.1579661416858</v>
      </c>
      <c r="G37" s="15">
        <f>+'Valeurs €'!S36/'Pop DGF'!G10</f>
        <v>2950.2245373197461</v>
      </c>
      <c r="H37" s="2"/>
      <c r="I37" s="41">
        <f t="shared" si="14"/>
        <v>100</v>
      </c>
      <c r="J37" s="41">
        <f t="shared" si="9"/>
        <v>100.58596761763488</v>
      </c>
      <c r="K37" s="41">
        <f t="shared" si="10"/>
        <v>101.07345281495077</v>
      </c>
      <c r="L37" s="41">
        <f t="shared" si="11"/>
        <v>104.00865182074143</v>
      </c>
      <c r="M37" s="41">
        <f t="shared" si="12"/>
        <v>103.87016544543866</v>
      </c>
      <c r="O37" s="42">
        <f t="shared" si="13"/>
        <v>9.5380813245493634E-3</v>
      </c>
    </row>
    <row r="38" spans="1:15">
      <c r="A38" s="20"/>
      <c r="B38" s="14" t="s">
        <v>13</v>
      </c>
      <c r="C38" s="15">
        <f>+'Valeurs €'!O37/'Pop DGF'!C11</f>
        <v>2749.5043905458965</v>
      </c>
      <c r="D38" s="15">
        <f>+'Valeurs €'!P37/'Pop DGF'!D11</f>
        <v>2791.5436427106101</v>
      </c>
      <c r="E38" s="15">
        <f>+'Valeurs €'!Q37/'Pop DGF'!E11</f>
        <v>2782.9910965409226</v>
      </c>
      <c r="F38" s="15">
        <f>+'Valeurs €'!R37/'Pop DGF'!F11</f>
        <v>2846.1596585416128</v>
      </c>
      <c r="G38" s="15">
        <f>+'Valeurs €'!S37/'Pop DGF'!G11</f>
        <v>2908.6307660760185</v>
      </c>
      <c r="H38" s="2"/>
      <c r="I38" s="41">
        <f t="shared" si="14"/>
        <v>100</v>
      </c>
      <c r="J38" s="41">
        <f t="shared" si="9"/>
        <v>101.5289756331819</v>
      </c>
      <c r="K38" s="41">
        <f t="shared" si="10"/>
        <v>101.21791789495479</v>
      </c>
      <c r="L38" s="41">
        <f t="shared" si="11"/>
        <v>103.5153705638028</v>
      </c>
      <c r="M38" s="41">
        <f t="shared" si="12"/>
        <v>105.78745668045755</v>
      </c>
      <c r="O38" s="42">
        <f t="shared" si="13"/>
        <v>1.4164826124810848E-2</v>
      </c>
    </row>
    <row r="39" spans="1:15">
      <c r="A39" s="20"/>
      <c r="B39" s="14" t="s">
        <v>14</v>
      </c>
      <c r="C39" s="15">
        <f>+'Valeurs €'!O38/'Pop DGF'!C12</f>
        <v>3069.1103823406456</v>
      </c>
      <c r="D39" s="15">
        <f>+'Valeurs €'!P38/'Pop DGF'!D12</f>
        <v>3068.3061379313808</v>
      </c>
      <c r="E39" s="15">
        <f>+'Valeurs €'!Q38/'Pop DGF'!E12</f>
        <v>3077.3127636995814</v>
      </c>
      <c r="F39" s="15">
        <f>+'Valeurs €'!R38/'Pop DGF'!F12</f>
        <v>3143.0381037543207</v>
      </c>
      <c r="G39" s="15">
        <f>+'Valeurs €'!S38/'Pop DGF'!G12</f>
        <v>3177.4671183984619</v>
      </c>
      <c r="H39" s="2"/>
      <c r="I39" s="41">
        <f t="shared" si="14"/>
        <v>100</v>
      </c>
      <c r="J39" s="41">
        <f t="shared" si="9"/>
        <v>99.973795520229828</v>
      </c>
      <c r="K39" s="41">
        <f t="shared" si="10"/>
        <v>100.26725599073045</v>
      </c>
      <c r="L39" s="41">
        <f t="shared" si="11"/>
        <v>102.40876710850961</v>
      </c>
      <c r="M39" s="41">
        <f t="shared" si="12"/>
        <v>103.53055845372295</v>
      </c>
      <c r="O39" s="42">
        <f t="shared" si="13"/>
        <v>8.7118879993508536E-3</v>
      </c>
    </row>
    <row r="40" spans="1:15">
      <c r="A40" s="20"/>
      <c r="B40" s="14" t="s">
        <v>15</v>
      </c>
      <c r="C40" s="15">
        <f>+'Valeurs €'!O39/'Pop DGF'!C13</f>
        <v>3249.6344959799208</v>
      </c>
      <c r="D40" s="15">
        <f>+'Valeurs €'!P39/'Pop DGF'!D13</f>
        <v>3265.8768457659221</v>
      </c>
      <c r="E40" s="15">
        <f>+'Valeurs €'!Q39/'Pop DGF'!E13</f>
        <v>3288.6519665599922</v>
      </c>
      <c r="F40" s="15">
        <f>+'Valeurs €'!R39/'Pop DGF'!F13</f>
        <v>3325.4195895497633</v>
      </c>
      <c r="G40" s="15">
        <f>+'Valeurs €'!S39/'Pop DGF'!G13</f>
        <v>3359.2821637705497</v>
      </c>
      <c r="H40" s="2"/>
      <c r="I40" s="41">
        <f t="shared" si="14"/>
        <v>100</v>
      </c>
      <c r="J40" s="41">
        <f t="shared" si="9"/>
        <v>100.49982082003667</v>
      </c>
      <c r="K40" s="41">
        <f t="shared" si="10"/>
        <v>101.2006725872814</v>
      </c>
      <c r="L40" s="41">
        <f t="shared" si="11"/>
        <v>102.33211130862855</v>
      </c>
      <c r="M40" s="41">
        <f t="shared" si="12"/>
        <v>103.37415386026561</v>
      </c>
      <c r="O40" s="42">
        <f t="shared" si="13"/>
        <v>8.3307043382263579E-3</v>
      </c>
    </row>
    <row r="41" spans="1:15">
      <c r="A41" s="20"/>
      <c r="B41" s="14" t="s">
        <v>16</v>
      </c>
      <c r="C41" s="15">
        <f>+'Valeurs €'!O40/'Pop DGF'!C14</f>
        <v>3200.8956912787089</v>
      </c>
      <c r="D41" s="15">
        <f>+'Valeurs €'!P40/'Pop DGF'!D14</f>
        <v>3231.5950984050733</v>
      </c>
      <c r="E41" s="15">
        <f>+'Valeurs €'!Q40/'Pop DGF'!E14</f>
        <v>3225.6991044614419</v>
      </c>
      <c r="F41" s="15">
        <f>+'Valeurs €'!R40/'Pop DGF'!F14</f>
        <v>3233.397375188832</v>
      </c>
      <c r="G41" s="15">
        <f>+'Valeurs €'!S40/'Pop DGF'!G14</f>
        <v>3280.4932207731426</v>
      </c>
      <c r="H41" s="2"/>
      <c r="I41" s="41">
        <f t="shared" si="14"/>
        <v>100</v>
      </c>
      <c r="J41" s="41">
        <f t="shared" si="9"/>
        <v>100.95908802058153</v>
      </c>
      <c r="K41" s="41">
        <f t="shared" si="10"/>
        <v>100.77488976758329</v>
      </c>
      <c r="L41" s="41">
        <f t="shared" si="11"/>
        <v>101.01539340999703</v>
      </c>
      <c r="M41" s="41">
        <f t="shared" si="12"/>
        <v>102.48672675311813</v>
      </c>
      <c r="O41" s="42">
        <f t="shared" si="13"/>
        <v>6.159670504431114E-3</v>
      </c>
    </row>
    <row r="42" spans="1:15">
      <c r="A42" s="20"/>
      <c r="B42" s="14" t="s">
        <v>17</v>
      </c>
      <c r="C42" s="15">
        <f>+'Valeurs €'!O41/'Pop DGF'!C15</f>
        <v>3352.4571280617811</v>
      </c>
      <c r="D42" s="15">
        <f>+'Valeurs €'!P41/'Pop DGF'!D15</f>
        <v>3413.595338560383</v>
      </c>
      <c r="E42" s="15">
        <f>+'Valeurs €'!Q41/'Pop DGF'!E15</f>
        <v>3411.840819158675</v>
      </c>
      <c r="F42" s="15">
        <f>+'Valeurs €'!R41/'Pop DGF'!F15</f>
        <v>3432.8460197741706</v>
      </c>
      <c r="G42" s="15">
        <f>+'Valeurs €'!S41/'Pop DGF'!G15</f>
        <v>3502.8911531467452</v>
      </c>
      <c r="H42" s="2"/>
      <c r="I42" s="41">
        <f t="shared" si="14"/>
        <v>100</v>
      </c>
      <c r="J42" s="41">
        <f t="shared" si="9"/>
        <v>101.82368358977192</v>
      </c>
      <c r="K42" s="41">
        <f t="shared" si="10"/>
        <v>101.77134826273605</v>
      </c>
      <c r="L42" s="41">
        <f t="shared" si="11"/>
        <v>102.39790961201243</v>
      </c>
      <c r="M42" s="41">
        <f t="shared" si="12"/>
        <v>104.4872766254266</v>
      </c>
      <c r="O42" s="42">
        <f t="shared" si="13"/>
        <v>1.1034213594875553E-2</v>
      </c>
    </row>
    <row r="43" spans="1:15">
      <c r="A43" s="20"/>
      <c r="B43" s="14" t="s">
        <v>18</v>
      </c>
      <c r="C43" s="15">
        <f>+'Valeurs €'!O42/'Pop DGF'!C16</f>
        <v>4110.1863688104004</v>
      </c>
      <c r="D43" s="15">
        <f>+'Valeurs €'!P42/'Pop DGF'!D16</f>
        <v>4106.6340347621326</v>
      </c>
      <c r="E43" s="15">
        <f>+'Valeurs €'!Q42/'Pop DGF'!E16</f>
        <v>4136.0637673491183</v>
      </c>
      <c r="F43" s="15">
        <f>+'Valeurs €'!R42/'Pop DGF'!F16</f>
        <v>4196.7023670037079</v>
      </c>
      <c r="G43" s="15">
        <f>+'Valeurs €'!S42/'Pop DGF'!G16</f>
        <v>4213.7743062155487</v>
      </c>
      <c r="H43" s="2"/>
      <c r="I43" s="41">
        <f t="shared" si="14"/>
        <v>100</v>
      </c>
      <c r="J43" s="41">
        <f t="shared" si="9"/>
        <v>99.913572433716766</v>
      </c>
      <c r="K43" s="41">
        <f t="shared" si="10"/>
        <v>100.6295918534275</v>
      </c>
      <c r="L43" s="41">
        <f t="shared" si="11"/>
        <v>102.10491667360446</v>
      </c>
      <c r="M43" s="41">
        <f t="shared" si="12"/>
        <v>102.52027348908584</v>
      </c>
      <c r="O43" s="42">
        <f t="shared" si="13"/>
        <v>6.2419963614317453E-3</v>
      </c>
    </row>
    <row r="44" spans="1:15">
      <c r="A44" s="20"/>
      <c r="B44" s="14" t="s">
        <v>19</v>
      </c>
      <c r="C44" s="15">
        <f>+'Valeurs €'!O43/'Pop DGF'!C17</f>
        <v>4001.6985769972239</v>
      </c>
      <c r="D44" s="15">
        <f>+'Valeurs €'!P43/'Pop DGF'!D17</f>
        <v>4172.672538879644</v>
      </c>
      <c r="E44" s="15">
        <f>+'Valeurs €'!Q43/'Pop DGF'!E17</f>
        <v>4277.5567393283554</v>
      </c>
      <c r="F44" s="15">
        <f>+'Valeurs €'!R43/'Pop DGF'!F17</f>
        <v>4248.7019540614174</v>
      </c>
      <c r="G44" s="15">
        <f>+'Valeurs €'!S43/'Pop DGF'!G17</f>
        <v>4390.0795032974866</v>
      </c>
      <c r="H44" s="2"/>
      <c r="I44" s="41">
        <f t="shared" si="14"/>
        <v>100</v>
      </c>
      <c r="J44" s="41">
        <f t="shared" si="9"/>
        <v>104.27253473975331</v>
      </c>
      <c r="K44" s="41">
        <f t="shared" si="10"/>
        <v>106.89352676178146</v>
      </c>
      <c r="L44" s="41">
        <f t="shared" si="11"/>
        <v>106.17246332554959</v>
      </c>
      <c r="M44" s="41">
        <f t="shared" si="12"/>
        <v>109.70540181443886</v>
      </c>
      <c r="O44" s="42">
        <f t="shared" si="13"/>
        <v>2.3427312921197485E-2</v>
      </c>
    </row>
    <row r="45" spans="1:15">
      <c r="A45" s="20"/>
      <c r="B45" s="14" t="s">
        <v>20</v>
      </c>
      <c r="C45" s="15">
        <f>+'Valeurs €'!O44/'Pop DGF'!C18</f>
        <v>3292.3761729382181</v>
      </c>
      <c r="D45" s="15">
        <f>+'Valeurs €'!P44/'Pop DGF'!D18</f>
        <v>3144.9652399278757</v>
      </c>
      <c r="E45" s="15">
        <f>+'Valeurs €'!Q44/'Pop DGF'!E18</f>
        <v>3477.2761323093669</v>
      </c>
      <c r="F45" s="15">
        <f>+'Valeurs €'!R44/'Pop DGF'!F18</f>
        <v>3412.7350554914738</v>
      </c>
      <c r="G45" s="15">
        <f>+'Valeurs €'!S44/'Pop DGF'!G18</f>
        <v>3657.8864004480706</v>
      </c>
      <c r="H45" s="2"/>
      <c r="I45" s="41">
        <f t="shared" si="14"/>
        <v>100</v>
      </c>
      <c r="J45" s="41">
        <f t="shared" si="9"/>
        <v>95.52265824841065</v>
      </c>
      <c r="K45" s="41">
        <f t="shared" si="10"/>
        <v>105.61600344732595</v>
      </c>
      <c r="L45" s="41">
        <f t="shared" si="11"/>
        <v>103.65568441244804</v>
      </c>
      <c r="M45" s="41">
        <f t="shared" si="12"/>
        <v>111.1017152448792</v>
      </c>
      <c r="O45" s="42">
        <f t="shared" si="13"/>
        <v>2.6668390445710566E-2</v>
      </c>
    </row>
    <row r="46" spans="1:15">
      <c r="A46" s="20"/>
      <c r="B46" s="14" t="s">
        <v>21</v>
      </c>
      <c r="C46" s="15">
        <f>+'Valeurs €'!O45/'Pop DGF'!C19</f>
        <v>4165.0414973256793</v>
      </c>
      <c r="D46" s="15">
        <f>+'Valeurs €'!P45/'Pop DGF'!D19</f>
        <v>4166.1953968092921</v>
      </c>
      <c r="E46" s="15">
        <f>+'Valeurs €'!Q45/'Pop DGF'!E19</f>
        <v>4283.6222133589263</v>
      </c>
      <c r="F46" s="15">
        <f>+'Valeurs €'!R45/'Pop DGF'!F19</f>
        <v>4529.1995978079531</v>
      </c>
      <c r="G46" s="15">
        <f>+'Valeurs €'!S45/'Pop DGF'!G19</f>
        <v>4351.3767593217608</v>
      </c>
      <c r="H46" s="2"/>
      <c r="I46" s="41">
        <f t="shared" si="14"/>
        <v>100</v>
      </c>
      <c r="J46" s="41">
        <f t="shared" si="9"/>
        <v>100.0277043934461</v>
      </c>
      <c r="K46" s="41">
        <f t="shared" si="10"/>
        <v>102.84704764909031</v>
      </c>
      <c r="L46" s="41">
        <f t="shared" si="11"/>
        <v>108.74320461671499</v>
      </c>
      <c r="M46" s="41">
        <f t="shared" si="12"/>
        <v>104.47379124831588</v>
      </c>
      <c r="O46" s="42">
        <f t="shared" si="13"/>
        <v>1.1001590394222438E-2</v>
      </c>
    </row>
    <row r="47" spans="1:15">
      <c r="A47" s="20"/>
      <c r="B47" s="14" t="s">
        <v>22</v>
      </c>
      <c r="C47" s="15">
        <f>+'Valeurs €'!O46/'Pop DGF'!C20</f>
        <v>4264.9314528021414</v>
      </c>
      <c r="D47" s="15">
        <f>+'Valeurs €'!P46/'Pop DGF'!D20</f>
        <v>4325.4004187597802</v>
      </c>
      <c r="E47" s="15">
        <f>+'Valeurs €'!Q46/'Pop DGF'!E20</f>
        <v>4379.2187285651198</v>
      </c>
      <c r="F47" s="15">
        <f>+'Valeurs €'!R46/'Pop DGF'!F20</f>
        <v>4508.0483345062848</v>
      </c>
      <c r="G47" s="15">
        <f>+'Valeurs €'!S46/'Pop DGF'!G20</f>
        <v>4449.3954741404141</v>
      </c>
      <c r="H47" s="2"/>
      <c r="I47" s="41">
        <f t="shared" si="14"/>
        <v>100</v>
      </c>
      <c r="J47" s="41">
        <f t="shared" si="9"/>
        <v>101.41781800309847</v>
      </c>
      <c r="K47" s="41">
        <f t="shared" si="10"/>
        <v>102.67969783401536</v>
      </c>
      <c r="L47" s="41">
        <f t="shared" si="11"/>
        <v>105.70037020277105</v>
      </c>
      <c r="M47" s="41">
        <f t="shared" si="12"/>
        <v>104.32513449230412</v>
      </c>
      <c r="O47" s="42">
        <f t="shared" si="13"/>
        <v>1.0641757377324312E-2</v>
      </c>
    </row>
    <row r="48" spans="1:15">
      <c r="A48" s="23"/>
      <c r="B48" s="14" t="s">
        <v>23</v>
      </c>
      <c r="C48" s="15">
        <f>+'Valeurs €'!O47/'Pop DGF'!C21</f>
        <v>1565.9677332862134</v>
      </c>
      <c r="D48" s="15">
        <f>+'Valeurs €'!P47/'Pop DGF'!D21</f>
        <v>1721.2733125275181</v>
      </c>
      <c r="E48" s="15">
        <f>+'Valeurs €'!Q47/'Pop DGF'!E21</f>
        <v>1919.1535008180606</v>
      </c>
      <c r="F48" s="15">
        <f>+'Valeurs €'!R47/'Pop DGF'!F21</f>
        <v>2214.6038766019497</v>
      </c>
      <c r="G48" s="15">
        <f>+'Valeurs €'!S47/'Pop DGF'!G21</f>
        <v>2139.4685307802097</v>
      </c>
      <c r="H48" s="2"/>
      <c r="I48" s="41">
        <f t="shared" si="14"/>
        <v>100</v>
      </c>
      <c r="J48" s="41">
        <f t="shared" si="9"/>
        <v>109.91754657137112</v>
      </c>
      <c r="K48" s="41">
        <f t="shared" si="10"/>
        <v>122.55383428563245</v>
      </c>
      <c r="L48" s="41">
        <f t="shared" si="11"/>
        <v>141.42078597970604</v>
      </c>
      <c r="M48" s="41">
        <f t="shared" si="12"/>
        <v>136.62277231539719</v>
      </c>
      <c r="O48" s="42">
        <f t="shared" si="13"/>
        <v>8.1137106693440764E-2</v>
      </c>
    </row>
    <row r="50" spans="1:15">
      <c r="B50" s="43" t="s">
        <v>43</v>
      </c>
      <c r="C50" s="15">
        <f>+'Valeurs €'!O49/'Pop DGF'!C23</f>
        <v>3130.6877384081781</v>
      </c>
      <c r="D50" s="15">
        <f>+'Valeurs €'!P49/'Pop DGF'!D23</f>
        <v>3161.1413442906082</v>
      </c>
      <c r="E50" s="15">
        <f>+'Valeurs €'!Q49/'Pop DGF'!E23</f>
        <v>3170.4188741118082</v>
      </c>
      <c r="F50" s="15">
        <f>+'Valeurs €'!R49/'Pop DGF'!F23</f>
        <v>3213.891027257821</v>
      </c>
      <c r="G50" s="15">
        <f>+'Valeurs €'!S49/'Pop DGF'!G23</f>
        <v>3249.1721431628548</v>
      </c>
      <c r="I50" s="41">
        <f t="shared" ref="I50:I51" si="15">+C50/$C50*100</f>
        <v>100</v>
      </c>
      <c r="J50" s="41">
        <f t="shared" ref="J50:J51" si="16">+D50/$C50*100</f>
        <v>100.9727449182752</v>
      </c>
      <c r="K50" s="41">
        <f t="shared" ref="K50:K51" si="17">+E50/$C50*100</f>
        <v>101.26908650825175</v>
      </c>
      <c r="L50" s="41">
        <f t="shared" ref="L50:L51" si="18">+F50/$C50*100</f>
        <v>102.65766808451961</v>
      </c>
      <c r="M50" s="41">
        <f t="shared" ref="M50:M51" si="19">+G50/$C50*100</f>
        <v>103.78461266836281</v>
      </c>
      <c r="O50" s="42">
        <f t="shared" ref="O50:O51" si="20">+(M50/100)^(0.25)-1</f>
        <v>9.3301402966081692E-3</v>
      </c>
    </row>
    <row r="51" spans="1:15">
      <c r="B51" s="43" t="s">
        <v>42</v>
      </c>
      <c r="C51" s="15">
        <f>+'Valeurs €'!O50/'Pop DGF'!C24</f>
        <v>3104.2647328350622</v>
      </c>
      <c r="D51" s="15">
        <f>+'Valeurs €'!P50/'Pop DGF'!D24</f>
        <v>3134.356950207542</v>
      </c>
      <c r="E51" s="15">
        <f>+'Valeurs €'!Q50/'Pop DGF'!E24</f>
        <v>3140.8492979200892</v>
      </c>
      <c r="F51" s="15">
        <f>+'Valeurs €'!R50/'Pop DGF'!F24</f>
        <v>3182.9448515988179</v>
      </c>
      <c r="G51" s="15">
        <f>+'Valeurs €'!S50/'Pop DGF'!G24</f>
        <v>3219.2028096493796</v>
      </c>
      <c r="I51" s="41">
        <f t="shared" si="15"/>
        <v>100</v>
      </c>
      <c r="J51" s="41">
        <f t="shared" si="16"/>
        <v>100.96938308946986</v>
      </c>
      <c r="K51" s="41">
        <f t="shared" si="17"/>
        <v>101.17852593878536</v>
      </c>
      <c r="L51" s="41">
        <f t="shared" si="18"/>
        <v>102.53458147211236</v>
      </c>
      <c r="M51" s="41">
        <f t="shared" si="19"/>
        <v>103.70258617438684</v>
      </c>
      <c r="O51" s="42">
        <f t="shared" si="20"/>
        <v>9.1306493511276177E-3</v>
      </c>
    </row>
    <row r="53" spans="1:15" ht="15.75" thickBot="1">
      <c r="A53" s="6" t="s">
        <v>46</v>
      </c>
      <c r="B53" s="6"/>
      <c r="C53" s="6" t="s">
        <v>40</v>
      </c>
      <c r="D53" s="6"/>
      <c r="E53" s="6"/>
      <c r="F53" s="6"/>
      <c r="G53" s="6"/>
      <c r="I53" t="s">
        <v>37</v>
      </c>
      <c r="O53" t="s">
        <v>39</v>
      </c>
    </row>
    <row r="54" spans="1:15">
      <c r="A54" s="8"/>
      <c r="B54" s="9"/>
      <c r="C54" s="10">
        <v>2014</v>
      </c>
      <c r="D54" s="10">
        <v>2015</v>
      </c>
      <c r="E54" s="10">
        <v>2016</v>
      </c>
      <c r="F54" s="11">
        <v>2017</v>
      </c>
      <c r="G54" s="11">
        <v>2018</v>
      </c>
      <c r="I54" s="10">
        <v>2014</v>
      </c>
      <c r="J54" s="10">
        <v>2015</v>
      </c>
      <c r="K54" s="10">
        <v>2016</v>
      </c>
      <c r="L54" s="11">
        <v>2017</v>
      </c>
      <c r="M54" s="11">
        <v>2018</v>
      </c>
      <c r="N54" s="2"/>
      <c r="O54" t="s">
        <v>38</v>
      </c>
    </row>
    <row r="55" spans="1:15">
      <c r="A55" s="13" t="s">
        <v>45</v>
      </c>
      <c r="B55" s="14" t="s">
        <v>5</v>
      </c>
      <c r="C55" s="15">
        <f>+C30-C5</f>
        <v>477.35470403484169</v>
      </c>
      <c r="D55" s="15">
        <f t="shared" ref="D55:G55" si="21">+D30-D5</f>
        <v>489.58169271449378</v>
      </c>
      <c r="E55" s="15">
        <f t="shared" si="21"/>
        <v>514.41573513495678</v>
      </c>
      <c r="F55" s="15">
        <f t="shared" si="21"/>
        <v>528.67953871268219</v>
      </c>
      <c r="G55" s="15">
        <f t="shared" si="21"/>
        <v>552.95473232591621</v>
      </c>
      <c r="I55" s="41">
        <f>+C55/$C55*100</f>
        <v>100</v>
      </c>
      <c r="J55" s="41">
        <f t="shared" ref="J55:J73" si="22">+D55/$C55*100</f>
        <v>102.56140529805266</v>
      </c>
      <c r="K55" s="41">
        <f t="shared" ref="K55:K73" si="23">+E55/$C55*100</f>
        <v>107.76383489821231</v>
      </c>
      <c r="L55" s="41">
        <f t="shared" ref="L55:L73" si="24">+F55/$C55*100</f>
        <v>110.75192812472932</v>
      </c>
      <c r="M55" s="41">
        <f t="shared" ref="M55:M73" si="25">+G55/$C55*100</f>
        <v>115.83728570223883</v>
      </c>
      <c r="O55" s="42">
        <f t="shared" ref="O55:O73" si="26">+(M55/100)^(0.25)-1</f>
        <v>3.7437860395406863E-2</v>
      </c>
    </row>
    <row r="56" spans="1:15">
      <c r="A56" s="20"/>
      <c r="B56" s="14" t="s">
        <v>6</v>
      </c>
      <c r="C56" s="15">
        <f t="shared" ref="C56:G56" si="27">+C31-C6</f>
        <v>394.97526067610306</v>
      </c>
      <c r="D56" s="15">
        <f t="shared" si="27"/>
        <v>414.25300603407004</v>
      </c>
      <c r="E56" s="15">
        <f t="shared" si="27"/>
        <v>481.29579478495953</v>
      </c>
      <c r="F56" s="15">
        <f t="shared" si="27"/>
        <v>498.25725711295854</v>
      </c>
      <c r="G56" s="15">
        <f t="shared" si="27"/>
        <v>500.76844835504016</v>
      </c>
      <c r="I56" s="41">
        <f t="shared" ref="I56:I73" si="28">+C56/$C56*100</f>
        <v>100</v>
      </c>
      <c r="J56" s="41">
        <f t="shared" si="22"/>
        <v>104.88074754985112</v>
      </c>
      <c r="K56" s="41">
        <f t="shared" si="23"/>
        <v>121.85466855850575</v>
      </c>
      <c r="L56" s="41">
        <f t="shared" si="24"/>
        <v>126.14897861199242</v>
      </c>
      <c r="M56" s="41">
        <f t="shared" si="25"/>
        <v>126.78476305018307</v>
      </c>
      <c r="O56" s="42">
        <f t="shared" si="26"/>
        <v>6.1125535674939169E-2</v>
      </c>
    </row>
    <row r="57" spans="1:15">
      <c r="A57" s="20"/>
      <c r="B57" s="14" t="s">
        <v>7</v>
      </c>
      <c r="C57" s="15">
        <f t="shared" ref="C57:G57" si="29">+C32-C7</f>
        <v>466.48410146586411</v>
      </c>
      <c r="D57" s="15">
        <f t="shared" si="29"/>
        <v>478.0843802023428</v>
      </c>
      <c r="E57" s="15">
        <f t="shared" si="29"/>
        <v>484.42801478866613</v>
      </c>
      <c r="F57" s="15">
        <f t="shared" si="29"/>
        <v>511.20014367201202</v>
      </c>
      <c r="G57" s="15">
        <f t="shared" si="29"/>
        <v>530.80335614136038</v>
      </c>
      <c r="I57" s="41">
        <f t="shared" si="28"/>
        <v>100</v>
      </c>
      <c r="J57" s="41">
        <f t="shared" si="22"/>
        <v>102.48674685804433</v>
      </c>
      <c r="K57" s="41">
        <f t="shared" si="23"/>
        <v>103.84662912764135</v>
      </c>
      <c r="L57" s="41">
        <f t="shared" si="24"/>
        <v>109.58575909996368</v>
      </c>
      <c r="M57" s="41">
        <f t="shared" si="25"/>
        <v>113.78809148551508</v>
      </c>
      <c r="O57" s="42">
        <f t="shared" si="26"/>
        <v>3.2818963360051301E-2</v>
      </c>
    </row>
    <row r="58" spans="1:15">
      <c r="A58" s="20"/>
      <c r="B58" s="14" t="s">
        <v>8</v>
      </c>
      <c r="C58" s="15">
        <f t="shared" ref="C58:G58" si="30">+C33-C8</f>
        <v>415.93089510835171</v>
      </c>
      <c r="D58" s="15">
        <f t="shared" si="30"/>
        <v>446.0956106019089</v>
      </c>
      <c r="E58" s="15">
        <f t="shared" si="30"/>
        <v>456.93671541600906</v>
      </c>
      <c r="F58" s="15">
        <f t="shared" si="30"/>
        <v>467.56174261859223</v>
      </c>
      <c r="G58" s="15">
        <f t="shared" si="30"/>
        <v>503.3663965085675</v>
      </c>
      <c r="I58" s="41">
        <f t="shared" si="28"/>
        <v>100</v>
      </c>
      <c r="J58" s="41">
        <f t="shared" si="22"/>
        <v>107.25233827261115</v>
      </c>
      <c r="K58" s="41">
        <f t="shared" si="23"/>
        <v>109.8588060636792</v>
      </c>
      <c r="L58" s="41">
        <f t="shared" si="24"/>
        <v>112.41332349134355</v>
      </c>
      <c r="M58" s="41">
        <f t="shared" si="25"/>
        <v>121.02164143816209</v>
      </c>
      <c r="O58" s="42">
        <f t="shared" si="26"/>
        <v>4.8855741165276578E-2</v>
      </c>
    </row>
    <row r="59" spans="1:15">
      <c r="A59" s="20"/>
      <c r="B59" s="14" t="s">
        <v>9</v>
      </c>
      <c r="C59" s="15">
        <f t="shared" ref="C59:G59" si="31">+C34-C9</f>
        <v>530.68797792474334</v>
      </c>
      <c r="D59" s="15">
        <f t="shared" si="31"/>
        <v>530.26282464713267</v>
      </c>
      <c r="E59" s="15">
        <f t="shared" si="31"/>
        <v>510.75701157779076</v>
      </c>
      <c r="F59" s="15">
        <f t="shared" si="31"/>
        <v>532.6486494749829</v>
      </c>
      <c r="G59" s="15">
        <f t="shared" si="31"/>
        <v>550.64884944292771</v>
      </c>
      <c r="I59" s="41">
        <f t="shared" si="28"/>
        <v>100</v>
      </c>
      <c r="J59" s="41">
        <f t="shared" si="22"/>
        <v>99.919886393644489</v>
      </c>
      <c r="K59" s="41">
        <f t="shared" si="23"/>
        <v>96.244315459171943</v>
      </c>
      <c r="L59" s="41">
        <f t="shared" si="24"/>
        <v>100.36945844484866</v>
      </c>
      <c r="M59" s="41">
        <f t="shared" si="25"/>
        <v>103.76131971111187</v>
      </c>
      <c r="O59" s="42">
        <f t="shared" si="26"/>
        <v>9.2735031368007537E-3</v>
      </c>
    </row>
    <row r="60" spans="1:15">
      <c r="A60" s="20"/>
      <c r="B60" s="14" t="s">
        <v>10</v>
      </c>
      <c r="C60" s="15">
        <f t="shared" ref="C60:G60" si="32">+C35-C10</f>
        <v>486.39856570045731</v>
      </c>
      <c r="D60" s="15">
        <f t="shared" si="32"/>
        <v>479.42531772367693</v>
      </c>
      <c r="E60" s="15">
        <f t="shared" si="32"/>
        <v>489.23951819130843</v>
      </c>
      <c r="F60" s="15">
        <f t="shared" si="32"/>
        <v>518.70388261854305</v>
      </c>
      <c r="G60" s="15">
        <f t="shared" si="32"/>
        <v>506.59927316286075</v>
      </c>
      <c r="I60" s="41">
        <f t="shared" si="28"/>
        <v>100</v>
      </c>
      <c r="J60" s="41">
        <f t="shared" si="22"/>
        <v>98.566351040378109</v>
      </c>
      <c r="K60" s="41">
        <f t="shared" si="23"/>
        <v>100.58407912588309</v>
      </c>
      <c r="L60" s="41">
        <f t="shared" si="24"/>
        <v>106.6417377015829</v>
      </c>
      <c r="M60" s="41">
        <f t="shared" si="25"/>
        <v>104.15311822174324</v>
      </c>
      <c r="O60" s="42">
        <f t="shared" si="26"/>
        <v>1.0224900924321823E-2</v>
      </c>
    </row>
    <row r="61" spans="1:15">
      <c r="A61" s="20"/>
      <c r="B61" s="14" t="s">
        <v>11</v>
      </c>
      <c r="C61" s="15">
        <f t="shared" ref="C61:G61" si="33">+C36-C11</f>
        <v>475.45245299748012</v>
      </c>
      <c r="D61" s="15">
        <f t="shared" si="33"/>
        <v>486.05711304996294</v>
      </c>
      <c r="E61" s="15">
        <f t="shared" si="33"/>
        <v>488.79866784217165</v>
      </c>
      <c r="F61" s="15">
        <f t="shared" si="33"/>
        <v>502.72195190811135</v>
      </c>
      <c r="G61" s="15">
        <f t="shared" si="33"/>
        <v>525.00846017420463</v>
      </c>
      <c r="I61" s="41">
        <f t="shared" si="28"/>
        <v>100</v>
      </c>
      <c r="J61" s="41">
        <f t="shared" si="22"/>
        <v>102.23043544851352</v>
      </c>
      <c r="K61" s="41">
        <f t="shared" si="23"/>
        <v>102.80705562891738</v>
      </c>
      <c r="L61" s="41">
        <f t="shared" si="24"/>
        <v>105.73548390353467</v>
      </c>
      <c r="M61" s="41">
        <f t="shared" si="25"/>
        <v>110.42291544912635</v>
      </c>
      <c r="O61" s="42">
        <f t="shared" si="26"/>
        <v>2.5096621932248153E-2</v>
      </c>
    </row>
    <row r="62" spans="1:15">
      <c r="A62" s="20"/>
      <c r="B62" s="14" t="s">
        <v>12</v>
      </c>
      <c r="C62" s="15">
        <f t="shared" ref="C62:G62" si="34">+C37-C12</f>
        <v>533.66101247224697</v>
      </c>
      <c r="D62" s="15">
        <f t="shared" si="34"/>
        <v>552.71401460387233</v>
      </c>
      <c r="E62" s="15">
        <f t="shared" si="34"/>
        <v>575.99980882189948</v>
      </c>
      <c r="F62" s="15">
        <f t="shared" si="34"/>
        <v>594.84107982487967</v>
      </c>
      <c r="G62" s="15">
        <f t="shared" si="34"/>
        <v>611.97371641540576</v>
      </c>
      <c r="I62" s="41">
        <f t="shared" si="28"/>
        <v>100</v>
      </c>
      <c r="J62" s="41">
        <f t="shared" si="22"/>
        <v>103.57024434731706</v>
      </c>
      <c r="K62" s="41">
        <f t="shared" si="23"/>
        <v>107.93364989387422</v>
      </c>
      <c r="L62" s="41">
        <f t="shared" si="24"/>
        <v>111.46421903095542</v>
      </c>
      <c r="M62" s="41">
        <f t="shared" si="25"/>
        <v>114.67461592900821</v>
      </c>
      <c r="O62" s="42">
        <f t="shared" si="26"/>
        <v>3.4824788919956218E-2</v>
      </c>
    </row>
    <row r="63" spans="1:15">
      <c r="A63" s="20"/>
      <c r="B63" s="14" t="s">
        <v>13</v>
      </c>
      <c r="C63" s="15">
        <f t="shared" ref="C63:G63" si="35">+C38-C13</f>
        <v>516.89162255222118</v>
      </c>
      <c r="D63" s="15">
        <f t="shared" si="35"/>
        <v>535.90975002375671</v>
      </c>
      <c r="E63" s="15">
        <f t="shared" si="35"/>
        <v>534.62576479605468</v>
      </c>
      <c r="F63" s="15">
        <f t="shared" si="35"/>
        <v>553.57225142216794</v>
      </c>
      <c r="G63" s="15">
        <f t="shared" si="35"/>
        <v>577.30628444733475</v>
      </c>
      <c r="I63" s="41">
        <f t="shared" si="28"/>
        <v>100</v>
      </c>
      <c r="J63" s="41">
        <f t="shared" si="22"/>
        <v>103.67932592477143</v>
      </c>
      <c r="K63" s="41">
        <f t="shared" si="23"/>
        <v>103.43092081010499</v>
      </c>
      <c r="L63" s="41">
        <f t="shared" si="24"/>
        <v>107.09638679938965</v>
      </c>
      <c r="M63" s="41">
        <f t="shared" si="25"/>
        <v>111.68807139817977</v>
      </c>
      <c r="O63" s="42">
        <f t="shared" si="26"/>
        <v>2.8020317292265284E-2</v>
      </c>
    </row>
    <row r="64" spans="1:15">
      <c r="A64" s="20"/>
      <c r="B64" s="14" t="s">
        <v>14</v>
      </c>
      <c r="C64" s="15">
        <f t="shared" ref="C64:G64" si="36">+C39-C14</f>
        <v>520.19059096132924</v>
      </c>
      <c r="D64" s="15">
        <f t="shared" si="36"/>
        <v>513.58299766128584</v>
      </c>
      <c r="E64" s="15">
        <f t="shared" si="36"/>
        <v>507.84233004466387</v>
      </c>
      <c r="F64" s="15">
        <f t="shared" si="36"/>
        <v>545.96887125173907</v>
      </c>
      <c r="G64" s="15">
        <f t="shared" si="36"/>
        <v>567.27729796902804</v>
      </c>
      <c r="I64" s="41">
        <f t="shared" si="28"/>
        <v>100</v>
      </c>
      <c r="J64" s="41">
        <f t="shared" si="22"/>
        <v>98.729774545165768</v>
      </c>
      <c r="K64" s="41">
        <f t="shared" si="23"/>
        <v>97.626204485197363</v>
      </c>
      <c r="L64" s="41">
        <f t="shared" si="24"/>
        <v>104.95554528250324</v>
      </c>
      <c r="M64" s="41">
        <f t="shared" si="25"/>
        <v>109.05181828081147</v>
      </c>
      <c r="O64" s="42">
        <f t="shared" si="26"/>
        <v>2.1899596810258437E-2</v>
      </c>
    </row>
    <row r="65" spans="1:15">
      <c r="A65" s="20"/>
      <c r="B65" s="14" t="s">
        <v>15</v>
      </c>
      <c r="C65" s="15">
        <f t="shared" ref="C65:G65" si="37">+C40-C15</f>
        <v>517.37063229594787</v>
      </c>
      <c r="D65" s="15">
        <f t="shared" si="37"/>
        <v>522.11302992010496</v>
      </c>
      <c r="E65" s="15">
        <f t="shared" si="37"/>
        <v>565.0406032064634</v>
      </c>
      <c r="F65" s="15">
        <f t="shared" si="37"/>
        <v>544.74952200524422</v>
      </c>
      <c r="G65" s="15">
        <f t="shared" si="37"/>
        <v>565.7868638508171</v>
      </c>
      <c r="I65" s="41">
        <f t="shared" si="28"/>
        <v>100</v>
      </c>
      <c r="J65" s="41">
        <f t="shared" si="22"/>
        <v>100.91663448369917</v>
      </c>
      <c r="K65" s="41">
        <f t="shared" si="23"/>
        <v>109.21389192482174</v>
      </c>
      <c r="L65" s="41">
        <f t="shared" si="24"/>
        <v>105.29192961490612</v>
      </c>
      <c r="M65" s="41">
        <f t="shared" si="25"/>
        <v>109.35813293847225</v>
      </c>
      <c r="O65" s="42">
        <f t="shared" si="26"/>
        <v>2.2616443286751275E-2</v>
      </c>
    </row>
    <row r="66" spans="1:15">
      <c r="A66" s="20"/>
      <c r="B66" s="14" t="s">
        <v>16</v>
      </c>
      <c r="C66" s="15">
        <f t="shared" ref="C66:G66" si="38">+C41-C16</f>
        <v>586.35571663289147</v>
      </c>
      <c r="D66" s="15">
        <f t="shared" si="38"/>
        <v>583.32019958601541</v>
      </c>
      <c r="E66" s="15">
        <f t="shared" si="38"/>
        <v>613.44096302979142</v>
      </c>
      <c r="F66" s="15">
        <f t="shared" si="38"/>
        <v>615.60728930320784</v>
      </c>
      <c r="G66" s="15">
        <f t="shared" si="38"/>
        <v>660.54967089948832</v>
      </c>
      <c r="I66" s="41">
        <f t="shared" si="28"/>
        <v>100</v>
      </c>
      <c r="J66" s="41">
        <f t="shared" si="22"/>
        <v>99.482307930021165</v>
      </c>
      <c r="K66" s="41">
        <f t="shared" si="23"/>
        <v>104.61925169800257</v>
      </c>
      <c r="L66" s="41">
        <f t="shared" si="24"/>
        <v>104.98870768043187</v>
      </c>
      <c r="M66" s="41">
        <f t="shared" si="25"/>
        <v>112.65340341399768</v>
      </c>
      <c r="O66" s="42">
        <f t="shared" si="26"/>
        <v>3.0234476251346232E-2</v>
      </c>
    </row>
    <row r="67" spans="1:15">
      <c r="A67" s="20"/>
      <c r="B67" s="14" t="s">
        <v>17</v>
      </c>
      <c r="C67" s="15">
        <f t="shared" ref="C67:G67" si="39">+C42-C17</f>
        <v>414.39871771972457</v>
      </c>
      <c r="D67" s="15">
        <f t="shared" si="39"/>
        <v>478.35689349599852</v>
      </c>
      <c r="E67" s="15">
        <f t="shared" si="39"/>
        <v>515.82620054493282</v>
      </c>
      <c r="F67" s="15">
        <f t="shared" si="39"/>
        <v>520.58750728835548</v>
      </c>
      <c r="G67" s="15">
        <f t="shared" si="39"/>
        <v>577.53868573829186</v>
      </c>
      <c r="I67" s="41">
        <f t="shared" si="28"/>
        <v>100</v>
      </c>
      <c r="J67" s="41">
        <f t="shared" si="22"/>
        <v>115.43397048335741</v>
      </c>
      <c r="K67" s="41">
        <f t="shared" si="23"/>
        <v>124.4758196606699</v>
      </c>
      <c r="L67" s="41">
        <f t="shared" si="24"/>
        <v>125.62478719841283</v>
      </c>
      <c r="M67" s="41">
        <f t="shared" si="25"/>
        <v>139.36787471647193</v>
      </c>
      <c r="O67" s="42">
        <f t="shared" si="26"/>
        <v>8.6527366278605689E-2</v>
      </c>
    </row>
    <row r="68" spans="1:15">
      <c r="A68" s="20"/>
      <c r="B68" s="14" t="s">
        <v>18</v>
      </c>
      <c r="C68" s="15">
        <f t="shared" ref="C68:G68" si="40">+C43-C18</f>
        <v>669.39490016632635</v>
      </c>
      <c r="D68" s="15">
        <f t="shared" si="40"/>
        <v>597.01064864703039</v>
      </c>
      <c r="E68" s="15">
        <f t="shared" si="40"/>
        <v>583.0000342940566</v>
      </c>
      <c r="F68" s="15">
        <f t="shared" si="40"/>
        <v>690.69991513696232</v>
      </c>
      <c r="G68" s="15">
        <f t="shared" si="40"/>
        <v>751.7289750047521</v>
      </c>
      <c r="I68" s="41">
        <f t="shared" si="28"/>
        <v>100</v>
      </c>
      <c r="J68" s="41">
        <f t="shared" si="22"/>
        <v>89.186614433227618</v>
      </c>
      <c r="K68" s="41">
        <f t="shared" si="23"/>
        <v>87.093587678842042</v>
      </c>
      <c r="L68" s="41">
        <f t="shared" si="24"/>
        <v>103.18272741028387</v>
      </c>
      <c r="M68" s="41">
        <f t="shared" si="25"/>
        <v>112.29977623342633</v>
      </c>
      <c r="O68" s="42">
        <f t="shared" si="26"/>
        <v>2.9425027650850089E-2</v>
      </c>
    </row>
    <row r="69" spans="1:15">
      <c r="A69" s="20"/>
      <c r="B69" s="14" t="s">
        <v>19</v>
      </c>
      <c r="C69" s="15">
        <f t="shared" ref="C69:G69" si="41">+C44-C19</f>
        <v>394.61234840236239</v>
      </c>
      <c r="D69" s="15">
        <f t="shared" si="41"/>
        <v>326.81893093353574</v>
      </c>
      <c r="E69" s="15">
        <f t="shared" si="41"/>
        <v>413.42959473930023</v>
      </c>
      <c r="F69" s="15">
        <f t="shared" si="41"/>
        <v>291.66020766496649</v>
      </c>
      <c r="G69" s="15">
        <f t="shared" si="41"/>
        <v>442.4233069930483</v>
      </c>
      <c r="I69" s="41">
        <f t="shared" si="28"/>
        <v>100</v>
      </c>
      <c r="J69" s="41">
        <f t="shared" si="22"/>
        <v>82.820249355273148</v>
      </c>
      <c r="K69" s="41">
        <f t="shared" si="23"/>
        <v>104.76853966002884</v>
      </c>
      <c r="L69" s="41">
        <f t="shared" si="24"/>
        <v>73.910562820902442</v>
      </c>
      <c r="M69" s="41">
        <f t="shared" si="25"/>
        <v>112.11593068089596</v>
      </c>
      <c r="O69" s="42">
        <f t="shared" si="26"/>
        <v>2.9003451766397736E-2</v>
      </c>
    </row>
    <row r="70" spans="1:15">
      <c r="A70" s="20"/>
      <c r="B70" s="14" t="s">
        <v>20</v>
      </c>
      <c r="C70" s="15">
        <f t="shared" ref="C70:G70" si="42">+C45-C20</f>
        <v>221.59532440415796</v>
      </c>
      <c r="D70" s="15">
        <f t="shared" si="42"/>
        <v>20.993132595936004</v>
      </c>
      <c r="E70" s="15">
        <f t="shared" si="42"/>
        <v>277.53401463385126</v>
      </c>
      <c r="F70" s="15">
        <f t="shared" si="42"/>
        <v>60.420760981388867</v>
      </c>
      <c r="G70" s="15">
        <f t="shared" si="42"/>
        <v>258.45292986784943</v>
      </c>
      <c r="I70" s="41">
        <f t="shared" si="28"/>
        <v>100</v>
      </c>
      <c r="J70" s="41">
        <f t="shared" si="22"/>
        <v>9.4736351736589679</v>
      </c>
      <c r="K70" s="41">
        <f t="shared" si="23"/>
        <v>125.24362388065065</v>
      </c>
      <c r="L70" s="41">
        <f t="shared" si="24"/>
        <v>27.266261661365242</v>
      </c>
      <c r="M70" s="41">
        <f t="shared" si="25"/>
        <v>116.63284438098907</v>
      </c>
      <c r="O70" s="42">
        <f t="shared" si="26"/>
        <v>3.9214545522777033E-2</v>
      </c>
    </row>
    <row r="71" spans="1:15">
      <c r="A71" s="20"/>
      <c r="B71" s="14" t="s">
        <v>21</v>
      </c>
      <c r="C71" s="15">
        <f t="shared" ref="C71:G71" si="43">+C46-C21</f>
        <v>323.80877010643417</v>
      </c>
      <c r="D71" s="15">
        <f t="shared" si="43"/>
        <v>275.92688642476924</v>
      </c>
      <c r="E71" s="15">
        <f t="shared" si="43"/>
        <v>199.4390995999056</v>
      </c>
      <c r="F71" s="15">
        <f t="shared" si="43"/>
        <v>252.01915414610448</v>
      </c>
      <c r="G71" s="15">
        <f t="shared" si="43"/>
        <v>346.41515459866832</v>
      </c>
      <c r="I71" s="41">
        <f t="shared" si="28"/>
        <v>100</v>
      </c>
      <c r="J71" s="41">
        <f t="shared" si="22"/>
        <v>85.212913267936997</v>
      </c>
      <c r="K71" s="41">
        <f t="shared" si="23"/>
        <v>61.591630002594144</v>
      </c>
      <c r="L71" s="41">
        <f t="shared" si="24"/>
        <v>77.829625819976144</v>
      </c>
      <c r="M71" s="41">
        <f t="shared" si="25"/>
        <v>106.98139969612421</v>
      </c>
      <c r="O71" s="42">
        <f t="shared" si="26"/>
        <v>1.7014322125761039E-2</v>
      </c>
    </row>
    <row r="72" spans="1:15">
      <c r="A72" s="20"/>
      <c r="B72" s="14" t="s">
        <v>22</v>
      </c>
      <c r="C72" s="15">
        <f t="shared" ref="C72:G72" si="44">+C47-C22</f>
        <v>432.63363517379003</v>
      </c>
      <c r="D72" s="15">
        <f t="shared" si="44"/>
        <v>456.62064619736293</v>
      </c>
      <c r="E72" s="15">
        <f t="shared" si="44"/>
        <v>413.05996598607499</v>
      </c>
      <c r="F72" s="15">
        <f t="shared" si="44"/>
        <v>495.05111120158699</v>
      </c>
      <c r="G72" s="15">
        <f t="shared" si="44"/>
        <v>417.87374918494015</v>
      </c>
      <c r="I72" s="41">
        <f t="shared" si="28"/>
        <v>100</v>
      </c>
      <c r="J72" s="41">
        <f t="shared" si="22"/>
        <v>105.54441658562614</v>
      </c>
      <c r="K72" s="41">
        <f t="shared" si="23"/>
        <v>95.475694075461277</v>
      </c>
      <c r="L72" s="41">
        <f t="shared" si="24"/>
        <v>114.42732856466966</v>
      </c>
      <c r="M72" s="41">
        <f t="shared" si="25"/>
        <v>96.588363735769008</v>
      </c>
      <c r="O72" s="42">
        <f t="shared" si="26"/>
        <v>-8.6404325977839092E-3</v>
      </c>
    </row>
    <row r="73" spans="1:15">
      <c r="A73" s="23"/>
      <c r="B73" s="14" t="s">
        <v>23</v>
      </c>
      <c r="C73" s="15">
        <f t="shared" ref="C73:G73" si="45">+C48-C23</f>
        <v>100.61853472337611</v>
      </c>
      <c r="D73" s="15">
        <f t="shared" si="45"/>
        <v>95.87091605588671</v>
      </c>
      <c r="E73" s="15">
        <f t="shared" si="45"/>
        <v>271.84275912904036</v>
      </c>
      <c r="F73" s="15">
        <f t="shared" si="45"/>
        <v>435.97772350033051</v>
      </c>
      <c r="G73" s="15">
        <f t="shared" si="45"/>
        <v>481.72054954248983</v>
      </c>
      <c r="I73" s="41">
        <f t="shared" si="28"/>
        <v>100</v>
      </c>
      <c r="J73" s="41">
        <f t="shared" si="22"/>
        <v>95.281566482217499</v>
      </c>
      <c r="K73" s="41">
        <f t="shared" si="23"/>
        <v>270.17165363856634</v>
      </c>
      <c r="L73" s="41">
        <f t="shared" si="24"/>
        <v>433.29762722040749</v>
      </c>
      <c r="M73" s="41">
        <f t="shared" si="25"/>
        <v>478.75925729474426</v>
      </c>
      <c r="O73" s="42">
        <f t="shared" si="26"/>
        <v>0.47920816755204076</v>
      </c>
    </row>
    <row r="75" spans="1:15">
      <c r="B75" s="43" t="s">
        <v>43</v>
      </c>
      <c r="C75" s="15">
        <f t="shared" ref="C75:G75" si="46">+C50-C25</f>
        <v>478.58627611219981</v>
      </c>
      <c r="D75" s="15">
        <f t="shared" si="46"/>
        <v>490.91402351851048</v>
      </c>
      <c r="E75" s="15">
        <f t="shared" si="46"/>
        <v>515.2641932433221</v>
      </c>
      <c r="F75" s="15">
        <f t="shared" si="46"/>
        <v>529.01419483071277</v>
      </c>
      <c r="G75" s="15">
        <f t="shared" si="46"/>
        <v>553.21998414970449</v>
      </c>
      <c r="I75" s="41">
        <f t="shared" ref="I75:I76" si="47">+C75/$C75*100</f>
        <v>100</v>
      </c>
      <c r="J75" s="41">
        <f t="shared" ref="J75:J76" si="48">+D75/$C75*100</f>
        <v>102.57586730368769</v>
      </c>
      <c r="K75" s="41">
        <f t="shared" ref="K75:K76" si="49">+E75/$C75*100</f>
        <v>107.66380461827607</v>
      </c>
      <c r="L75" s="41">
        <f t="shared" ref="L75:L76" si="50">+F75/$C75*100</f>
        <v>110.53685014291771</v>
      </c>
      <c r="M75" s="41">
        <f t="shared" ref="M75:M76" si="51">+G75/$C75*100</f>
        <v>115.59461935344079</v>
      </c>
      <c r="O75" s="42">
        <f t="shared" ref="O75:O76" si="52">+(M75/100)^(0.25)-1</f>
        <v>3.689410354313849E-2</v>
      </c>
    </row>
    <row r="76" spans="1:15">
      <c r="B76" s="43" t="s">
        <v>42</v>
      </c>
      <c r="C76" s="15">
        <f t="shared" ref="C76:G76" si="53">+C51-C26</f>
        <v>481.53569359602307</v>
      </c>
      <c r="D76" s="15">
        <f t="shared" si="53"/>
        <v>495.32608932690573</v>
      </c>
      <c r="E76" s="15">
        <f t="shared" si="53"/>
        <v>519.88494400718218</v>
      </c>
      <c r="F76" s="15">
        <f t="shared" si="53"/>
        <v>534.2589943381272</v>
      </c>
      <c r="G76" s="15">
        <f t="shared" si="53"/>
        <v>557.9179920512438</v>
      </c>
      <c r="I76" s="41">
        <f t="shared" si="47"/>
        <v>100</v>
      </c>
      <c r="J76" s="41">
        <f t="shared" si="48"/>
        <v>102.86383666139022</v>
      </c>
      <c r="K76" s="41">
        <f t="shared" si="49"/>
        <v>107.96394762032565</v>
      </c>
      <c r="L76" s="41">
        <f t="shared" si="50"/>
        <v>110.94899120527823</v>
      </c>
      <c r="M76" s="41">
        <f t="shared" si="51"/>
        <v>115.86222983488747</v>
      </c>
      <c r="O76" s="42">
        <f t="shared" si="52"/>
        <v>3.7493705752150719E-2</v>
      </c>
    </row>
    <row r="78" spans="1:15" ht="15.75" thickBot="1">
      <c r="A78" s="6" t="s">
        <v>46</v>
      </c>
      <c r="B78" s="6"/>
      <c r="C78" s="6" t="s">
        <v>40</v>
      </c>
      <c r="D78" s="6"/>
      <c r="E78" s="6"/>
      <c r="F78" s="6"/>
      <c r="G78" s="6"/>
      <c r="I78" t="s">
        <v>37</v>
      </c>
      <c r="O78" t="s">
        <v>39</v>
      </c>
    </row>
    <row r="79" spans="1:15">
      <c r="A79" s="8"/>
      <c r="B79" s="9"/>
      <c r="C79" s="10">
        <v>2014</v>
      </c>
      <c r="D79" s="10">
        <v>2015</v>
      </c>
      <c r="E79" s="10">
        <v>2016</v>
      </c>
      <c r="F79" s="11">
        <v>2017</v>
      </c>
      <c r="G79" s="11">
        <v>2018</v>
      </c>
      <c r="H79" s="2"/>
      <c r="I79" s="10">
        <v>2014</v>
      </c>
      <c r="J79" s="10">
        <v>2015</v>
      </c>
      <c r="K79" s="10">
        <v>2016</v>
      </c>
      <c r="L79" s="11">
        <v>2017</v>
      </c>
      <c r="M79" s="11">
        <v>2018</v>
      </c>
      <c r="N79" s="2"/>
      <c r="O79" t="s">
        <v>38</v>
      </c>
    </row>
    <row r="80" spans="1:15">
      <c r="A80" s="13" t="s">
        <v>47</v>
      </c>
      <c r="B80" s="14" t="s">
        <v>5</v>
      </c>
      <c r="C80" s="15">
        <f>+'Valeurs €'!O77/'Pop DGF'!C3</f>
        <v>845.85535453343482</v>
      </c>
      <c r="D80" s="15">
        <f>+'Valeurs €'!P77/'Pop DGF'!D3</f>
        <v>773.09888752458994</v>
      </c>
      <c r="E80" s="15">
        <f>+'Valeurs €'!Q77/'Pop DGF'!E3</f>
        <v>752.04244863500446</v>
      </c>
      <c r="F80" s="15">
        <f>+'Valeurs €'!R77/'Pop DGF'!F3</f>
        <v>788.96002894503283</v>
      </c>
      <c r="G80" s="15">
        <f>+'Valeurs €'!S77/'Pop DGF'!G3</f>
        <v>823.94260352986885</v>
      </c>
      <c r="H80" s="40"/>
      <c r="I80" s="41">
        <f>+C80/$C80*100</f>
        <v>100</v>
      </c>
      <c r="J80" s="41">
        <f t="shared" ref="J80:J98" si="54">+D80/$C80*100</f>
        <v>91.398474145857165</v>
      </c>
      <c r="K80" s="41">
        <f t="shared" ref="K80:K98" si="55">+E80/$C80*100</f>
        <v>88.909107757534187</v>
      </c>
      <c r="L80" s="41">
        <f t="shared" ref="L80:L98" si="56">+F80/$C80*100</f>
        <v>93.273634164107776</v>
      </c>
      <c r="M80" s="41">
        <f t="shared" ref="M80:M98" si="57">+G80/$C80*100</f>
        <v>97.409397376735555</v>
      </c>
      <c r="O80" s="42">
        <f t="shared" ref="O80:O98" si="58">+(M80/100)^(0.25)-1</f>
        <v>-6.5403923368944072E-3</v>
      </c>
    </row>
    <row r="81" spans="1:15">
      <c r="A81" s="20" t="s">
        <v>49</v>
      </c>
      <c r="B81" s="14" t="s">
        <v>6</v>
      </c>
      <c r="C81" s="15">
        <f>+'Valeurs €'!O78/'Pop DGF'!C4</f>
        <v>838.89159087037785</v>
      </c>
      <c r="D81" s="15">
        <f>+'Valeurs €'!P78/'Pop DGF'!D4</f>
        <v>779.04966971862655</v>
      </c>
      <c r="E81" s="15">
        <f>+'Valeurs €'!Q78/'Pop DGF'!E4</f>
        <v>781.59364021380259</v>
      </c>
      <c r="F81" s="15">
        <f>+'Valeurs €'!R78/'Pop DGF'!F4</f>
        <v>808.29882822264256</v>
      </c>
      <c r="G81" s="15">
        <f>+'Valeurs €'!S78/'Pop DGF'!G4</f>
        <v>786.56232203136562</v>
      </c>
      <c r="H81" s="2"/>
      <c r="I81" s="41">
        <f t="shared" ref="I81:I98" si="59">+C81/$C81*100</f>
        <v>100</v>
      </c>
      <c r="J81" s="41">
        <f t="shared" si="54"/>
        <v>92.866548931589193</v>
      </c>
      <c r="K81" s="41">
        <f t="shared" si="55"/>
        <v>93.169802715851915</v>
      </c>
      <c r="L81" s="41">
        <f t="shared" si="56"/>
        <v>96.353192357549517</v>
      </c>
      <c r="M81" s="41">
        <f t="shared" si="57"/>
        <v>93.762094004933473</v>
      </c>
      <c r="O81" s="42">
        <f t="shared" si="58"/>
        <v>-1.5973431399967097E-2</v>
      </c>
    </row>
    <row r="82" spans="1:15">
      <c r="A82" s="20"/>
      <c r="B82" s="14" t="s">
        <v>7</v>
      </c>
      <c r="C82" s="15">
        <f>+'Valeurs €'!O79/'Pop DGF'!C5</f>
        <v>834.01684224386986</v>
      </c>
      <c r="D82" s="15">
        <f>+'Valeurs €'!P79/'Pop DGF'!D5</f>
        <v>721.64278895682503</v>
      </c>
      <c r="E82" s="15">
        <f>+'Valeurs €'!Q79/'Pop DGF'!E5</f>
        <v>667.62862454729986</v>
      </c>
      <c r="F82" s="15">
        <f>+'Valeurs €'!R79/'Pop DGF'!F5</f>
        <v>709.81718724091343</v>
      </c>
      <c r="G82" s="15">
        <f>+'Valeurs €'!S79/'Pop DGF'!G5</f>
        <v>735.86517662612187</v>
      </c>
      <c r="H82" s="2"/>
      <c r="I82" s="41">
        <f t="shared" si="59"/>
        <v>100</v>
      </c>
      <c r="J82" s="41">
        <f t="shared" si="54"/>
        <v>86.526164989101474</v>
      </c>
      <c r="K82" s="41">
        <f t="shared" si="55"/>
        <v>80.049777262421586</v>
      </c>
      <c r="L82" s="41">
        <f t="shared" si="56"/>
        <v>85.108255767496843</v>
      </c>
      <c r="M82" s="41">
        <f t="shared" si="57"/>
        <v>88.231452814108991</v>
      </c>
      <c r="O82" s="42">
        <f t="shared" si="58"/>
        <v>-3.0816844190062587E-2</v>
      </c>
    </row>
    <row r="83" spans="1:15">
      <c r="A83" s="20"/>
      <c r="B83" s="14" t="s">
        <v>8</v>
      </c>
      <c r="C83" s="15">
        <f>+'Valeurs €'!O80/'Pop DGF'!C6</f>
        <v>752.91556754581768</v>
      </c>
      <c r="D83" s="15">
        <f>+'Valeurs €'!P80/'Pop DGF'!D6</f>
        <v>703.34390362453132</v>
      </c>
      <c r="E83" s="15">
        <f>+'Valeurs €'!Q80/'Pop DGF'!E6</f>
        <v>675.83020274734247</v>
      </c>
      <c r="F83" s="15">
        <f>+'Valeurs €'!R80/'Pop DGF'!F6</f>
        <v>685.75894012040578</v>
      </c>
      <c r="G83" s="15">
        <f>+'Valeurs €'!S80/'Pop DGF'!G6</f>
        <v>755.0775264455666</v>
      </c>
      <c r="H83" s="2"/>
      <c r="I83" s="41">
        <f t="shared" si="59"/>
        <v>100</v>
      </c>
      <c r="J83" s="41">
        <f t="shared" si="54"/>
        <v>93.416039452754475</v>
      </c>
      <c r="K83" s="41">
        <f t="shared" si="55"/>
        <v>89.761751765906439</v>
      </c>
      <c r="L83" s="41">
        <f t="shared" si="56"/>
        <v>91.080457049876955</v>
      </c>
      <c r="M83" s="41">
        <f t="shared" si="57"/>
        <v>100.28714493270421</v>
      </c>
      <c r="O83" s="42">
        <f t="shared" si="58"/>
        <v>7.1709063448577304E-4</v>
      </c>
    </row>
    <row r="84" spans="1:15">
      <c r="A84" s="20"/>
      <c r="B84" s="14" t="s">
        <v>9</v>
      </c>
      <c r="C84" s="15">
        <f>+'Valeurs €'!O81/'Pop DGF'!C7</f>
        <v>810.84331807295484</v>
      </c>
      <c r="D84" s="15">
        <f>+'Valeurs €'!P81/'Pop DGF'!D7</f>
        <v>723.85195403916282</v>
      </c>
      <c r="E84" s="15">
        <f>+'Valeurs €'!Q81/'Pop DGF'!E7</f>
        <v>712.56628846885906</v>
      </c>
      <c r="F84" s="15">
        <f>+'Valeurs €'!R81/'Pop DGF'!F7</f>
        <v>738.28945356950078</v>
      </c>
      <c r="G84" s="15">
        <f>+'Valeurs €'!S81/'Pop DGF'!G7</f>
        <v>816.46767220735762</v>
      </c>
      <c r="H84" s="2"/>
      <c r="I84" s="41">
        <f t="shared" si="59"/>
        <v>100</v>
      </c>
      <c r="J84" s="41">
        <f t="shared" si="54"/>
        <v>89.271495232823142</v>
      </c>
      <c r="K84" s="41">
        <f t="shared" si="55"/>
        <v>87.879652281323544</v>
      </c>
      <c r="L84" s="41">
        <f t="shared" si="56"/>
        <v>91.052048788428678</v>
      </c>
      <c r="M84" s="41">
        <f t="shared" si="57"/>
        <v>100.69364253352542</v>
      </c>
      <c r="O84" s="42">
        <f t="shared" si="58"/>
        <v>1.7296138114208937E-3</v>
      </c>
    </row>
    <row r="85" spans="1:15">
      <c r="A85" s="20"/>
      <c r="B85" s="14" t="s">
        <v>10</v>
      </c>
      <c r="C85" s="15">
        <f>+'Valeurs €'!O82/'Pop DGF'!C8</f>
        <v>703.28934314262335</v>
      </c>
      <c r="D85" s="15">
        <f>+'Valeurs €'!P82/'Pop DGF'!D8</f>
        <v>654.41846588603698</v>
      </c>
      <c r="E85" s="15">
        <f>+'Valeurs €'!Q82/'Pop DGF'!E8</f>
        <v>674.50136581837523</v>
      </c>
      <c r="F85" s="15">
        <f>+'Valeurs €'!R82/'Pop DGF'!F8</f>
        <v>718.17877540367328</v>
      </c>
      <c r="G85" s="15">
        <f>+'Valeurs €'!S82/'Pop DGF'!G8</f>
        <v>789.27329741928577</v>
      </c>
      <c r="H85" s="2"/>
      <c r="I85" s="41">
        <f t="shared" si="59"/>
        <v>100</v>
      </c>
      <c r="J85" s="41">
        <f t="shared" si="54"/>
        <v>93.051099418312162</v>
      </c>
      <c r="K85" s="41">
        <f t="shared" si="55"/>
        <v>95.906666636578038</v>
      </c>
      <c r="L85" s="41">
        <f t="shared" si="56"/>
        <v>102.11711330567262</v>
      </c>
      <c r="M85" s="41">
        <f t="shared" si="57"/>
        <v>112.22597144618263</v>
      </c>
      <c r="O85" s="42">
        <f t="shared" si="58"/>
        <v>2.9255848268584739E-2</v>
      </c>
    </row>
    <row r="86" spans="1:15">
      <c r="A86" s="20"/>
      <c r="B86" s="14" t="s">
        <v>11</v>
      </c>
      <c r="C86" s="15">
        <f>+'Valeurs €'!O83/'Pop DGF'!C9</f>
        <v>770.42911430527579</v>
      </c>
      <c r="D86" s="15">
        <f>+'Valeurs €'!P83/'Pop DGF'!D9</f>
        <v>687.32376622973084</v>
      </c>
      <c r="E86" s="15">
        <f>+'Valeurs €'!Q83/'Pop DGF'!E9</f>
        <v>665.51419461519299</v>
      </c>
      <c r="F86" s="15">
        <f>+'Valeurs €'!R83/'Pop DGF'!F9</f>
        <v>727.34208278289759</v>
      </c>
      <c r="G86" s="15">
        <f>+'Valeurs €'!S83/'Pop DGF'!G9</f>
        <v>765.53666902388147</v>
      </c>
      <c r="H86" s="2"/>
      <c r="I86" s="41">
        <f t="shared" si="59"/>
        <v>100</v>
      </c>
      <c r="J86" s="41">
        <f t="shared" si="54"/>
        <v>89.21310909304303</v>
      </c>
      <c r="K86" s="41">
        <f t="shared" si="55"/>
        <v>86.382274794393197</v>
      </c>
      <c r="L86" s="41">
        <f t="shared" si="56"/>
        <v>94.407398328757168</v>
      </c>
      <c r="M86" s="41">
        <f t="shared" si="57"/>
        <v>99.364971391844918</v>
      </c>
      <c r="O86" s="42">
        <f t="shared" si="58"/>
        <v>-1.5913661613309316E-3</v>
      </c>
    </row>
    <row r="87" spans="1:15">
      <c r="A87" s="20"/>
      <c r="B87" s="14" t="s">
        <v>12</v>
      </c>
      <c r="C87" s="15">
        <f>+'Valeurs €'!O84/'Pop DGF'!C10</f>
        <v>862.53278640947747</v>
      </c>
      <c r="D87" s="15">
        <f>+'Valeurs €'!P84/'Pop DGF'!D10</f>
        <v>779.59706999286755</v>
      </c>
      <c r="E87" s="15">
        <f>+'Valeurs €'!Q84/'Pop DGF'!E10</f>
        <v>742.54194810232434</v>
      </c>
      <c r="F87" s="15">
        <f>+'Valeurs €'!R84/'Pop DGF'!F10</f>
        <v>774.19102288780448</v>
      </c>
      <c r="G87" s="15">
        <f>+'Valeurs €'!S84/'Pop DGF'!G10</f>
        <v>799.90295356764477</v>
      </c>
      <c r="H87" s="2"/>
      <c r="I87" s="41">
        <f t="shared" si="59"/>
        <v>100</v>
      </c>
      <c r="J87" s="41">
        <f t="shared" si="54"/>
        <v>90.384630274536931</v>
      </c>
      <c r="K87" s="41">
        <f t="shared" si="55"/>
        <v>86.088547566215198</v>
      </c>
      <c r="L87" s="41">
        <f t="shared" si="56"/>
        <v>89.757866029717064</v>
      </c>
      <c r="M87" s="41">
        <f t="shared" si="57"/>
        <v>92.738846125195309</v>
      </c>
      <c r="O87" s="42">
        <f t="shared" si="58"/>
        <v>-1.8669217623753398E-2</v>
      </c>
    </row>
    <row r="88" spans="1:15">
      <c r="A88" s="20"/>
      <c r="B88" s="14" t="s">
        <v>13</v>
      </c>
      <c r="C88" s="15">
        <f>+'Valeurs €'!O85/'Pop DGF'!C11</f>
        <v>890.08242299992105</v>
      </c>
      <c r="D88" s="15">
        <f>+'Valeurs €'!P85/'Pop DGF'!D11</f>
        <v>832.82586516263552</v>
      </c>
      <c r="E88" s="15">
        <f>+'Valeurs €'!Q85/'Pop DGF'!E11</f>
        <v>764.79817409801831</v>
      </c>
      <c r="F88" s="15">
        <f>+'Valeurs €'!R85/'Pop DGF'!F11</f>
        <v>817.34286639484606</v>
      </c>
      <c r="G88" s="15">
        <f>+'Valeurs €'!S85/'Pop DGF'!G11</f>
        <v>824.13951089903992</v>
      </c>
      <c r="H88" s="2"/>
      <c r="I88" s="41">
        <f t="shared" si="59"/>
        <v>100</v>
      </c>
      <c r="J88" s="41">
        <f t="shared" si="54"/>
        <v>93.567274630105729</v>
      </c>
      <c r="K88" s="41">
        <f t="shared" si="55"/>
        <v>85.924421641801828</v>
      </c>
      <c r="L88" s="41">
        <f t="shared" si="56"/>
        <v>91.827772942654605</v>
      </c>
      <c r="M88" s="41">
        <f t="shared" si="57"/>
        <v>92.591370147651261</v>
      </c>
      <c r="O88" s="42">
        <f t="shared" si="58"/>
        <v>-1.9059585592393291E-2</v>
      </c>
    </row>
    <row r="89" spans="1:15">
      <c r="A89" s="20"/>
      <c r="B89" s="14" t="s">
        <v>14</v>
      </c>
      <c r="C89" s="15">
        <f>+'Valeurs €'!O86/'Pop DGF'!C12</f>
        <v>862.3515780845587</v>
      </c>
      <c r="D89" s="15">
        <f>+'Valeurs €'!P86/'Pop DGF'!D12</f>
        <v>798.50589011811633</v>
      </c>
      <c r="E89" s="15">
        <f>+'Valeurs €'!Q86/'Pop DGF'!E12</f>
        <v>768.77623137833848</v>
      </c>
      <c r="F89" s="15">
        <f>+'Valeurs €'!R86/'Pop DGF'!F12</f>
        <v>825.51353131000997</v>
      </c>
      <c r="G89" s="15">
        <f>+'Valeurs €'!S86/'Pop DGF'!G12</f>
        <v>832.26163291180853</v>
      </c>
      <c r="H89" s="2"/>
      <c r="I89" s="41">
        <f t="shared" si="59"/>
        <v>100</v>
      </c>
      <c r="J89" s="41">
        <f t="shared" si="54"/>
        <v>92.596327346178768</v>
      </c>
      <c r="K89" s="41">
        <f t="shared" si="55"/>
        <v>89.148817131631134</v>
      </c>
      <c r="L89" s="41">
        <f t="shared" si="56"/>
        <v>95.728187005075966</v>
      </c>
      <c r="M89" s="41">
        <f t="shared" si="57"/>
        <v>96.510710255834937</v>
      </c>
      <c r="O89" s="42">
        <f t="shared" si="58"/>
        <v>-8.8397468250661637E-3</v>
      </c>
    </row>
    <row r="90" spans="1:15">
      <c r="A90" s="20"/>
      <c r="B90" s="14" t="s">
        <v>15</v>
      </c>
      <c r="C90" s="15">
        <f>+'Valeurs €'!O87/'Pop DGF'!C13</f>
        <v>897.90377858269551</v>
      </c>
      <c r="D90" s="15">
        <f>+'Valeurs €'!P87/'Pop DGF'!D13</f>
        <v>791.66756439534959</v>
      </c>
      <c r="E90" s="15">
        <f>+'Valeurs €'!Q87/'Pop DGF'!E13</f>
        <v>786.07863754167454</v>
      </c>
      <c r="F90" s="15">
        <f>+'Valeurs €'!R87/'Pop DGF'!F13</f>
        <v>836.07438499204966</v>
      </c>
      <c r="G90" s="15">
        <f>+'Valeurs €'!S87/'Pop DGF'!G13</f>
        <v>897.61255923418014</v>
      </c>
      <c r="H90" s="2"/>
      <c r="I90" s="41">
        <f t="shared" si="59"/>
        <v>100</v>
      </c>
      <c r="J90" s="41">
        <f t="shared" si="54"/>
        <v>88.168418852737702</v>
      </c>
      <c r="K90" s="41">
        <f t="shared" si="55"/>
        <v>87.545977229594413</v>
      </c>
      <c r="L90" s="41">
        <f t="shared" si="56"/>
        <v>93.114029023439343</v>
      </c>
      <c r="M90" s="41">
        <f t="shared" si="57"/>
        <v>99.967566753202107</v>
      </c>
      <c r="O90" s="42">
        <f t="shared" si="58"/>
        <v>-8.1092980568686635E-5</v>
      </c>
    </row>
    <row r="91" spans="1:15">
      <c r="A91" s="20"/>
      <c r="B91" s="14" t="s">
        <v>16</v>
      </c>
      <c r="C91" s="15">
        <f>+'Valeurs €'!O88/'Pop DGF'!C14</f>
        <v>923.78351944501446</v>
      </c>
      <c r="D91" s="15">
        <f>+'Valeurs €'!P88/'Pop DGF'!D14</f>
        <v>790.43999159969042</v>
      </c>
      <c r="E91" s="15">
        <f>+'Valeurs €'!Q88/'Pop DGF'!E14</f>
        <v>817.81287397883204</v>
      </c>
      <c r="F91" s="15">
        <f>+'Valeurs €'!R88/'Pop DGF'!F14</f>
        <v>832.37643104559322</v>
      </c>
      <c r="G91" s="15">
        <f>+'Valeurs €'!S88/'Pop DGF'!G14</f>
        <v>922.77020864155111</v>
      </c>
      <c r="H91" s="2"/>
      <c r="I91" s="41">
        <f t="shared" si="59"/>
        <v>100</v>
      </c>
      <c r="J91" s="41">
        <f t="shared" si="54"/>
        <v>85.56550046211764</v>
      </c>
      <c r="K91" s="41">
        <f t="shared" si="55"/>
        <v>88.528627840227443</v>
      </c>
      <c r="L91" s="41">
        <f t="shared" si="56"/>
        <v>90.105139735082503</v>
      </c>
      <c r="M91" s="41">
        <f t="shared" si="57"/>
        <v>99.890308629442529</v>
      </c>
      <c r="O91" s="42">
        <f t="shared" si="58"/>
        <v>-2.743413004709927E-4</v>
      </c>
    </row>
    <row r="92" spans="1:15">
      <c r="A92" s="20"/>
      <c r="B92" s="14" t="s">
        <v>17</v>
      </c>
      <c r="C92" s="15">
        <f>+'Valeurs €'!O89/'Pop DGF'!C15</f>
        <v>792.64594054925351</v>
      </c>
      <c r="D92" s="15">
        <f>+'Valeurs €'!P89/'Pop DGF'!D15</f>
        <v>744.3702548775035</v>
      </c>
      <c r="E92" s="15">
        <f>+'Valeurs €'!Q89/'Pop DGF'!E15</f>
        <v>727.74068622449261</v>
      </c>
      <c r="F92" s="15">
        <f>+'Valeurs €'!R89/'Pop DGF'!F15</f>
        <v>821.68839389273865</v>
      </c>
      <c r="G92" s="15">
        <f>+'Valeurs €'!S89/'Pop DGF'!G15</f>
        <v>832.11649379904452</v>
      </c>
      <c r="H92" s="2"/>
      <c r="I92" s="41">
        <f t="shared" si="59"/>
        <v>100</v>
      </c>
      <c r="J92" s="41">
        <f t="shared" si="54"/>
        <v>93.909552398855652</v>
      </c>
      <c r="K92" s="41">
        <f t="shared" si="55"/>
        <v>91.8115704623699</v>
      </c>
      <c r="L92" s="41">
        <f t="shared" si="56"/>
        <v>103.6639881513</v>
      </c>
      <c r="M92" s="41">
        <f t="shared" si="57"/>
        <v>104.97959444824008</v>
      </c>
      <c r="O92" s="42">
        <f t="shared" si="58"/>
        <v>1.222304995525314E-2</v>
      </c>
    </row>
    <row r="93" spans="1:15">
      <c r="A93" s="20"/>
      <c r="B93" s="14" t="s">
        <v>18</v>
      </c>
      <c r="C93" s="15">
        <f>+'Valeurs €'!O90/'Pop DGF'!C16</f>
        <v>1266.606806003902</v>
      </c>
      <c r="D93" s="15">
        <f>+'Valeurs €'!P90/'Pop DGF'!D16</f>
        <v>1260.2891747485633</v>
      </c>
      <c r="E93" s="15">
        <f>+'Valeurs €'!Q90/'Pop DGF'!E16</f>
        <v>1230.8700059279727</v>
      </c>
      <c r="F93" s="15">
        <f>+'Valeurs €'!R90/'Pop DGF'!F16</f>
        <v>1176.1949752402443</v>
      </c>
      <c r="G93" s="15">
        <f>+'Valeurs €'!S90/'Pop DGF'!G16</f>
        <v>1178.0052889184565</v>
      </c>
      <c r="H93" s="2"/>
      <c r="I93" s="41">
        <f t="shared" si="59"/>
        <v>100</v>
      </c>
      <c r="J93" s="41">
        <f t="shared" si="54"/>
        <v>99.501216065996786</v>
      </c>
      <c r="K93" s="41">
        <f t="shared" si="55"/>
        <v>97.178540340496227</v>
      </c>
      <c r="L93" s="41">
        <f t="shared" si="56"/>
        <v>92.861886551130752</v>
      </c>
      <c r="M93" s="41">
        <f t="shared" si="57"/>
        <v>93.004812806510955</v>
      </c>
      <c r="O93" s="42">
        <f t="shared" si="58"/>
        <v>-1.7966380913663871E-2</v>
      </c>
    </row>
    <row r="94" spans="1:15">
      <c r="A94" s="20"/>
      <c r="B94" s="14" t="s">
        <v>19</v>
      </c>
      <c r="C94" s="15">
        <f>+'Valeurs €'!O91/'Pop DGF'!C17</f>
        <v>1079.7537059818908</v>
      </c>
      <c r="D94" s="15">
        <f>+'Valeurs €'!P91/'Pop DGF'!D17</f>
        <v>1197.4275558740201</v>
      </c>
      <c r="E94" s="15">
        <f>+'Valeurs €'!Q91/'Pop DGF'!E17</f>
        <v>810.64180586545399</v>
      </c>
      <c r="F94" s="15">
        <f>+'Valeurs €'!R91/'Pop DGF'!F17</f>
        <v>782.75102492785788</v>
      </c>
      <c r="G94" s="15">
        <f>+'Valeurs €'!S91/'Pop DGF'!G17</f>
        <v>880.12665201116988</v>
      </c>
      <c r="H94" s="2"/>
      <c r="I94" s="41">
        <f t="shared" si="59"/>
        <v>100</v>
      </c>
      <c r="J94" s="41">
        <f t="shared" si="54"/>
        <v>110.89821217933407</v>
      </c>
      <c r="K94" s="41">
        <f t="shared" si="55"/>
        <v>75.076547676980127</v>
      </c>
      <c r="L94" s="41">
        <f t="shared" si="56"/>
        <v>72.493478891656224</v>
      </c>
      <c r="M94" s="41">
        <f t="shared" si="57"/>
        <v>81.511797286290673</v>
      </c>
      <c r="O94" s="42">
        <f t="shared" si="58"/>
        <v>-4.9821679354477122E-2</v>
      </c>
    </row>
    <row r="95" spans="1:15">
      <c r="A95" s="20"/>
      <c r="B95" s="14" t="s">
        <v>20</v>
      </c>
      <c r="C95" s="15">
        <f>+'Valeurs €'!O92/'Pop DGF'!C18</f>
        <v>741.64809989187222</v>
      </c>
      <c r="D95" s="15">
        <f>+'Valeurs €'!P92/'Pop DGF'!D18</f>
        <v>856.59098694289617</v>
      </c>
      <c r="E95" s="15">
        <f>+'Valeurs €'!Q92/'Pop DGF'!E18</f>
        <v>493.64198665618511</v>
      </c>
      <c r="F95" s="15">
        <f>+'Valeurs €'!R92/'Pop DGF'!F18</f>
        <v>460.03899990647506</v>
      </c>
      <c r="G95" s="15">
        <f>+'Valeurs €'!S92/'Pop DGF'!G18</f>
        <v>655.11600263392927</v>
      </c>
      <c r="H95" s="2"/>
      <c r="I95" s="41">
        <f t="shared" si="59"/>
        <v>100</v>
      </c>
      <c r="J95" s="41">
        <f t="shared" si="54"/>
        <v>115.49830533750196</v>
      </c>
      <c r="K95" s="41">
        <f t="shared" si="55"/>
        <v>66.56013636765941</v>
      </c>
      <c r="L95" s="41">
        <f t="shared" si="56"/>
        <v>62.029283156465439</v>
      </c>
      <c r="M95" s="41">
        <f t="shared" si="57"/>
        <v>88.332458847995582</v>
      </c>
      <c r="O95" s="42">
        <f t="shared" si="58"/>
        <v>-3.0539586629011461E-2</v>
      </c>
    </row>
    <row r="96" spans="1:15">
      <c r="A96" s="20"/>
      <c r="B96" s="14" t="s">
        <v>21</v>
      </c>
      <c r="C96" s="15">
        <f>+'Valeurs €'!O93/'Pop DGF'!C19</f>
        <v>986.1202880716944</v>
      </c>
      <c r="D96" s="15">
        <f>+'Valeurs €'!P93/'Pop DGF'!D19</f>
        <v>1016.7352039414914</v>
      </c>
      <c r="E96" s="15">
        <f>+'Valeurs €'!Q93/'Pop DGF'!E19</f>
        <v>775.85614039461052</v>
      </c>
      <c r="F96" s="15">
        <f>+'Valeurs €'!R93/'Pop DGF'!F19</f>
        <v>595.08902250824769</v>
      </c>
      <c r="G96" s="15">
        <f>+'Valeurs €'!S93/'Pop DGF'!G19</f>
        <v>603.00369495350458</v>
      </c>
      <c r="H96" s="2"/>
      <c r="I96" s="41">
        <f t="shared" si="59"/>
        <v>100</v>
      </c>
      <c r="J96" s="41">
        <f t="shared" si="54"/>
        <v>103.10458229489051</v>
      </c>
      <c r="K96" s="41">
        <f t="shared" si="55"/>
        <v>78.677636975886159</v>
      </c>
      <c r="L96" s="41">
        <f t="shared" si="56"/>
        <v>60.346494206291254</v>
      </c>
      <c r="M96" s="41">
        <f t="shared" si="57"/>
        <v>61.149101407562171</v>
      </c>
      <c r="O96" s="42">
        <f t="shared" si="58"/>
        <v>-0.11570428646798614</v>
      </c>
    </row>
    <row r="97" spans="1:15">
      <c r="A97" s="20"/>
      <c r="B97" s="14" t="s">
        <v>22</v>
      </c>
      <c r="C97" s="15">
        <f>+'Valeurs €'!O94/'Pop DGF'!C20</f>
        <v>1155.3227920143556</v>
      </c>
      <c r="D97" s="15">
        <f>+'Valeurs €'!P94/'Pop DGF'!D20</f>
        <v>1349.5492430699489</v>
      </c>
      <c r="E97" s="15">
        <f>+'Valeurs €'!Q94/'Pop DGF'!E20</f>
        <v>1180.1170649835099</v>
      </c>
      <c r="F97" s="15">
        <f>+'Valeurs €'!R94/'Pop DGF'!F20</f>
        <v>1231.2385817566349</v>
      </c>
      <c r="G97" s="15">
        <f>+'Valeurs €'!S94/'Pop DGF'!G20</f>
        <v>1283.2083236370925</v>
      </c>
      <c r="H97" s="2"/>
      <c r="I97" s="41">
        <f t="shared" si="59"/>
        <v>100</v>
      </c>
      <c r="J97" s="41">
        <f t="shared" si="54"/>
        <v>116.81144459350196</v>
      </c>
      <c r="K97" s="41">
        <f t="shared" si="55"/>
        <v>102.146090524703</v>
      </c>
      <c r="L97" s="41">
        <f t="shared" si="56"/>
        <v>106.57095923901205</v>
      </c>
      <c r="M97" s="41">
        <f t="shared" si="57"/>
        <v>111.06924683791297</v>
      </c>
      <c r="O97" s="42">
        <f t="shared" si="58"/>
        <v>2.659337373516979E-2</v>
      </c>
    </row>
    <row r="98" spans="1:15">
      <c r="A98" s="23"/>
      <c r="B98" s="14" t="s">
        <v>23</v>
      </c>
      <c r="C98" s="15">
        <f>+'Valeurs €'!O95/'Pop DGF'!C21</f>
        <v>410.58934400216611</v>
      </c>
      <c r="D98" s="15">
        <f>+'Valeurs €'!P95/'Pop DGF'!D21</f>
        <v>459.04177895637969</v>
      </c>
      <c r="E98" s="15">
        <f>+'Valeurs €'!Q95/'Pop DGF'!E21</f>
        <v>460.94313280889611</v>
      </c>
      <c r="F98" s="15">
        <f>+'Valeurs €'!R95/'Pop DGF'!F21</f>
        <v>443.1260515274945</v>
      </c>
      <c r="G98" s="15">
        <f>+'Valeurs €'!S95/'Pop DGF'!G21</f>
        <v>573.01468121916957</v>
      </c>
      <c r="H98" s="2"/>
      <c r="I98" s="41">
        <f t="shared" si="59"/>
        <v>100</v>
      </c>
      <c r="J98" s="41">
        <f t="shared" si="54"/>
        <v>111.80070444155461</v>
      </c>
      <c r="K98" s="41">
        <f t="shared" si="55"/>
        <v>112.2637836422916</v>
      </c>
      <c r="L98" s="41">
        <f t="shared" si="56"/>
        <v>107.92439160943172</v>
      </c>
      <c r="M98" s="41">
        <f t="shared" si="57"/>
        <v>139.55907273037914</v>
      </c>
      <c r="O98" s="42">
        <f t="shared" si="58"/>
        <v>8.6899824934137504E-2</v>
      </c>
    </row>
    <row r="100" spans="1:15">
      <c r="B100" s="43" t="s">
        <v>43</v>
      </c>
      <c r="C100" s="15">
        <f>+'Valeurs €'!O97/'Pop DGF'!C23</f>
        <v>847.27826400818253</v>
      </c>
      <c r="D100" s="15">
        <f>+'Valeurs €'!P97/'Pop DGF'!D23</f>
        <v>774.16166757728968</v>
      </c>
      <c r="E100" s="15">
        <f>+'Valeurs €'!Q97/'Pop DGF'!E23</f>
        <v>753.0606394447102</v>
      </c>
      <c r="F100" s="15">
        <f>+'Valeurs €'!R97/'Pop DGF'!F23</f>
        <v>790.20849917294038</v>
      </c>
      <c r="G100" s="15">
        <f>+'Valeurs €'!S97/'Pop DGF'!G23</f>
        <v>824.87697360939478</v>
      </c>
      <c r="I100" s="41">
        <f t="shared" ref="I100:I101" si="60">+C100/$C100*100</f>
        <v>100</v>
      </c>
      <c r="J100" s="41">
        <f t="shared" ref="J100:J101" si="61">+D100/$C100*100</f>
        <v>91.370415182728365</v>
      </c>
      <c r="K100" s="41">
        <f t="shared" ref="K100:K101" si="62">+E100/$C100*100</f>
        <v>88.879966763485569</v>
      </c>
      <c r="L100" s="41">
        <f t="shared" ref="L100:L101" si="63">+F100/$C100*100</f>
        <v>93.264342157762343</v>
      </c>
      <c r="M100" s="41">
        <f t="shared" ref="M100:M101" si="64">+G100/$C100*100</f>
        <v>97.356088153044908</v>
      </c>
      <c r="O100" s="42">
        <f t="shared" ref="O100:O101" si="65">+(M100/100)^(0.25)-1</f>
        <v>-6.6763428566694039E-3</v>
      </c>
    </row>
    <row r="101" spans="1:15">
      <c r="B101" s="43" t="s">
        <v>42</v>
      </c>
      <c r="C101" s="15">
        <f>+'Valeurs €'!O98/'Pop DGF'!C24</f>
        <v>841.51754273158258</v>
      </c>
      <c r="D101" s="15">
        <f>+'Valeurs €'!P98/'Pop DGF'!D24</f>
        <v>762.58893827538634</v>
      </c>
      <c r="E101" s="15">
        <f>+'Valeurs €'!Q98/'Pop DGF'!E24</f>
        <v>748.19190194470798</v>
      </c>
      <c r="F101" s="15">
        <f>+'Valeurs €'!R98/'Pop DGF'!F24</f>
        <v>787.10417549252315</v>
      </c>
      <c r="G101" s="15">
        <f>+'Valeurs €'!S98/'Pop DGF'!G24</f>
        <v>820.70017229813482</v>
      </c>
      <c r="I101" s="41">
        <f t="shared" si="60"/>
        <v>100</v>
      </c>
      <c r="J101" s="41">
        <f t="shared" si="61"/>
        <v>90.620682226065966</v>
      </c>
      <c r="K101" s="41">
        <f t="shared" si="62"/>
        <v>88.909840134296232</v>
      </c>
      <c r="L101" s="41">
        <f t="shared" si="63"/>
        <v>93.533899832624684</v>
      </c>
      <c r="M101" s="41">
        <f t="shared" si="64"/>
        <v>97.526210758973107</v>
      </c>
      <c r="O101" s="42">
        <f t="shared" si="65"/>
        <v>-6.2426869073654023E-3</v>
      </c>
    </row>
    <row r="103" spans="1:15" ht="15.75" thickBot="1">
      <c r="A103" s="6" t="s">
        <v>46</v>
      </c>
      <c r="B103" s="6"/>
      <c r="C103" s="6" t="s">
        <v>40</v>
      </c>
      <c r="D103" s="6"/>
      <c r="E103" s="6"/>
      <c r="F103" s="6"/>
      <c r="G103" s="6"/>
      <c r="I103" t="s">
        <v>37</v>
      </c>
      <c r="O103" t="s">
        <v>39</v>
      </c>
    </row>
    <row r="104" spans="1:15">
      <c r="A104" s="8"/>
      <c r="B104" s="9"/>
      <c r="C104" s="10">
        <v>2014</v>
      </c>
      <c r="D104" s="10">
        <v>2015</v>
      </c>
      <c r="E104" s="10">
        <v>2016</v>
      </c>
      <c r="F104" s="11">
        <v>2017</v>
      </c>
      <c r="G104" s="11">
        <v>2018</v>
      </c>
      <c r="H104" s="2"/>
      <c r="I104" s="10">
        <v>2014</v>
      </c>
      <c r="J104" s="10">
        <v>2015</v>
      </c>
      <c r="K104" s="10">
        <v>2016</v>
      </c>
      <c r="L104" s="11">
        <v>2017</v>
      </c>
      <c r="M104" s="11">
        <v>2018</v>
      </c>
      <c r="N104" s="2"/>
      <c r="O104" t="s">
        <v>38</v>
      </c>
    </row>
    <row r="105" spans="1:15">
      <c r="A105" s="13" t="s">
        <v>51</v>
      </c>
      <c r="B105" s="14" t="s">
        <v>5</v>
      </c>
      <c r="C105" s="15">
        <f>+'Valeurs €'!O101/'Pop DGF'!C3</f>
        <v>298.575528661193</v>
      </c>
      <c r="D105" s="15">
        <f>+'Valeurs €'!P101/'Pop DGF'!D3</f>
        <v>306.16110713404333</v>
      </c>
      <c r="E105" s="15">
        <f>+'Valeurs €'!Q101/'Pop DGF'!E3</f>
        <v>281.35081891321659</v>
      </c>
      <c r="F105" s="15">
        <f>+'Valeurs €'!R101/'Pop DGF'!F3</f>
        <v>279.67843583934086</v>
      </c>
      <c r="G105" s="15">
        <f>+'Valeurs €'!S101/'Pop DGF'!G3</f>
        <v>300.76724363008225</v>
      </c>
      <c r="H105" s="40"/>
      <c r="I105" s="41">
        <f>+C105/$C105*100</f>
        <v>100</v>
      </c>
      <c r="J105" s="41">
        <f t="shared" ref="J105:J123" si="66">+D105/$C105*100</f>
        <v>102.54058948061279</v>
      </c>
      <c r="K105" s="41">
        <f t="shared" ref="K105:K123" si="67">+E105/$C105*100</f>
        <v>94.23103767907179</v>
      </c>
      <c r="L105" s="41">
        <f t="shared" ref="L105:L123" si="68">+F105/$C105*100</f>
        <v>93.670917068593553</v>
      </c>
      <c r="M105" s="41">
        <f t="shared" ref="M105:M123" si="69">+G105/$C105*100</f>
        <v>100.73405713412511</v>
      </c>
      <c r="O105" s="42">
        <f t="shared" ref="O105:O123" si="70">+(M105/100)^(0.25)-1</f>
        <v>1.8301127339601653E-3</v>
      </c>
    </row>
    <row r="106" spans="1:15">
      <c r="A106" s="20" t="s">
        <v>52</v>
      </c>
      <c r="B106" s="14" t="s">
        <v>6</v>
      </c>
      <c r="C106" s="15">
        <f>+'Valeurs €'!O102/'Pop DGF'!C4</f>
        <v>319.54711182918169</v>
      </c>
      <c r="D106" s="15">
        <f>+'Valeurs €'!P102/'Pop DGF'!D4</f>
        <v>343.35453289735307</v>
      </c>
      <c r="E106" s="15">
        <f>+'Valeurs €'!Q102/'Pop DGF'!E4</f>
        <v>322.00686769251195</v>
      </c>
      <c r="F106" s="15">
        <f>+'Valeurs €'!R102/'Pop DGF'!F4</f>
        <v>323.29144317455786</v>
      </c>
      <c r="G106" s="15">
        <f>+'Valeurs €'!S102/'Pop DGF'!G4</f>
        <v>326.17922049335596</v>
      </c>
      <c r="H106" s="2"/>
      <c r="I106" s="41">
        <f t="shared" ref="I106:I123" si="71">+C106/$C106*100</f>
        <v>100</v>
      </c>
      <c r="J106" s="41">
        <f t="shared" si="66"/>
        <v>107.45036340084275</v>
      </c>
      <c r="K106" s="41">
        <f t="shared" si="67"/>
        <v>100.76976313422139</v>
      </c>
      <c r="L106" s="41">
        <f t="shared" si="68"/>
        <v>101.1717619113947</v>
      </c>
      <c r="M106" s="41">
        <f t="shared" si="69"/>
        <v>102.07547132133668</v>
      </c>
      <c r="O106" s="42">
        <f t="shared" si="70"/>
        <v>5.1487767805740159E-3</v>
      </c>
    </row>
    <row r="107" spans="1:15">
      <c r="A107" s="20"/>
      <c r="B107" s="14" t="s">
        <v>7</v>
      </c>
      <c r="C107" s="15">
        <f>+'Valeurs €'!O103/'Pop DGF'!C5</f>
        <v>311.96781554604792</v>
      </c>
      <c r="D107" s="15">
        <f>+'Valeurs €'!P103/'Pop DGF'!D5</f>
        <v>296.75624437180403</v>
      </c>
      <c r="E107" s="15">
        <f>+'Valeurs €'!Q103/'Pop DGF'!E5</f>
        <v>272.44425930496323</v>
      </c>
      <c r="F107" s="15">
        <f>+'Valeurs €'!R103/'Pop DGF'!F5</f>
        <v>260.82632510661477</v>
      </c>
      <c r="G107" s="15">
        <f>+'Valeurs €'!S103/'Pop DGF'!G5</f>
        <v>278.98244034172035</v>
      </c>
      <c r="H107" s="2"/>
      <c r="I107" s="41">
        <f t="shared" si="71"/>
        <v>100</v>
      </c>
      <c r="J107" s="41">
        <f t="shared" si="66"/>
        <v>95.123993432585806</v>
      </c>
      <c r="K107" s="41">
        <f t="shared" si="67"/>
        <v>87.330886626267755</v>
      </c>
      <c r="L107" s="41">
        <f t="shared" si="68"/>
        <v>83.606805609123995</v>
      </c>
      <c r="M107" s="41">
        <f t="shared" si="69"/>
        <v>89.426673662925083</v>
      </c>
      <c r="O107" s="42">
        <f t="shared" si="70"/>
        <v>-2.7551145160819024E-2</v>
      </c>
    </row>
    <row r="108" spans="1:15">
      <c r="A108" s="20"/>
      <c r="B108" s="14" t="s">
        <v>8</v>
      </c>
      <c r="C108" s="15">
        <f>+'Valeurs €'!O104/'Pop DGF'!C6</f>
        <v>257.68859987954704</v>
      </c>
      <c r="D108" s="15">
        <f>+'Valeurs €'!P104/'Pop DGF'!D6</f>
        <v>269.48665343912995</v>
      </c>
      <c r="E108" s="15">
        <f>+'Valeurs €'!Q104/'Pop DGF'!E6</f>
        <v>253.21925647649229</v>
      </c>
      <c r="F108" s="15">
        <f>+'Valeurs €'!R104/'Pop DGF'!F6</f>
        <v>232.55362624672085</v>
      </c>
      <c r="G108" s="15">
        <f>+'Valeurs €'!S104/'Pop DGF'!G6</f>
        <v>257.16455628429497</v>
      </c>
      <c r="H108" s="2"/>
      <c r="I108" s="41">
        <f t="shared" si="71"/>
        <v>100</v>
      </c>
      <c r="J108" s="41">
        <f t="shared" si="66"/>
        <v>104.57841501917342</v>
      </c>
      <c r="K108" s="41">
        <f t="shared" si="67"/>
        <v>98.265602977724313</v>
      </c>
      <c r="L108" s="41">
        <f t="shared" si="68"/>
        <v>90.245989289174915</v>
      </c>
      <c r="M108" s="41">
        <f t="shared" si="69"/>
        <v>99.796636872761539</v>
      </c>
      <c r="O108" s="42">
        <f t="shared" si="70"/>
        <v>-5.0879599644815254E-4</v>
      </c>
    </row>
    <row r="109" spans="1:15">
      <c r="A109" s="20"/>
      <c r="B109" s="14" t="s">
        <v>9</v>
      </c>
      <c r="C109" s="15">
        <f>+'Valeurs €'!O105/'Pop DGF'!C7</f>
        <v>284.29573740319057</v>
      </c>
      <c r="D109" s="15">
        <f>+'Valeurs €'!P105/'Pop DGF'!D7</f>
        <v>290.28215731373569</v>
      </c>
      <c r="E109" s="15">
        <f>+'Valeurs €'!Q105/'Pop DGF'!E7</f>
        <v>265.04301640108105</v>
      </c>
      <c r="F109" s="15">
        <f>+'Valeurs €'!R105/'Pop DGF'!F7</f>
        <v>270.08711718818182</v>
      </c>
      <c r="G109" s="15">
        <f>+'Valeurs €'!S105/'Pop DGF'!G7</f>
        <v>293.27589992384316</v>
      </c>
      <c r="H109" s="2"/>
      <c r="I109" s="41">
        <f t="shared" si="71"/>
        <v>100</v>
      </c>
      <c r="J109" s="41">
        <f t="shared" si="66"/>
        <v>102.10570160679376</v>
      </c>
      <c r="K109" s="41">
        <f t="shared" si="67"/>
        <v>93.227924844048871</v>
      </c>
      <c r="L109" s="41">
        <f t="shared" si="68"/>
        <v>95.002169098702325</v>
      </c>
      <c r="M109" s="41">
        <f t="shared" si="69"/>
        <v>103.15873976960719</v>
      </c>
      <c r="O109" s="42">
        <f t="shared" si="70"/>
        <v>7.8049960859460921E-3</v>
      </c>
    </row>
    <row r="110" spans="1:15">
      <c r="A110" s="20"/>
      <c r="B110" s="14" t="s">
        <v>10</v>
      </c>
      <c r="C110" s="15">
        <f>+'Valeurs €'!O106/'Pop DGF'!C8</f>
        <v>240.43937199347619</v>
      </c>
      <c r="D110" s="15">
        <f>+'Valeurs €'!P106/'Pop DGF'!D8</f>
        <v>252.50474175805817</v>
      </c>
      <c r="E110" s="15">
        <f>+'Valeurs €'!Q106/'Pop DGF'!E8</f>
        <v>224.08440812521778</v>
      </c>
      <c r="F110" s="15">
        <f>+'Valeurs €'!R106/'Pop DGF'!F8</f>
        <v>238.32699767658468</v>
      </c>
      <c r="G110" s="15">
        <f>+'Valeurs €'!S106/'Pop DGF'!G8</f>
        <v>265.28367965781104</v>
      </c>
      <c r="H110" s="2"/>
      <c r="I110" s="41">
        <f t="shared" si="71"/>
        <v>100</v>
      </c>
      <c r="J110" s="41">
        <f t="shared" si="66"/>
        <v>105.0180507728615</v>
      </c>
      <c r="K110" s="41">
        <f t="shared" si="67"/>
        <v>93.197884467647768</v>
      </c>
      <c r="L110" s="41">
        <f t="shared" si="68"/>
        <v>99.121452406326853</v>
      </c>
      <c r="M110" s="41">
        <f t="shared" si="69"/>
        <v>110.33287828792406</v>
      </c>
      <c r="O110" s="42">
        <f t="shared" si="70"/>
        <v>2.4887595969713017E-2</v>
      </c>
    </row>
    <row r="111" spans="1:15">
      <c r="A111" s="20"/>
      <c r="B111" s="14" t="s">
        <v>11</v>
      </c>
      <c r="C111" s="15">
        <f>+'Valeurs €'!O107/'Pop DGF'!C9</f>
        <v>288.73665695722588</v>
      </c>
      <c r="D111" s="15">
        <f>+'Valeurs €'!P107/'Pop DGF'!D9</f>
        <v>283.31663866812909</v>
      </c>
      <c r="E111" s="15">
        <f>+'Valeurs €'!Q107/'Pop DGF'!E9</f>
        <v>265.16861937904008</v>
      </c>
      <c r="F111" s="15">
        <f>+'Valeurs €'!R107/'Pop DGF'!F9</f>
        <v>269.36420964032908</v>
      </c>
      <c r="G111" s="15">
        <f>+'Valeurs €'!S107/'Pop DGF'!G9</f>
        <v>282.52380445215925</v>
      </c>
      <c r="H111" s="2"/>
      <c r="I111" s="41">
        <f t="shared" si="71"/>
        <v>100</v>
      </c>
      <c r="J111" s="41">
        <f t="shared" si="66"/>
        <v>98.122850646601577</v>
      </c>
      <c r="K111" s="41">
        <f t="shared" si="67"/>
        <v>91.837531878857618</v>
      </c>
      <c r="L111" s="41">
        <f t="shared" si="68"/>
        <v>93.290617297766005</v>
      </c>
      <c r="M111" s="41">
        <f t="shared" si="69"/>
        <v>97.848263337762816</v>
      </c>
      <c r="O111" s="42">
        <f t="shared" si="70"/>
        <v>-5.423300645551854E-3</v>
      </c>
    </row>
    <row r="112" spans="1:15">
      <c r="A112" s="20"/>
      <c r="B112" s="14" t="s">
        <v>12</v>
      </c>
      <c r="C112" s="15">
        <f>+'Valeurs €'!O108/'Pop DGF'!C10</f>
        <v>290.533961092276</v>
      </c>
      <c r="D112" s="15">
        <f>+'Valeurs €'!P108/'Pop DGF'!D10</f>
        <v>288.6735051931305</v>
      </c>
      <c r="E112" s="15">
        <f>+'Valeurs €'!Q108/'Pop DGF'!E10</f>
        <v>247.4096944172972</v>
      </c>
      <c r="F112" s="15">
        <f>+'Valeurs €'!R108/'Pop DGF'!F10</f>
        <v>259.96631939549724</v>
      </c>
      <c r="G112" s="15">
        <f>+'Valeurs €'!S108/'Pop DGF'!G10</f>
        <v>260.42126020607253</v>
      </c>
      <c r="H112" s="2"/>
      <c r="I112" s="41">
        <f t="shared" si="71"/>
        <v>100</v>
      </c>
      <c r="J112" s="41">
        <f t="shared" si="66"/>
        <v>99.35964253812152</v>
      </c>
      <c r="K112" s="41">
        <f t="shared" si="67"/>
        <v>85.156893014210425</v>
      </c>
      <c r="L112" s="41">
        <f t="shared" si="68"/>
        <v>89.478805995051914</v>
      </c>
      <c r="M112" s="41">
        <f t="shared" si="69"/>
        <v>89.635393820056919</v>
      </c>
      <c r="O112" s="42">
        <f t="shared" si="70"/>
        <v>-2.6984221828014299E-2</v>
      </c>
    </row>
    <row r="113" spans="1:15">
      <c r="A113" s="20"/>
      <c r="B113" s="14" t="s">
        <v>13</v>
      </c>
      <c r="C113" s="15">
        <f>+'Valeurs €'!O109/'Pop DGF'!C11</f>
        <v>251.97374641079585</v>
      </c>
      <c r="D113" s="15">
        <f>+'Valeurs €'!P109/'Pop DGF'!D11</f>
        <v>262.96578561965822</v>
      </c>
      <c r="E113" s="15">
        <f>+'Valeurs €'!Q109/'Pop DGF'!E11</f>
        <v>245.63695903314672</v>
      </c>
      <c r="F113" s="15">
        <f>+'Valeurs €'!R109/'Pop DGF'!F11</f>
        <v>234.57516939053667</v>
      </c>
      <c r="G113" s="15">
        <f>+'Valeurs €'!S109/'Pop DGF'!G11</f>
        <v>267.74774057368631</v>
      </c>
      <c r="H113" s="2"/>
      <c r="I113" s="41">
        <f t="shared" si="71"/>
        <v>100</v>
      </c>
      <c r="J113" s="41">
        <f t="shared" si="66"/>
        <v>104.36237479715125</v>
      </c>
      <c r="K113" s="41">
        <f t="shared" si="67"/>
        <v>97.485139833846745</v>
      </c>
      <c r="L113" s="41">
        <f t="shared" si="68"/>
        <v>93.095083409247692</v>
      </c>
      <c r="M113" s="41">
        <f t="shared" si="69"/>
        <v>106.26017368379877</v>
      </c>
      <c r="O113" s="42">
        <f t="shared" si="70"/>
        <v>1.5295895213960575E-2</v>
      </c>
    </row>
    <row r="114" spans="1:15">
      <c r="A114" s="20"/>
      <c r="B114" s="14" t="s">
        <v>14</v>
      </c>
      <c r="C114" s="15">
        <f>+'Valeurs €'!O110/'Pop DGF'!C12</f>
        <v>275.53945582680899</v>
      </c>
      <c r="D114" s="15">
        <f>+'Valeurs €'!P110/'Pop DGF'!D12</f>
        <v>289.91767274079211</v>
      </c>
      <c r="E114" s="15">
        <f>+'Valeurs €'!Q110/'Pop DGF'!E12</f>
        <v>262.2035161504777</v>
      </c>
      <c r="F114" s="15">
        <f>+'Valeurs €'!R110/'Pop DGF'!F12</f>
        <v>270.4255973488614</v>
      </c>
      <c r="G114" s="15">
        <f>+'Valeurs €'!S110/'Pop DGF'!G12</f>
        <v>283.69919935146714</v>
      </c>
      <c r="H114" s="2"/>
      <c r="I114" s="41">
        <f t="shared" si="71"/>
        <v>100</v>
      </c>
      <c r="J114" s="41">
        <f t="shared" si="66"/>
        <v>105.21820618061342</v>
      </c>
      <c r="K114" s="41">
        <f t="shared" si="67"/>
        <v>95.160061691958333</v>
      </c>
      <c r="L114" s="41">
        <f t="shared" si="68"/>
        <v>98.144055825833547</v>
      </c>
      <c r="M114" s="41">
        <f t="shared" si="69"/>
        <v>102.96137026915919</v>
      </c>
      <c r="O114" s="42">
        <f t="shared" si="70"/>
        <v>7.3226015719247695E-3</v>
      </c>
    </row>
    <row r="115" spans="1:15">
      <c r="A115" s="20"/>
      <c r="B115" s="14" t="s">
        <v>15</v>
      </c>
      <c r="C115" s="15">
        <f>+'Valeurs €'!O111/'Pop DGF'!C13</f>
        <v>314.05916364127478</v>
      </c>
      <c r="D115" s="15">
        <f>+'Valeurs €'!P111/'Pop DGF'!D13</f>
        <v>317.0236291722735</v>
      </c>
      <c r="E115" s="15">
        <f>+'Valeurs €'!Q111/'Pop DGF'!E13</f>
        <v>286.38486074556107</v>
      </c>
      <c r="F115" s="15">
        <f>+'Valeurs €'!R111/'Pop DGF'!F13</f>
        <v>280.88407149899189</v>
      </c>
      <c r="G115" s="15">
        <f>+'Valeurs €'!S111/'Pop DGF'!G13</f>
        <v>314.9780604048816</v>
      </c>
      <c r="H115" s="2"/>
      <c r="I115" s="41">
        <f t="shared" si="71"/>
        <v>100</v>
      </c>
      <c r="J115" s="41">
        <f t="shared" si="66"/>
        <v>100.94391945028065</v>
      </c>
      <c r="K115" s="41">
        <f t="shared" si="67"/>
        <v>91.188188055125849</v>
      </c>
      <c r="L115" s="41">
        <f t="shared" si="68"/>
        <v>89.436674364905272</v>
      </c>
      <c r="M115" s="41">
        <f t="shared" si="69"/>
        <v>100.29258715235466</v>
      </c>
      <c r="O115" s="42">
        <f t="shared" si="70"/>
        <v>7.3066668003551882E-4</v>
      </c>
    </row>
    <row r="116" spans="1:15">
      <c r="A116" s="20"/>
      <c r="B116" s="14" t="s">
        <v>16</v>
      </c>
      <c r="C116" s="15">
        <f>+'Valeurs €'!O112/'Pop DGF'!C14</f>
        <v>323.91110430055181</v>
      </c>
      <c r="D116" s="15">
        <f>+'Valeurs €'!P112/'Pop DGF'!D14</f>
        <v>301.34900199245141</v>
      </c>
      <c r="E116" s="15">
        <f>+'Valeurs €'!Q112/'Pop DGF'!E14</f>
        <v>288.32825737691576</v>
      </c>
      <c r="F116" s="15">
        <f>+'Valeurs €'!R112/'Pop DGF'!F14</f>
        <v>289.94541444479529</v>
      </c>
      <c r="G116" s="15">
        <f>+'Valeurs €'!S112/'Pop DGF'!G14</f>
        <v>318.67501358013999</v>
      </c>
      <c r="H116" s="2"/>
      <c r="I116" s="41">
        <f t="shared" si="71"/>
        <v>100</v>
      </c>
      <c r="J116" s="41">
        <f t="shared" si="66"/>
        <v>93.034477049861991</v>
      </c>
      <c r="K116" s="41">
        <f t="shared" si="67"/>
        <v>89.014625787382911</v>
      </c>
      <c r="L116" s="41">
        <f t="shared" si="68"/>
        <v>89.513885320757538</v>
      </c>
      <c r="M116" s="41">
        <f t="shared" si="69"/>
        <v>98.383479093216479</v>
      </c>
      <c r="O116" s="42">
        <f t="shared" si="70"/>
        <v>-4.0660340625384706E-3</v>
      </c>
    </row>
    <row r="117" spans="1:15">
      <c r="A117" s="20"/>
      <c r="B117" s="14" t="s">
        <v>17</v>
      </c>
      <c r="C117" s="15">
        <f>+'Valeurs €'!O113/'Pop DGF'!C15</f>
        <v>267.95385315237087</v>
      </c>
      <c r="D117" s="15">
        <f>+'Valeurs €'!P113/'Pop DGF'!D15</f>
        <v>263.00044335180479</v>
      </c>
      <c r="E117" s="15">
        <f>+'Valeurs €'!Q113/'Pop DGF'!E15</f>
        <v>235.55787630523014</v>
      </c>
      <c r="F117" s="15">
        <f>+'Valeurs €'!R113/'Pop DGF'!F15</f>
        <v>246.31555556749757</v>
      </c>
      <c r="G117" s="15">
        <f>+'Valeurs €'!S113/'Pop DGF'!G15</f>
        <v>291.20252233987742</v>
      </c>
      <c r="H117" s="2"/>
      <c r="I117" s="41">
        <f t="shared" si="71"/>
        <v>100</v>
      </c>
      <c r="J117" s="41">
        <f t="shared" si="66"/>
        <v>98.151394450092369</v>
      </c>
      <c r="K117" s="41">
        <f t="shared" si="67"/>
        <v>87.909867140921875</v>
      </c>
      <c r="L117" s="41">
        <f t="shared" si="68"/>
        <v>91.924617865984274</v>
      </c>
      <c r="M117" s="41">
        <f t="shared" si="69"/>
        <v>108.67637054440351</v>
      </c>
      <c r="O117" s="42">
        <f t="shared" si="70"/>
        <v>2.1018900284165642E-2</v>
      </c>
    </row>
    <row r="118" spans="1:15">
      <c r="A118" s="20"/>
      <c r="B118" s="14" t="s">
        <v>18</v>
      </c>
      <c r="C118" s="15">
        <f>+'Valeurs €'!O114/'Pop DGF'!C16</f>
        <v>531.19499304659917</v>
      </c>
      <c r="D118" s="15">
        <f>+'Valeurs €'!P114/'Pop DGF'!D16</f>
        <v>606.89991419220939</v>
      </c>
      <c r="E118" s="15">
        <f>+'Valeurs €'!Q114/'Pop DGF'!E16</f>
        <v>507.08704811456175</v>
      </c>
      <c r="F118" s="15">
        <f>+'Valeurs €'!R114/'Pop DGF'!F16</f>
        <v>468.13217659226683</v>
      </c>
      <c r="G118" s="15">
        <f>+'Valeurs €'!S114/'Pop DGF'!G16</f>
        <v>493.45295571184187</v>
      </c>
      <c r="H118" s="2"/>
      <c r="I118" s="41">
        <f t="shared" si="71"/>
        <v>100</v>
      </c>
      <c r="J118" s="41">
        <f t="shared" si="66"/>
        <v>114.25181376643152</v>
      </c>
      <c r="K118" s="41">
        <f t="shared" si="67"/>
        <v>95.461563974131337</v>
      </c>
      <c r="L118" s="41">
        <f t="shared" si="68"/>
        <v>88.12812295299625</v>
      </c>
      <c r="M118" s="41">
        <f t="shared" si="69"/>
        <v>92.894880819886353</v>
      </c>
      <c r="O118" s="42">
        <f t="shared" si="70"/>
        <v>-1.8256701351038518E-2</v>
      </c>
    </row>
    <row r="119" spans="1:15">
      <c r="A119" s="20"/>
      <c r="B119" s="14" t="s">
        <v>19</v>
      </c>
      <c r="C119" s="15">
        <f>+'Valeurs €'!O115/'Pop DGF'!C17</f>
        <v>515.80174352012898</v>
      </c>
      <c r="D119" s="15">
        <f>+'Valeurs €'!P115/'Pop DGF'!D17</f>
        <v>509.33770253006423</v>
      </c>
      <c r="E119" s="15">
        <f>+'Valeurs €'!Q115/'Pop DGF'!E17</f>
        <v>453.54188936114008</v>
      </c>
      <c r="F119" s="15">
        <f>+'Valeurs €'!R115/'Pop DGF'!F17</f>
        <v>314.805630049059</v>
      </c>
      <c r="G119" s="15">
        <f>+'Valeurs €'!S115/'Pop DGF'!G17</f>
        <v>351.13175212405679</v>
      </c>
      <c r="H119" s="2"/>
      <c r="I119" s="41">
        <f t="shared" si="71"/>
        <v>100</v>
      </c>
      <c r="J119" s="41">
        <f t="shared" si="66"/>
        <v>98.74679737490797</v>
      </c>
      <c r="K119" s="41">
        <f t="shared" si="67"/>
        <v>87.929499087364121</v>
      </c>
      <c r="L119" s="41">
        <f t="shared" si="68"/>
        <v>61.032292737252803</v>
      </c>
      <c r="M119" s="41">
        <f t="shared" si="69"/>
        <v>68.074944789393484</v>
      </c>
      <c r="O119" s="42">
        <f t="shared" si="70"/>
        <v>-9.1663377640929022E-2</v>
      </c>
    </row>
    <row r="120" spans="1:15">
      <c r="A120" s="20"/>
      <c r="B120" s="14" t="s">
        <v>20</v>
      </c>
      <c r="C120" s="15">
        <f>+'Valeurs €'!O116/'Pop DGF'!C18</f>
        <v>496.54548203876857</v>
      </c>
      <c r="D120" s="15">
        <f>+'Valeurs €'!P116/'Pop DGF'!D18</f>
        <v>565.68181164747875</v>
      </c>
      <c r="E120" s="15">
        <f>+'Valeurs €'!Q116/'Pop DGF'!E18</f>
        <v>637.10425107335072</v>
      </c>
      <c r="F120" s="15">
        <f>+'Valeurs €'!R116/'Pop DGF'!F18</f>
        <v>576.56368659787381</v>
      </c>
      <c r="G120" s="15">
        <f>+'Valeurs €'!S116/'Pop DGF'!G18</f>
        <v>562.65864125580902</v>
      </c>
      <c r="H120" s="2"/>
      <c r="I120" s="41">
        <f t="shared" si="71"/>
        <v>100</v>
      </c>
      <c r="J120" s="41">
        <f t="shared" si="66"/>
        <v>113.9234636321416</v>
      </c>
      <c r="K120" s="41">
        <f t="shared" si="67"/>
        <v>128.30733016791558</v>
      </c>
      <c r="L120" s="41">
        <f t="shared" si="68"/>
        <v>116.11497988674834</v>
      </c>
      <c r="M120" s="41">
        <f t="shared" si="69"/>
        <v>113.31462305237096</v>
      </c>
      <c r="O120" s="42">
        <f t="shared" si="70"/>
        <v>3.1742901586596428E-2</v>
      </c>
    </row>
    <row r="121" spans="1:15">
      <c r="A121" s="20"/>
      <c r="B121" s="14" t="s">
        <v>21</v>
      </c>
      <c r="C121" s="15">
        <f>+'Valeurs €'!O117/'Pop DGF'!C19</f>
        <v>392.75377616103776</v>
      </c>
      <c r="D121" s="15">
        <f>+'Valeurs €'!P117/'Pop DGF'!D19</f>
        <v>565.34795885288941</v>
      </c>
      <c r="E121" s="15">
        <f>+'Valeurs €'!Q117/'Pop DGF'!E19</f>
        <v>491.93284889880471</v>
      </c>
      <c r="F121" s="15">
        <f>+'Valeurs €'!R117/'Pop DGF'!F19</f>
        <v>320.45942437513912</v>
      </c>
      <c r="G121" s="15">
        <f>+'Valeurs €'!S117/'Pop DGF'!G19</f>
        <v>485.44289067773559</v>
      </c>
      <c r="H121" s="2"/>
      <c r="I121" s="41">
        <f t="shared" si="71"/>
        <v>100</v>
      </c>
      <c r="J121" s="41">
        <f t="shared" si="66"/>
        <v>143.9446271857318</v>
      </c>
      <c r="K121" s="41">
        <f t="shared" si="67"/>
        <v>125.2522263966983</v>
      </c>
      <c r="L121" s="41">
        <f t="shared" si="68"/>
        <v>81.592958190615491</v>
      </c>
      <c r="M121" s="41">
        <f t="shared" si="69"/>
        <v>123.59980225338261</v>
      </c>
      <c r="O121" s="42">
        <f t="shared" si="70"/>
        <v>5.4397685615119151E-2</v>
      </c>
    </row>
    <row r="122" spans="1:15">
      <c r="A122" s="20"/>
      <c r="B122" s="14" t="s">
        <v>22</v>
      </c>
      <c r="C122" s="15">
        <f>+'Valeurs €'!O118/'Pop DGF'!C20</f>
        <v>406.27296405749382</v>
      </c>
      <c r="D122" s="15">
        <f>+'Valeurs €'!P118/'Pop DGF'!D20</f>
        <v>595.99804962808912</v>
      </c>
      <c r="E122" s="15">
        <f>+'Valeurs €'!Q118/'Pop DGF'!E20</f>
        <v>517.65074064851967</v>
      </c>
      <c r="F122" s="15">
        <f>+'Valeurs €'!R118/'Pop DGF'!F20</f>
        <v>561.212833055121</v>
      </c>
      <c r="G122" s="15">
        <f>+'Valeurs €'!S118/'Pop DGF'!G20</f>
        <v>502.521906975994</v>
      </c>
      <c r="H122" s="2"/>
      <c r="I122" s="41">
        <f t="shared" si="71"/>
        <v>100</v>
      </c>
      <c r="J122" s="41">
        <f t="shared" si="66"/>
        <v>146.69891977939892</v>
      </c>
      <c r="K122" s="41">
        <f t="shared" si="67"/>
        <v>127.41451842590841</v>
      </c>
      <c r="L122" s="41">
        <f t="shared" si="68"/>
        <v>138.13688891582279</v>
      </c>
      <c r="M122" s="41">
        <f t="shared" si="69"/>
        <v>123.69070832507563</v>
      </c>
      <c r="O122" s="42">
        <f t="shared" si="70"/>
        <v>5.4591506164799464E-2</v>
      </c>
    </row>
    <row r="123" spans="1:15">
      <c r="A123" s="23"/>
      <c r="B123" s="14" t="s">
        <v>23</v>
      </c>
      <c r="C123" s="15">
        <f>+'Valeurs €'!O119/'Pop DGF'!C21</f>
        <v>304.77936632267244</v>
      </c>
      <c r="D123" s="15">
        <f>+'Valeurs €'!P119/'Pop DGF'!D21</f>
        <v>368.71100282847544</v>
      </c>
      <c r="E123" s="15">
        <f>+'Valeurs €'!Q119/'Pop DGF'!E21</f>
        <v>281.00912273507947</v>
      </c>
      <c r="F123" s="15">
        <f>+'Valeurs €'!R119/'Pop DGF'!F21</f>
        <v>306.28613626933543</v>
      </c>
      <c r="G123" s="15">
        <f>+'Valeurs €'!S119/'Pop DGF'!G21</f>
        <v>460.56473100205568</v>
      </c>
      <c r="H123" s="2"/>
      <c r="I123" s="41">
        <f t="shared" si="71"/>
        <v>100</v>
      </c>
      <c r="J123" s="41">
        <f t="shared" si="66"/>
        <v>120.97636637190132</v>
      </c>
      <c r="K123" s="41">
        <f t="shared" si="67"/>
        <v>92.200835681760935</v>
      </c>
      <c r="L123" s="41">
        <f t="shared" si="68"/>
        <v>100.49438056284549</v>
      </c>
      <c r="M123" s="41">
        <f t="shared" si="69"/>
        <v>151.11414416238793</v>
      </c>
      <c r="O123" s="42">
        <f t="shared" si="70"/>
        <v>0.10873122577852601</v>
      </c>
    </row>
    <row r="125" spans="1:15">
      <c r="B125" s="43" t="s">
        <v>43</v>
      </c>
      <c r="C125" s="15">
        <f>+'Valeurs €'!O121/'Pop DGF'!C23</f>
        <v>298.55524796117339</v>
      </c>
      <c r="D125" s="15">
        <f>+'Valeurs €'!P121/'Pop DGF'!D23</f>
        <v>305.94943613654368</v>
      </c>
      <c r="E125" s="15">
        <f>+'Valeurs €'!Q121/'Pop DGF'!E23</f>
        <v>281.35201407888474</v>
      </c>
      <c r="F125" s="15">
        <f>+'Valeurs €'!R121/'Pop DGF'!F23</f>
        <v>279.58238130453782</v>
      </c>
      <c r="G125" s="15">
        <f>+'Valeurs €'!S121/'Pop DGF'!G23</f>
        <v>300.17221223776505</v>
      </c>
      <c r="I125" s="41">
        <f t="shared" ref="I125:I126" si="72">+C125/$C125*100</f>
        <v>100</v>
      </c>
      <c r="J125" s="41">
        <f t="shared" ref="J125:J126" si="73">+D125/$C125*100</f>
        <v>102.4766565739055</v>
      </c>
      <c r="K125" s="41">
        <f t="shared" ref="K125:K126" si="74">+E125/$C125*100</f>
        <v>94.237839060016825</v>
      </c>
      <c r="L125" s="41">
        <f t="shared" ref="L125:L126" si="75">+F125/$C125*100</f>
        <v>93.645106965561382</v>
      </c>
      <c r="M125" s="41">
        <f t="shared" ref="M125:M126" si="76">+G125/$C125*100</f>
        <v>100.54159633355431</v>
      </c>
      <c r="O125" s="42">
        <f t="shared" ref="O125:O126" si="77">+(M125/100)^(0.25)-1</f>
        <v>1.3512495528080759E-3</v>
      </c>
    </row>
    <row r="126" spans="1:15">
      <c r="B126" s="43" t="s">
        <v>42</v>
      </c>
      <c r="C126" s="15">
        <f>+'Valeurs €'!O122/'Pop DGF'!C24</f>
        <v>294.5753135281696</v>
      </c>
      <c r="D126" s="15">
        <f>+'Valeurs €'!P122/'Pop DGF'!D24</f>
        <v>298.58220275854717</v>
      </c>
      <c r="E126" s="15">
        <f>+'Valeurs €'!Q122/'Pop DGF'!E24</f>
        <v>274.81402582796215</v>
      </c>
      <c r="F126" s="15">
        <f>+'Valeurs €'!R122/'Pop DGF'!F24</f>
        <v>274.49447893817154</v>
      </c>
      <c r="G126" s="15">
        <f>+'Valeurs €'!S122/'Pop DGF'!G24</f>
        <v>295.24367406928434</v>
      </c>
      <c r="I126" s="41">
        <f t="shared" si="72"/>
        <v>100</v>
      </c>
      <c r="J126" s="41">
        <f t="shared" si="73"/>
        <v>101.36022573731196</v>
      </c>
      <c r="K126" s="41">
        <f t="shared" si="74"/>
        <v>93.291600893664935</v>
      </c>
      <c r="L126" s="41">
        <f t="shared" si="75"/>
        <v>93.183123748732683</v>
      </c>
      <c r="M126" s="41">
        <f t="shared" si="76"/>
        <v>100.22688952889828</v>
      </c>
      <c r="O126" s="42">
        <f t="shared" si="77"/>
        <v>5.6674184570493225E-4</v>
      </c>
    </row>
    <row r="128" spans="1:15" ht="15.75" thickBot="1">
      <c r="A128" s="6" t="s">
        <v>46</v>
      </c>
      <c r="B128" s="6"/>
      <c r="C128" s="6" t="s">
        <v>40</v>
      </c>
      <c r="D128" s="6"/>
      <c r="E128" s="6"/>
      <c r="F128" s="6"/>
      <c r="G128" s="6"/>
      <c r="I128" t="s">
        <v>37</v>
      </c>
      <c r="O128" t="s">
        <v>39</v>
      </c>
    </row>
    <row r="129" spans="1:15">
      <c r="A129" s="8"/>
      <c r="B129" s="9"/>
      <c r="C129" s="10">
        <v>2014</v>
      </c>
      <c r="D129" s="10">
        <v>2015</v>
      </c>
      <c r="E129" s="10">
        <v>2016</v>
      </c>
      <c r="F129" s="11">
        <v>2017</v>
      </c>
      <c r="G129" s="11">
        <v>2018</v>
      </c>
      <c r="H129" s="2"/>
      <c r="I129" s="10">
        <v>2014</v>
      </c>
      <c r="J129" s="10">
        <v>2015</v>
      </c>
      <c r="K129" s="10">
        <v>2016</v>
      </c>
      <c r="L129" s="11">
        <v>2017</v>
      </c>
      <c r="M129" s="11">
        <v>2018</v>
      </c>
      <c r="N129" s="2"/>
      <c r="O129" t="s">
        <v>38</v>
      </c>
    </row>
    <row r="130" spans="1:15">
      <c r="A130" s="13" t="s">
        <v>53</v>
      </c>
      <c r="B130" s="14" t="s">
        <v>5</v>
      </c>
      <c r="C130" s="15">
        <f>+'Valeurs €'!O125/'Pop DGF'!C3</f>
        <v>230.46190778191689</v>
      </c>
      <c r="D130" s="15">
        <f>+'Valeurs €'!P125/'Pop DGF'!D3</f>
        <v>241.7445044869385</v>
      </c>
      <c r="E130" s="15">
        <f>+'Valeurs €'!Q125/'Pop DGF'!E3</f>
        <v>241.74788617432034</v>
      </c>
      <c r="F130" s="15">
        <f>+'Valeurs €'!R125/'Pop DGF'!F3</f>
        <v>242.93920141159751</v>
      </c>
      <c r="G130" s="15">
        <f>+'Valeurs €'!S125/'Pop DGF'!G3</f>
        <v>250.73720020101788</v>
      </c>
      <c r="H130" s="40"/>
      <c r="I130" s="41">
        <f>+C130/$C130*100</f>
        <v>100</v>
      </c>
      <c r="J130" s="41">
        <f t="shared" ref="J130:J148" si="78">+D130/$C130*100</f>
        <v>104.89564493048378</v>
      </c>
      <c r="K130" s="41">
        <f t="shared" ref="K130:K148" si="79">+E130/$C130*100</f>
        <v>104.89711228247023</v>
      </c>
      <c r="L130" s="41">
        <f t="shared" ref="L130:L148" si="80">+F130/$C130*100</f>
        <v>105.41403729135477</v>
      </c>
      <c r="M130" s="41">
        <f t="shared" ref="M130:M148" si="81">+G130/$C130*100</f>
        <v>108.79767620351699</v>
      </c>
      <c r="O130" s="42">
        <f t="shared" ref="O130:O148" si="82">+(M130/100)^(0.25)-1</f>
        <v>2.1303698995576159E-2</v>
      </c>
    </row>
    <row r="131" spans="1:15">
      <c r="A131" s="20"/>
      <c r="B131" s="14" t="s">
        <v>6</v>
      </c>
      <c r="C131" s="15">
        <f>+'Valeurs €'!O126/'Pop DGF'!C4</f>
        <v>223.0202330221542</v>
      </c>
      <c r="D131" s="15">
        <f>+'Valeurs €'!P126/'Pop DGF'!D4</f>
        <v>243.93478961074058</v>
      </c>
      <c r="E131" s="15">
        <f>+'Valeurs €'!Q126/'Pop DGF'!E4</f>
        <v>230.78807727386464</v>
      </c>
      <c r="F131" s="15">
        <f>+'Valeurs €'!R126/'Pop DGF'!F4</f>
        <v>244.3689848851302</v>
      </c>
      <c r="G131" s="15">
        <f>+'Valeurs €'!S126/'Pop DGF'!G4</f>
        <v>250.0059271888089</v>
      </c>
      <c r="H131" s="2"/>
      <c r="I131" s="41">
        <f t="shared" ref="I131:I148" si="83">+C131/$C131*100</f>
        <v>100</v>
      </c>
      <c r="J131" s="41">
        <f t="shared" si="78"/>
        <v>109.37787406334061</v>
      </c>
      <c r="K131" s="41">
        <f t="shared" si="79"/>
        <v>103.48302221123534</v>
      </c>
      <c r="L131" s="41">
        <f t="shared" si="80"/>
        <v>109.57256280010041</v>
      </c>
      <c r="M131" s="41">
        <f t="shared" si="81"/>
        <v>112.1001102908784</v>
      </c>
      <c r="O131" s="42">
        <f t="shared" si="82"/>
        <v>2.8967149839167705E-2</v>
      </c>
    </row>
    <row r="132" spans="1:15">
      <c r="A132" s="20"/>
      <c r="B132" s="14" t="s">
        <v>7</v>
      </c>
      <c r="C132" s="15">
        <f>+'Valeurs €'!O127/'Pop DGF'!C5</f>
        <v>219.2848045621873</v>
      </c>
      <c r="D132" s="15">
        <f>+'Valeurs €'!P127/'Pop DGF'!D5</f>
        <v>244.71357584146838</v>
      </c>
      <c r="E132" s="15">
        <f>+'Valeurs €'!Q127/'Pop DGF'!E5</f>
        <v>247.67011472100361</v>
      </c>
      <c r="F132" s="15">
        <f>+'Valeurs €'!R127/'Pop DGF'!F5</f>
        <v>244.78634090152627</v>
      </c>
      <c r="G132" s="15">
        <f>+'Valeurs €'!S127/'Pop DGF'!G5</f>
        <v>255.48029320301626</v>
      </c>
      <c r="H132" s="2"/>
      <c r="I132" s="41">
        <f t="shared" si="83"/>
        <v>100</v>
      </c>
      <c r="J132" s="41">
        <f t="shared" si="78"/>
        <v>111.59623045019049</v>
      </c>
      <c r="K132" s="41">
        <f t="shared" si="79"/>
        <v>112.94449481599464</v>
      </c>
      <c r="L132" s="41">
        <f t="shared" si="80"/>
        <v>111.62941335139661</v>
      </c>
      <c r="M132" s="41">
        <f t="shared" si="81"/>
        <v>116.50615450217583</v>
      </c>
      <c r="O132" s="42">
        <f t="shared" si="82"/>
        <v>3.8932224473956722E-2</v>
      </c>
    </row>
    <row r="133" spans="1:15">
      <c r="A133" s="20"/>
      <c r="B133" s="14" t="s">
        <v>8</v>
      </c>
      <c r="C133" s="15">
        <f>+'Valeurs €'!O128/'Pop DGF'!C6</f>
        <v>216.47586368975391</v>
      </c>
      <c r="D133" s="15">
        <f>+'Valeurs €'!P128/'Pop DGF'!D6</f>
        <v>221.32304755855674</v>
      </c>
      <c r="E133" s="15">
        <f>+'Valeurs €'!Q128/'Pop DGF'!E6</f>
        <v>223.18405440851484</v>
      </c>
      <c r="F133" s="15">
        <f>+'Valeurs €'!R128/'Pop DGF'!F6</f>
        <v>236.61744982958868</v>
      </c>
      <c r="G133" s="15">
        <f>+'Valeurs €'!S128/'Pop DGF'!G6</f>
        <v>268.19965405957453</v>
      </c>
      <c r="H133" s="2"/>
      <c r="I133" s="41">
        <f t="shared" si="83"/>
        <v>100</v>
      </c>
      <c r="J133" s="41">
        <f t="shared" si="78"/>
        <v>102.23913363189054</v>
      </c>
      <c r="K133" s="41">
        <f t="shared" si="79"/>
        <v>103.09881693248487</v>
      </c>
      <c r="L133" s="41">
        <f t="shared" si="80"/>
        <v>109.30431032657803</v>
      </c>
      <c r="M133" s="41">
        <f t="shared" si="81"/>
        <v>123.89355999703942</v>
      </c>
      <c r="O133" s="42">
        <f t="shared" si="82"/>
        <v>5.5023620701354581E-2</v>
      </c>
    </row>
    <row r="134" spans="1:15">
      <c r="A134" s="20"/>
      <c r="B134" s="14" t="s">
        <v>9</v>
      </c>
      <c r="C134" s="15">
        <f>+'Valeurs €'!O129/'Pop DGF'!C7</f>
        <v>224.69258794542984</v>
      </c>
      <c r="D134" s="15">
        <f>+'Valeurs €'!P129/'Pop DGF'!D7</f>
        <v>253.29833417931025</v>
      </c>
      <c r="E134" s="15">
        <f>+'Valeurs €'!Q129/'Pop DGF'!E7</f>
        <v>227.97565141446574</v>
      </c>
      <c r="F134" s="15">
        <f>+'Valeurs €'!R129/'Pop DGF'!F7</f>
        <v>236.18585096501016</v>
      </c>
      <c r="G134" s="15">
        <f>+'Valeurs €'!S129/'Pop DGF'!G7</f>
        <v>230.04375062642691</v>
      </c>
      <c r="H134" s="2"/>
      <c r="I134" s="41">
        <f t="shared" si="83"/>
        <v>100</v>
      </c>
      <c r="J134" s="41">
        <f t="shared" si="78"/>
        <v>112.73105913081021</v>
      </c>
      <c r="K134" s="41">
        <f t="shared" si="79"/>
        <v>101.46113563382573</v>
      </c>
      <c r="L134" s="41">
        <f t="shared" si="80"/>
        <v>105.11510554249865</v>
      </c>
      <c r="M134" s="41">
        <f t="shared" si="81"/>
        <v>102.38154837679679</v>
      </c>
      <c r="O134" s="42">
        <f t="shared" si="82"/>
        <v>5.9014248873763275E-3</v>
      </c>
    </row>
    <row r="135" spans="1:15">
      <c r="A135" s="20"/>
      <c r="B135" s="14" t="s">
        <v>10</v>
      </c>
      <c r="C135" s="15">
        <f>+'Valeurs €'!O130/'Pop DGF'!C8</f>
        <v>224.02930091145143</v>
      </c>
      <c r="D135" s="15">
        <f>+'Valeurs €'!P130/'Pop DGF'!D8</f>
        <v>247.61756537978678</v>
      </c>
      <c r="E135" s="15">
        <f>+'Valeurs €'!Q130/'Pop DGF'!E8</f>
        <v>226.8875602618121</v>
      </c>
      <c r="F135" s="15">
        <f>+'Valeurs €'!R130/'Pop DGF'!F8</f>
        <v>232.86858191245301</v>
      </c>
      <c r="G135" s="15">
        <f>+'Valeurs €'!S130/'Pop DGF'!G8</f>
        <v>230.14129153818675</v>
      </c>
      <c r="H135" s="2"/>
      <c r="I135" s="41">
        <f t="shared" si="83"/>
        <v>100</v>
      </c>
      <c r="J135" s="41">
        <f t="shared" si="78"/>
        <v>110.52909792262339</v>
      </c>
      <c r="K135" s="41">
        <f t="shared" si="79"/>
        <v>101.27584174870519</v>
      </c>
      <c r="L135" s="41">
        <f t="shared" si="80"/>
        <v>103.94559147622182</v>
      </c>
      <c r="M135" s="41">
        <f t="shared" si="81"/>
        <v>102.72821037331678</v>
      </c>
      <c r="O135" s="42">
        <f t="shared" si="82"/>
        <v>6.751836668158484E-3</v>
      </c>
    </row>
    <row r="136" spans="1:15">
      <c r="A136" s="20"/>
      <c r="B136" s="14" t="s">
        <v>11</v>
      </c>
      <c r="C136" s="15">
        <f>+'Valeurs €'!O131/'Pop DGF'!C9</f>
        <v>216.33502860103059</v>
      </c>
      <c r="D136" s="15">
        <f>+'Valeurs €'!P131/'Pop DGF'!D9</f>
        <v>238.50551805889148</v>
      </c>
      <c r="E136" s="15">
        <f>+'Valeurs €'!Q131/'Pop DGF'!E9</f>
        <v>229.04633175798966</v>
      </c>
      <c r="F136" s="15">
        <f>+'Valeurs €'!R131/'Pop DGF'!F9</f>
        <v>233.23827621363654</v>
      </c>
      <c r="G136" s="15">
        <f>+'Valeurs €'!S131/'Pop DGF'!G9</f>
        <v>228.3615336935087</v>
      </c>
      <c r="H136" s="2"/>
      <c r="I136" s="41">
        <f t="shared" si="83"/>
        <v>100</v>
      </c>
      <c r="J136" s="41">
        <f t="shared" si="78"/>
        <v>110.24821990281941</v>
      </c>
      <c r="K136" s="41">
        <f t="shared" si="79"/>
        <v>105.87574894327516</v>
      </c>
      <c r="L136" s="41">
        <f t="shared" si="80"/>
        <v>107.81345846852165</v>
      </c>
      <c r="M136" s="41">
        <f t="shared" si="81"/>
        <v>105.55920378232304</v>
      </c>
      <c r="O136" s="42">
        <f t="shared" si="82"/>
        <v>1.3617328329918132E-2</v>
      </c>
    </row>
    <row r="137" spans="1:15">
      <c r="A137" s="20"/>
      <c r="B137" s="14" t="s">
        <v>12</v>
      </c>
      <c r="C137" s="15">
        <f>+'Valeurs €'!O132/'Pop DGF'!C10</f>
        <v>237.1028067350185</v>
      </c>
      <c r="D137" s="15">
        <f>+'Valeurs €'!P132/'Pop DGF'!D10</f>
        <v>249.75485730432038</v>
      </c>
      <c r="E137" s="15">
        <f>+'Valeurs €'!Q132/'Pop DGF'!E10</f>
        <v>237.88915297270611</v>
      </c>
      <c r="F137" s="15">
        <f>+'Valeurs €'!R132/'Pop DGF'!F10</f>
        <v>233.79912734809199</v>
      </c>
      <c r="G137" s="15">
        <f>+'Valeurs €'!S132/'Pop DGF'!G10</f>
        <v>248.84597704744513</v>
      </c>
      <c r="H137" s="2"/>
      <c r="I137" s="41">
        <f t="shared" si="83"/>
        <v>100</v>
      </c>
      <c r="J137" s="41">
        <f t="shared" si="78"/>
        <v>105.33610324716298</v>
      </c>
      <c r="K137" s="41">
        <f t="shared" si="79"/>
        <v>100.33164779806525</v>
      </c>
      <c r="L137" s="41">
        <f t="shared" si="80"/>
        <v>98.606646866640162</v>
      </c>
      <c r="M137" s="41">
        <f t="shared" si="81"/>
        <v>104.95277574910808</v>
      </c>
      <c r="O137" s="42">
        <f t="shared" si="82"/>
        <v>1.2158396660990833E-2</v>
      </c>
    </row>
    <row r="138" spans="1:15">
      <c r="A138" s="20"/>
      <c r="B138" s="14" t="s">
        <v>13</v>
      </c>
      <c r="C138" s="15">
        <f>+'Valeurs €'!O133/'Pop DGF'!C11</f>
        <v>200.37498379885332</v>
      </c>
      <c r="D138" s="15">
        <f>+'Valeurs €'!P133/'Pop DGF'!D11</f>
        <v>214.22944459661147</v>
      </c>
      <c r="E138" s="15">
        <f>+'Valeurs €'!Q133/'Pop DGF'!E11</f>
        <v>248.42307967875234</v>
      </c>
      <c r="F138" s="15">
        <f>+'Valeurs €'!R133/'Pop DGF'!F11</f>
        <v>210.2684014224854</v>
      </c>
      <c r="G138" s="15">
        <f>+'Valeurs €'!S133/'Pop DGF'!G11</f>
        <v>207.91453611220069</v>
      </c>
      <c r="H138" s="2"/>
      <c r="I138" s="41">
        <f t="shared" si="83"/>
        <v>100</v>
      </c>
      <c r="J138" s="41">
        <f t="shared" si="78"/>
        <v>106.91426670889514</v>
      </c>
      <c r="K138" s="41">
        <f t="shared" si="79"/>
        <v>123.97908909034881</v>
      </c>
      <c r="L138" s="41">
        <f t="shared" si="80"/>
        <v>104.93745149023373</v>
      </c>
      <c r="M138" s="41">
        <f t="shared" si="81"/>
        <v>103.76272135892771</v>
      </c>
      <c r="O138" s="42">
        <f t="shared" si="82"/>
        <v>9.2769115332032026E-3</v>
      </c>
    </row>
    <row r="139" spans="1:15">
      <c r="A139" s="20"/>
      <c r="B139" s="14" t="s">
        <v>14</v>
      </c>
      <c r="C139" s="15">
        <f>+'Valeurs €'!O134/'Pop DGF'!C12</f>
        <v>222.08119718481203</v>
      </c>
      <c r="D139" s="15">
        <f>+'Valeurs €'!P134/'Pop DGF'!D12</f>
        <v>237.01378971543551</v>
      </c>
      <c r="E139" s="15">
        <f>+'Valeurs €'!Q134/'Pop DGF'!E12</f>
        <v>244.60293530133305</v>
      </c>
      <c r="F139" s="15">
        <f>+'Valeurs €'!R134/'Pop DGF'!F12</f>
        <v>239.71468244595283</v>
      </c>
      <c r="G139" s="15">
        <f>+'Valeurs €'!S134/'Pop DGF'!G12</f>
        <v>242.53086219093163</v>
      </c>
      <c r="H139" s="2"/>
      <c r="I139" s="41">
        <f t="shared" si="83"/>
        <v>100</v>
      </c>
      <c r="J139" s="41">
        <f t="shared" si="78"/>
        <v>106.72393373230821</v>
      </c>
      <c r="K139" s="41">
        <f t="shared" si="79"/>
        <v>110.14121789778486</v>
      </c>
      <c r="L139" s="41">
        <f t="shared" si="80"/>
        <v>107.94010726016869</v>
      </c>
      <c r="M139" s="41">
        <f t="shared" si="81"/>
        <v>109.2081928886135</v>
      </c>
      <c r="O139" s="42">
        <f t="shared" si="82"/>
        <v>2.2265737636995686E-2</v>
      </c>
    </row>
    <row r="140" spans="1:15">
      <c r="A140" s="20"/>
      <c r="B140" s="14" t="s">
        <v>15</v>
      </c>
      <c r="C140" s="15">
        <f>+'Valeurs €'!O135/'Pop DGF'!C13</f>
        <v>218.70339696146607</v>
      </c>
      <c r="D140" s="15">
        <f>+'Valeurs €'!P135/'Pop DGF'!D13</f>
        <v>227.23318335703178</v>
      </c>
      <c r="E140" s="15">
        <f>+'Valeurs €'!Q135/'Pop DGF'!E13</f>
        <v>230.4521657072994</v>
      </c>
      <c r="F140" s="15">
        <f>+'Valeurs €'!R135/'Pop DGF'!F13</f>
        <v>234.60482920283729</v>
      </c>
      <c r="G140" s="15">
        <f>+'Valeurs €'!S135/'Pop DGF'!G13</f>
        <v>235.32685508508015</v>
      </c>
      <c r="H140" s="2"/>
      <c r="I140" s="41">
        <f t="shared" si="83"/>
        <v>100</v>
      </c>
      <c r="J140" s="41">
        <f t="shared" si="78"/>
        <v>103.90016182376381</v>
      </c>
      <c r="K140" s="41">
        <f t="shared" si="79"/>
        <v>105.37201017865461</v>
      </c>
      <c r="L140" s="41">
        <f t="shared" si="80"/>
        <v>107.27077515132193</v>
      </c>
      <c r="M140" s="41">
        <f t="shared" si="81"/>
        <v>107.60091445975254</v>
      </c>
      <c r="O140" s="42">
        <f t="shared" si="82"/>
        <v>1.8483483542396151E-2</v>
      </c>
    </row>
    <row r="141" spans="1:15">
      <c r="A141" s="20"/>
      <c r="B141" s="14" t="s">
        <v>16</v>
      </c>
      <c r="C141" s="15">
        <f>+'Valeurs €'!O136/'Pop DGF'!C14</f>
        <v>279.09602944660509</v>
      </c>
      <c r="D141" s="15">
        <f>+'Valeurs €'!P136/'Pop DGF'!D14</f>
        <v>278.44297807183096</v>
      </c>
      <c r="E141" s="15">
        <f>+'Valeurs €'!Q136/'Pop DGF'!E14</f>
        <v>275.68671786147502</v>
      </c>
      <c r="F141" s="15">
        <f>+'Valeurs €'!R136/'Pop DGF'!F14</f>
        <v>287.05638942328574</v>
      </c>
      <c r="G141" s="15">
        <f>+'Valeurs €'!S136/'Pop DGF'!G14</f>
        <v>289.50968623376633</v>
      </c>
      <c r="H141" s="2"/>
      <c r="I141" s="41">
        <f t="shared" si="83"/>
        <v>100</v>
      </c>
      <c r="J141" s="41">
        <f t="shared" si="78"/>
        <v>99.766011943606287</v>
      </c>
      <c r="K141" s="41">
        <f t="shared" si="79"/>
        <v>98.778444970395995</v>
      </c>
      <c r="L141" s="41">
        <f t="shared" si="80"/>
        <v>102.85219391779401</v>
      </c>
      <c r="M141" s="41">
        <f t="shared" si="81"/>
        <v>103.73120922135996</v>
      </c>
      <c r="O141" s="42">
        <f t="shared" si="82"/>
        <v>9.200274916583373E-3</v>
      </c>
    </row>
    <row r="142" spans="1:15">
      <c r="A142" s="20"/>
      <c r="B142" s="14" t="s">
        <v>17</v>
      </c>
      <c r="C142" s="15">
        <f>+'Valeurs €'!O137/'Pop DGF'!C15</f>
        <v>275.00267576741652</v>
      </c>
      <c r="D142" s="15">
        <f>+'Valeurs €'!P137/'Pop DGF'!D15</f>
        <v>247.95169637733238</v>
      </c>
      <c r="E142" s="15">
        <f>+'Valeurs €'!Q137/'Pop DGF'!E15</f>
        <v>261.22077277773309</v>
      </c>
      <c r="F142" s="15">
        <f>+'Valeurs €'!R137/'Pop DGF'!F15</f>
        <v>258.2551614992114</v>
      </c>
      <c r="G142" s="15">
        <f>+'Valeurs €'!S137/'Pop DGF'!G15</f>
        <v>284.2085611457365</v>
      </c>
      <c r="H142" s="2"/>
      <c r="I142" s="41">
        <f t="shared" si="83"/>
        <v>100</v>
      </c>
      <c r="J142" s="41">
        <f t="shared" si="78"/>
        <v>90.163375932762747</v>
      </c>
      <c r="K142" s="41">
        <f t="shared" si="79"/>
        <v>94.988447675563904</v>
      </c>
      <c r="L142" s="41">
        <f t="shared" si="80"/>
        <v>93.910054067121393</v>
      </c>
      <c r="M142" s="41">
        <f t="shared" si="81"/>
        <v>103.34756211103408</v>
      </c>
      <c r="O142" s="42">
        <f t="shared" si="82"/>
        <v>8.2658528663144271E-3</v>
      </c>
    </row>
    <row r="143" spans="1:15">
      <c r="A143" s="20"/>
      <c r="B143" s="14" t="s">
        <v>18</v>
      </c>
      <c r="C143" s="15">
        <f>+'Valeurs €'!O138/'Pop DGF'!C16</f>
        <v>241.02893170018854</v>
      </c>
      <c r="D143" s="15">
        <f>+'Valeurs €'!P138/'Pop DGF'!D16</f>
        <v>177.68974746567687</v>
      </c>
      <c r="E143" s="15">
        <f>+'Valeurs €'!Q138/'Pop DGF'!E16</f>
        <v>174.78255853260629</v>
      </c>
      <c r="F143" s="15">
        <f>+'Valeurs €'!R138/'Pop DGF'!F16</f>
        <v>193.08292709975746</v>
      </c>
      <c r="G143" s="15">
        <f>+'Valeurs €'!S138/'Pop DGF'!G16</f>
        <v>212.0281980612051</v>
      </c>
      <c r="H143" s="2"/>
      <c r="I143" s="41">
        <f t="shared" si="83"/>
        <v>100</v>
      </c>
      <c r="J143" s="41">
        <f t="shared" si="78"/>
        <v>73.721335531081351</v>
      </c>
      <c r="K143" s="41">
        <f t="shared" si="79"/>
        <v>72.515177866703198</v>
      </c>
      <c r="L143" s="41">
        <f t="shared" si="80"/>
        <v>80.107780314078553</v>
      </c>
      <c r="M143" s="41">
        <f t="shared" si="81"/>
        <v>87.967944995475932</v>
      </c>
      <c r="O143" s="42">
        <f t="shared" si="82"/>
        <v>-3.1541285002395281E-2</v>
      </c>
    </row>
    <row r="144" spans="1:15">
      <c r="A144" s="20"/>
      <c r="B144" s="14" t="s">
        <v>19</v>
      </c>
      <c r="C144" s="15">
        <f>+'Valeurs €'!O139/'Pop DGF'!C17</f>
        <v>164.18701716181883</v>
      </c>
      <c r="D144" s="15">
        <f>+'Valeurs €'!P139/'Pop DGF'!D17</f>
        <v>171.81194697566104</v>
      </c>
      <c r="E144" s="15">
        <f>+'Valeurs €'!Q139/'Pop DGF'!E17</f>
        <v>175.4402982258346</v>
      </c>
      <c r="F144" s="15">
        <f>+'Valeurs €'!R139/'Pop DGF'!F17</f>
        <v>183.43137310693632</v>
      </c>
      <c r="G144" s="15">
        <f>+'Valeurs €'!S139/'Pop DGF'!G17</f>
        <v>181.06892282098508</v>
      </c>
      <c r="H144" s="2"/>
      <c r="I144" s="41">
        <f t="shared" si="83"/>
        <v>100</v>
      </c>
      <c r="J144" s="41">
        <f t="shared" si="78"/>
        <v>104.64405160995602</v>
      </c>
      <c r="K144" s="41">
        <f t="shared" si="79"/>
        <v>106.85394086483998</v>
      </c>
      <c r="L144" s="41">
        <f t="shared" si="80"/>
        <v>111.72099735885372</v>
      </c>
      <c r="M144" s="41">
        <f t="shared" si="81"/>
        <v>110.28211971384306</v>
      </c>
      <c r="O144" s="42">
        <f t="shared" si="82"/>
        <v>2.4769700898653602E-2</v>
      </c>
    </row>
    <row r="145" spans="1:15">
      <c r="A145" s="20"/>
      <c r="B145" s="14" t="s">
        <v>20</v>
      </c>
      <c r="C145" s="15">
        <f>+'Valeurs €'!O140/'Pop DGF'!C18</f>
        <v>104.00887808071057</v>
      </c>
      <c r="D145" s="15">
        <f>+'Valeurs €'!P140/'Pop DGF'!D18</f>
        <v>117.01536951316184</v>
      </c>
      <c r="E145" s="15">
        <f>+'Valeurs €'!Q140/'Pop DGF'!E18</f>
        <v>134.38779302977161</v>
      </c>
      <c r="F145" s="15">
        <f>+'Valeurs €'!R140/'Pop DGF'!F18</f>
        <v>119.91685631449324</v>
      </c>
      <c r="G145" s="15">
        <f>+'Valeurs €'!S140/'Pop DGF'!G18</f>
        <v>114.4787469157294</v>
      </c>
      <c r="H145" s="2"/>
      <c r="I145" s="41">
        <f t="shared" si="83"/>
        <v>100</v>
      </c>
      <c r="J145" s="41">
        <f t="shared" si="78"/>
        <v>112.50517424325861</v>
      </c>
      <c r="K145" s="41">
        <f t="shared" si="79"/>
        <v>129.20800176835587</v>
      </c>
      <c r="L145" s="41">
        <f t="shared" si="80"/>
        <v>115.29482725641759</v>
      </c>
      <c r="M145" s="41">
        <f t="shared" si="81"/>
        <v>110.06632224885095</v>
      </c>
      <c r="O145" s="42">
        <f t="shared" si="82"/>
        <v>2.4268021292123576E-2</v>
      </c>
    </row>
    <row r="146" spans="1:15">
      <c r="A146" s="20"/>
      <c r="B146" s="14" t="s">
        <v>21</v>
      </c>
      <c r="C146" s="15">
        <f>+'Valeurs €'!O141/'Pop DGF'!C19</f>
        <v>199.98040955597935</v>
      </c>
      <c r="D146" s="15">
        <f>+'Valeurs €'!P141/'Pop DGF'!D19</f>
        <v>218.94010803962277</v>
      </c>
      <c r="E146" s="15">
        <f>+'Valeurs €'!Q141/'Pop DGF'!E19</f>
        <v>475.07907915892861</v>
      </c>
      <c r="F146" s="15">
        <f>+'Valeurs €'!R141/'Pop DGF'!F19</f>
        <v>208.09475524562978</v>
      </c>
      <c r="G146" s="15">
        <f>+'Valeurs €'!S141/'Pop DGF'!G19</f>
        <v>251.42678350141551</v>
      </c>
      <c r="H146" s="2"/>
      <c r="I146" s="41">
        <f t="shared" si="83"/>
        <v>100</v>
      </c>
      <c r="J146" s="41">
        <f t="shared" si="78"/>
        <v>109.48077790506581</v>
      </c>
      <c r="K146" s="41">
        <f t="shared" si="79"/>
        <v>237.56280938405743</v>
      </c>
      <c r="L146" s="41">
        <f t="shared" si="80"/>
        <v>104.05757029284364</v>
      </c>
      <c r="M146" s="41">
        <f t="shared" si="81"/>
        <v>125.72570686281904</v>
      </c>
      <c r="O146" s="42">
        <f t="shared" si="82"/>
        <v>5.8902616685515774E-2</v>
      </c>
    </row>
    <row r="147" spans="1:15">
      <c r="A147" s="20"/>
      <c r="B147" s="14" t="s">
        <v>22</v>
      </c>
      <c r="C147" s="15">
        <f>+'Valeurs €'!O142/'Pop DGF'!C20</f>
        <v>216.41092074171024</v>
      </c>
      <c r="D147" s="15">
        <f>+'Valeurs €'!P142/'Pop DGF'!D20</f>
        <v>267.51424923613371</v>
      </c>
      <c r="E147" s="15">
        <f>+'Valeurs €'!Q142/'Pop DGF'!E20</f>
        <v>277.37953832204232</v>
      </c>
      <c r="F147" s="15">
        <f>+'Valeurs €'!R142/'Pop DGF'!F20</f>
        <v>244.86129784622901</v>
      </c>
      <c r="G147" s="15">
        <f>+'Valeurs €'!S142/'Pop DGF'!G20</f>
        <v>255.06142386127732</v>
      </c>
      <c r="H147" s="2"/>
      <c r="I147" s="41">
        <f t="shared" si="83"/>
        <v>100</v>
      </c>
      <c r="J147" s="41">
        <f t="shared" si="78"/>
        <v>123.61402480026231</v>
      </c>
      <c r="K147" s="41">
        <f t="shared" si="79"/>
        <v>128.17261595273146</v>
      </c>
      <c r="L147" s="41">
        <f t="shared" si="80"/>
        <v>113.14646091195866</v>
      </c>
      <c r="M147" s="41">
        <f t="shared" si="81"/>
        <v>117.85977481501364</v>
      </c>
      <c r="O147" s="42">
        <f t="shared" si="82"/>
        <v>4.1936859182905906E-2</v>
      </c>
    </row>
    <row r="148" spans="1:15">
      <c r="A148" s="23"/>
      <c r="B148" s="14" t="s">
        <v>23</v>
      </c>
      <c r="C148" s="15">
        <f>+'Valeurs €'!O143/'Pop DGF'!C21</f>
        <v>48.679793480372638</v>
      </c>
      <c r="D148" s="15">
        <f>+'Valeurs €'!P143/'Pop DGF'!D21</f>
        <v>47.734925290896911</v>
      </c>
      <c r="E148" s="15">
        <f>+'Valeurs €'!Q143/'Pop DGF'!E21</f>
        <v>46.918125629003356</v>
      </c>
      <c r="F148" s="15">
        <f>+'Valeurs €'!R143/'Pop DGF'!F21</f>
        <v>44.513707016301282</v>
      </c>
      <c r="G148" s="15">
        <f>+'Valeurs €'!S143/'Pop DGF'!G21</f>
        <v>41.485275244466152</v>
      </c>
      <c r="H148" s="2"/>
      <c r="I148" s="41">
        <f t="shared" si="83"/>
        <v>100</v>
      </c>
      <c r="J148" s="41">
        <f t="shared" si="78"/>
        <v>98.059013562050765</v>
      </c>
      <c r="K148" s="41">
        <f t="shared" si="79"/>
        <v>96.381110671557039</v>
      </c>
      <c r="L148" s="41">
        <f t="shared" si="80"/>
        <v>91.441856741337475</v>
      </c>
      <c r="M148" s="41">
        <f t="shared" si="81"/>
        <v>85.22072974938304</v>
      </c>
      <c r="O148" s="42">
        <f t="shared" si="82"/>
        <v>-3.9192659931728713E-2</v>
      </c>
    </row>
    <row r="150" spans="1:15">
      <c r="B150" s="43" t="s">
        <v>41</v>
      </c>
      <c r="C150" s="15">
        <f>+'Valeurs €'!O145/'Pop DGF'!C23</f>
        <v>231.05616390695553</v>
      </c>
      <c r="D150" s="15">
        <f>+'Valeurs €'!P145/'Pop DGF'!D23</f>
        <v>242.40103957300053</v>
      </c>
      <c r="E150" s="15">
        <f>+'Valeurs €'!Q145/'Pop DGF'!E23</f>
        <v>242.4293507496713</v>
      </c>
      <c r="F150" s="15">
        <f>+'Valeurs €'!R145/'Pop DGF'!F23</f>
        <v>243.65552293691502</v>
      </c>
      <c r="G150" s="15">
        <f>+'Valeurs €'!S145/'Pop DGF'!G23</f>
        <v>251.51638306740503</v>
      </c>
      <c r="I150" s="41">
        <f t="shared" ref="I150:I151" si="84">+C150/$C150*100</f>
        <v>100</v>
      </c>
      <c r="J150" s="41">
        <f t="shared" ref="J150:J151" si="85">+D150/$C150*100</f>
        <v>104.91000779819642</v>
      </c>
      <c r="K150" s="41">
        <f t="shared" ref="K150:K151" si="86">+E150/$C150*100</f>
        <v>104.92226073972893</v>
      </c>
      <c r="L150" s="41">
        <f t="shared" ref="L150:L151" si="87">+F150/$C150*100</f>
        <v>105.45294218380306</v>
      </c>
      <c r="M150" s="41">
        <f t="shared" ref="M150:M151" si="88">+G150/$C150*100</f>
        <v>108.85508476142132</v>
      </c>
      <c r="O150" s="42">
        <f t="shared" ref="O150:O151" si="89">+(M150/100)^(0.25)-1</f>
        <v>2.1438398505035039E-2</v>
      </c>
    </row>
    <row r="151" spans="1:15">
      <c r="B151" s="43" t="s">
        <v>42</v>
      </c>
      <c r="C151" s="15">
        <f>+'Valeurs €'!O146/'Pop DGF'!C24</f>
        <v>232.29860257924105</v>
      </c>
      <c r="D151" s="15">
        <f>+'Valeurs €'!P146/'Pop DGF'!D24</f>
        <v>243.1155312192964</v>
      </c>
      <c r="E151" s="15">
        <f>+'Valeurs €'!Q146/'Pop DGF'!E24</f>
        <v>241.43626523784448</v>
      </c>
      <c r="F151" s="15">
        <f>+'Valeurs €'!R146/'Pop DGF'!F24</f>
        <v>244.67936896602191</v>
      </c>
      <c r="G151" s="15">
        <f>+'Valeurs €'!S146/'Pop DGF'!G24</f>
        <v>252.42687199189626</v>
      </c>
      <c r="I151" s="41">
        <f t="shared" si="84"/>
        <v>100</v>
      </c>
      <c r="J151" s="41">
        <f t="shared" si="85"/>
        <v>104.65647598390761</v>
      </c>
      <c r="K151" s="41">
        <f t="shared" si="86"/>
        <v>103.93358485894741</v>
      </c>
      <c r="L151" s="41">
        <f t="shared" si="87"/>
        <v>105.32967751390478</v>
      </c>
      <c r="M151" s="41">
        <f t="shared" si="88"/>
        <v>108.66482587031024</v>
      </c>
      <c r="O151" s="42">
        <f t="shared" si="89"/>
        <v>2.099178353381026E-2</v>
      </c>
    </row>
    <row r="153" spans="1:15" ht="15.75" thickBot="1">
      <c r="A153" s="6" t="s">
        <v>46</v>
      </c>
      <c r="B153" s="6"/>
      <c r="C153" s="6" t="s">
        <v>40</v>
      </c>
      <c r="D153" s="6"/>
      <c r="E153" s="6"/>
      <c r="F153" s="6"/>
      <c r="G153" s="6"/>
      <c r="I153" t="s">
        <v>37</v>
      </c>
      <c r="O153" t="s">
        <v>39</v>
      </c>
    </row>
    <row r="154" spans="1:15">
      <c r="A154" s="8"/>
      <c r="B154" s="9"/>
      <c r="C154" s="10">
        <v>2014</v>
      </c>
      <c r="D154" s="10">
        <v>2015</v>
      </c>
      <c r="E154" s="10">
        <v>2016</v>
      </c>
      <c r="F154" s="11">
        <v>2017</v>
      </c>
      <c r="G154" s="11">
        <v>2018</v>
      </c>
      <c r="H154" s="2"/>
      <c r="I154" s="10">
        <v>2014</v>
      </c>
      <c r="J154" s="10">
        <v>2015</v>
      </c>
      <c r="K154" s="10">
        <v>2016</v>
      </c>
      <c r="L154" s="11">
        <v>2017</v>
      </c>
      <c r="M154" s="11">
        <v>2018</v>
      </c>
      <c r="N154" s="2"/>
      <c r="O154" t="s">
        <v>38</v>
      </c>
    </row>
    <row r="155" spans="1:15">
      <c r="A155" s="13" t="s">
        <v>54</v>
      </c>
      <c r="B155" s="14" t="s">
        <v>5</v>
      </c>
      <c r="C155" s="15">
        <f>+'Valeurs €'!O149/'Pop DGF'!C3</f>
        <v>287.06078572218678</v>
      </c>
      <c r="D155" s="15">
        <f>+'Valeurs €'!P149/'Pop DGF'!D3</f>
        <v>291.20930627990123</v>
      </c>
      <c r="E155" s="15">
        <f>+'Valeurs €'!Q149/'Pop DGF'!E3</f>
        <v>257.04525330713102</v>
      </c>
      <c r="F155" s="15">
        <f>+'Valeurs €'!R149/'Pop DGF'!F3</f>
        <v>251.2222310731492</v>
      </c>
      <c r="G155" s="15">
        <f>+'Valeurs €'!S149/'Pop DGF'!G3</f>
        <v>253.31321842284893</v>
      </c>
      <c r="H155" s="40"/>
      <c r="I155" s="41">
        <f>+C155/$C155*100</f>
        <v>100</v>
      </c>
      <c r="J155" s="41">
        <f t="shared" ref="J155:J173" si="90">+D155/$C155*100</f>
        <v>101.44517146334621</v>
      </c>
      <c r="K155" s="41">
        <f t="shared" ref="K155:K173" si="91">+E155/$C155*100</f>
        <v>89.543840918729884</v>
      </c>
      <c r="L155" s="41">
        <f t="shared" ref="L155:L173" si="92">+F155/$C155*100</f>
        <v>87.515342940738122</v>
      </c>
      <c r="M155" s="41">
        <f t="shared" ref="M155:M173" si="93">+G155/$C155*100</f>
        <v>88.243755685947917</v>
      </c>
      <c r="O155" s="42">
        <f t="shared" ref="O155:O173" si="94">+(M155/100)^(0.25)-1</f>
        <v>-3.0783060566596077E-2</v>
      </c>
    </row>
    <row r="156" spans="1:15">
      <c r="A156" s="20"/>
      <c r="B156" s="14" t="s">
        <v>6</v>
      </c>
      <c r="C156" s="15">
        <f>+'Valeurs €'!O150/'Pop DGF'!C4</f>
        <v>336.20990670210955</v>
      </c>
      <c r="D156" s="15">
        <f>+'Valeurs €'!P150/'Pop DGF'!D4</f>
        <v>336.90606353121427</v>
      </c>
      <c r="E156" s="15">
        <f>+'Valeurs €'!Q150/'Pop DGF'!E4</f>
        <v>290.9356940236612</v>
      </c>
      <c r="F156" s="15">
        <f>+'Valeurs €'!R150/'Pop DGF'!F4</f>
        <v>285.04622725258446</v>
      </c>
      <c r="G156" s="15">
        <f>+'Valeurs €'!S150/'Pop DGF'!G4</f>
        <v>268.09142596150565</v>
      </c>
      <c r="H156" s="2"/>
      <c r="I156" s="41">
        <f t="shared" ref="I156:I173" si="95">+C156/$C156*100</f>
        <v>100</v>
      </c>
      <c r="J156" s="41">
        <f t="shared" si="90"/>
        <v>100.20706017735567</v>
      </c>
      <c r="K156" s="41">
        <f t="shared" si="91"/>
        <v>86.533944486483421</v>
      </c>
      <c r="L156" s="41">
        <f t="shared" si="92"/>
        <v>84.782221335655834</v>
      </c>
      <c r="M156" s="41">
        <f t="shared" si="93"/>
        <v>79.739299948422229</v>
      </c>
      <c r="O156" s="42">
        <f t="shared" si="94"/>
        <v>-5.5029818365938565E-2</v>
      </c>
    </row>
    <row r="157" spans="1:15">
      <c r="A157" s="20"/>
      <c r="B157" s="14" t="s">
        <v>7</v>
      </c>
      <c r="C157" s="15">
        <f>+'Valeurs €'!O151/'Pop DGF'!C5</f>
        <v>293.63251343646363</v>
      </c>
      <c r="D157" s="15">
        <f>+'Valeurs €'!P151/'Pop DGF'!D5</f>
        <v>272.48268032679164</v>
      </c>
      <c r="E157" s="15">
        <f>+'Valeurs €'!Q151/'Pop DGF'!E5</f>
        <v>213.44013907529936</v>
      </c>
      <c r="F157" s="15">
        <f>+'Valeurs €'!R151/'Pop DGF'!F5</f>
        <v>229.72022093470321</v>
      </c>
      <c r="G157" s="15">
        <f>+'Valeurs €'!S151/'Pop DGF'!G5</f>
        <v>193.52152862213737</v>
      </c>
      <c r="H157" s="2"/>
      <c r="I157" s="41">
        <f t="shared" si="95"/>
        <v>100</v>
      </c>
      <c r="J157" s="41">
        <f t="shared" si="90"/>
        <v>92.797176013599596</v>
      </c>
      <c r="K157" s="41">
        <f t="shared" si="91"/>
        <v>72.689545369942039</v>
      </c>
      <c r="L157" s="41">
        <f t="shared" si="92"/>
        <v>78.233918392150471</v>
      </c>
      <c r="M157" s="41">
        <f t="shared" si="93"/>
        <v>65.906028715042709</v>
      </c>
      <c r="O157" s="42">
        <f t="shared" si="94"/>
        <v>-9.8986525532350877E-2</v>
      </c>
    </row>
    <row r="158" spans="1:15">
      <c r="A158" s="20"/>
      <c r="B158" s="14" t="s">
        <v>8</v>
      </c>
      <c r="C158" s="15">
        <f>+'Valeurs €'!O152/'Pop DGF'!C6</f>
        <v>247.95505642528656</v>
      </c>
      <c r="D158" s="15">
        <f>+'Valeurs €'!P152/'Pop DGF'!D6</f>
        <v>284.24014149792083</v>
      </c>
      <c r="E158" s="15">
        <f>+'Valeurs €'!Q152/'Pop DGF'!E6</f>
        <v>230.07631179098831</v>
      </c>
      <c r="F158" s="15">
        <f>+'Valeurs €'!R152/'Pop DGF'!F6</f>
        <v>221.02094056754447</v>
      </c>
      <c r="G158" s="15">
        <f>+'Valeurs €'!S152/'Pop DGF'!G6</f>
        <v>259.0371985642733</v>
      </c>
      <c r="H158" s="2"/>
      <c r="I158" s="41">
        <f t="shared" si="95"/>
        <v>100</v>
      </c>
      <c r="J158" s="41">
        <f t="shared" si="90"/>
        <v>114.6337346758515</v>
      </c>
      <c r="K158" s="41">
        <f t="shared" si="91"/>
        <v>92.789522064178826</v>
      </c>
      <c r="L158" s="41">
        <f t="shared" si="92"/>
        <v>89.137500865662787</v>
      </c>
      <c r="M158" s="41">
        <f t="shared" si="93"/>
        <v>104.4694156669985</v>
      </c>
      <c r="O158" s="42">
        <f t="shared" si="94"/>
        <v>1.0991004511635039E-2</v>
      </c>
    </row>
    <row r="159" spans="1:15">
      <c r="A159" s="20"/>
      <c r="B159" s="14" t="s">
        <v>9</v>
      </c>
      <c r="C159" s="15">
        <f>+'Valeurs €'!O153/'Pop DGF'!C7</f>
        <v>214.70574319965272</v>
      </c>
      <c r="D159" s="15">
        <f>+'Valeurs €'!P153/'Pop DGF'!D7</f>
        <v>241.84819237347619</v>
      </c>
      <c r="E159" s="15">
        <f>+'Valeurs €'!Q153/'Pop DGF'!E7</f>
        <v>174.74253613426737</v>
      </c>
      <c r="F159" s="15">
        <f>+'Valeurs €'!R153/'Pop DGF'!F7</f>
        <v>194.36811055465779</v>
      </c>
      <c r="G159" s="15">
        <f>+'Valeurs €'!S153/'Pop DGF'!G7</f>
        <v>245.79629555077952</v>
      </c>
      <c r="H159" s="2"/>
      <c r="I159" s="41">
        <f t="shared" si="95"/>
        <v>100</v>
      </c>
      <c r="J159" s="41">
        <f t="shared" si="90"/>
        <v>112.64169684952674</v>
      </c>
      <c r="K159" s="41">
        <f t="shared" si="91"/>
        <v>81.386987385696543</v>
      </c>
      <c r="L159" s="41">
        <f t="shared" si="92"/>
        <v>90.527671807044698</v>
      </c>
      <c r="M159" s="41">
        <f t="shared" si="93"/>
        <v>114.48054061703232</v>
      </c>
      <c r="O159" s="42">
        <f t="shared" si="94"/>
        <v>3.4386676423660223E-2</v>
      </c>
    </row>
    <row r="160" spans="1:15">
      <c r="A160" s="20"/>
      <c r="B160" s="14" t="s">
        <v>10</v>
      </c>
      <c r="C160" s="15">
        <f>+'Valeurs €'!O154/'Pop DGF'!C8</f>
        <v>208.76535130329313</v>
      </c>
      <c r="D160" s="15">
        <f>+'Valeurs €'!P154/'Pop DGF'!D8</f>
        <v>225.50438998632939</v>
      </c>
      <c r="E160" s="15">
        <f>+'Valeurs €'!Q154/'Pop DGF'!E8</f>
        <v>213.43547273071704</v>
      </c>
      <c r="F160" s="15">
        <f>+'Valeurs €'!R154/'Pop DGF'!F8</f>
        <v>190.18772983753638</v>
      </c>
      <c r="G160" s="15">
        <f>+'Valeurs €'!S154/'Pop DGF'!G8</f>
        <v>227.30274971726189</v>
      </c>
      <c r="H160" s="2"/>
      <c r="I160" s="41">
        <f t="shared" si="95"/>
        <v>100</v>
      </c>
      <c r="J160" s="41">
        <f t="shared" si="90"/>
        <v>108.01811152020045</v>
      </c>
      <c r="K160" s="41">
        <f t="shared" si="91"/>
        <v>102.23701940876155</v>
      </c>
      <c r="L160" s="41">
        <f t="shared" si="92"/>
        <v>91.101195026004447</v>
      </c>
      <c r="M160" s="41">
        <f t="shared" si="93"/>
        <v>108.87953786308043</v>
      </c>
      <c r="O160" s="42">
        <f t="shared" si="94"/>
        <v>2.1495757408493077E-2</v>
      </c>
    </row>
    <row r="161" spans="1:15">
      <c r="A161" s="20"/>
      <c r="B161" s="14" t="s">
        <v>11</v>
      </c>
      <c r="C161" s="15">
        <f>+'Valeurs €'!O155/'Pop DGF'!C9</f>
        <v>221.14291357936534</v>
      </c>
      <c r="D161" s="15">
        <f>+'Valeurs €'!P155/'Pop DGF'!D9</f>
        <v>223.92760741752994</v>
      </c>
      <c r="E161" s="15">
        <f>+'Valeurs €'!Q155/'Pop DGF'!E9</f>
        <v>199.44202797022555</v>
      </c>
      <c r="F161" s="15">
        <f>+'Valeurs €'!R155/'Pop DGF'!F9</f>
        <v>228.0542878451877</v>
      </c>
      <c r="G161" s="15">
        <f>+'Valeurs €'!S155/'Pop DGF'!G9</f>
        <v>222.48038958212467</v>
      </c>
      <c r="H161" s="2"/>
      <c r="I161" s="41">
        <f t="shared" si="95"/>
        <v>100</v>
      </c>
      <c r="J161" s="41">
        <f t="shared" si="90"/>
        <v>101.25922815843032</v>
      </c>
      <c r="K161" s="41">
        <f t="shared" si="91"/>
        <v>90.186940536373271</v>
      </c>
      <c r="L161" s="41">
        <f t="shared" si="92"/>
        <v>103.12529764302936</v>
      </c>
      <c r="M161" s="41">
        <f t="shared" si="93"/>
        <v>100.60480165568558</v>
      </c>
      <c r="O161" s="42">
        <f t="shared" si="94"/>
        <v>1.5085869527338147E-3</v>
      </c>
    </row>
    <row r="162" spans="1:15">
      <c r="A162" s="20"/>
      <c r="B162" s="14" t="s">
        <v>12</v>
      </c>
      <c r="C162" s="15">
        <f>+'Valeurs €'!O156/'Pop DGF'!C10</f>
        <v>287.8441755396471</v>
      </c>
      <c r="D162" s="15">
        <f>+'Valeurs €'!P156/'Pop DGF'!D10</f>
        <v>265.06201090876993</v>
      </c>
      <c r="E162" s="15">
        <f>+'Valeurs €'!Q156/'Pop DGF'!E10</f>
        <v>227.72755433085146</v>
      </c>
      <c r="F162" s="15">
        <f>+'Valeurs €'!R156/'Pop DGF'!F10</f>
        <v>216.62877326846805</v>
      </c>
      <c r="G162" s="15">
        <f>+'Valeurs €'!S156/'Pop DGF'!G10</f>
        <v>188.47593114432129</v>
      </c>
      <c r="H162" s="2"/>
      <c r="I162" s="41">
        <f t="shared" si="95"/>
        <v>100</v>
      </c>
      <c r="J162" s="41">
        <f t="shared" si="90"/>
        <v>92.08524383438872</v>
      </c>
      <c r="K162" s="41">
        <f t="shared" si="91"/>
        <v>79.114873144092755</v>
      </c>
      <c r="L162" s="41">
        <f t="shared" si="92"/>
        <v>75.25904349543805</v>
      </c>
      <c r="M162" s="41">
        <f t="shared" si="93"/>
        <v>65.478459236136601</v>
      </c>
      <c r="O162" s="42">
        <f t="shared" si="94"/>
        <v>-0.10045143956247771</v>
      </c>
    </row>
    <row r="163" spans="1:15">
      <c r="A163" s="20"/>
      <c r="B163" s="14" t="s">
        <v>13</v>
      </c>
      <c r="C163" s="15">
        <f>+'Valeurs €'!O157/'Pop DGF'!C11</f>
        <v>279.1969975093109</v>
      </c>
      <c r="D163" s="15">
        <f>+'Valeurs €'!P157/'Pop DGF'!D11</f>
        <v>327.51120309451807</v>
      </c>
      <c r="E163" s="15">
        <f>+'Valeurs €'!Q157/'Pop DGF'!E11</f>
        <v>311.80519056029505</v>
      </c>
      <c r="F163" s="15">
        <f>+'Valeurs €'!R157/'Pop DGF'!F11</f>
        <v>247.43692217747139</v>
      </c>
      <c r="G163" s="15">
        <f>+'Valeurs €'!S157/'Pop DGF'!G11</f>
        <v>229.60245421842501</v>
      </c>
      <c r="H163" s="2"/>
      <c r="I163" s="41">
        <f t="shared" si="95"/>
        <v>100</v>
      </c>
      <c r="J163" s="41">
        <f t="shared" si="90"/>
        <v>117.30470098755126</v>
      </c>
      <c r="K163" s="41">
        <f t="shared" si="91"/>
        <v>111.67927783675277</v>
      </c>
      <c r="L163" s="41">
        <f t="shared" si="92"/>
        <v>88.624492521349424</v>
      </c>
      <c r="M163" s="41">
        <f t="shared" si="93"/>
        <v>82.236720404118259</v>
      </c>
      <c r="O163" s="42">
        <f t="shared" si="94"/>
        <v>-4.7716091901443214E-2</v>
      </c>
    </row>
    <row r="164" spans="1:15">
      <c r="A164" s="20"/>
      <c r="B164" s="14" t="s">
        <v>14</v>
      </c>
      <c r="C164" s="15">
        <f>+'Valeurs €'!O158/'Pop DGF'!C12</f>
        <v>276.94360966046924</v>
      </c>
      <c r="D164" s="15">
        <f>+'Valeurs €'!P158/'Pop DGF'!D12</f>
        <v>277.61316685381405</v>
      </c>
      <c r="E164" s="15">
        <f>+'Valeurs €'!Q158/'Pop DGF'!E12</f>
        <v>285.25887004397725</v>
      </c>
      <c r="F164" s="15">
        <f>+'Valeurs €'!R158/'Pop DGF'!F12</f>
        <v>246.65103522467294</v>
      </c>
      <c r="G164" s="15">
        <f>+'Valeurs €'!S158/'Pop DGF'!G12</f>
        <v>276.76289606603132</v>
      </c>
      <c r="H164" s="2"/>
      <c r="I164" s="41">
        <f t="shared" si="95"/>
        <v>100</v>
      </c>
      <c r="J164" s="41">
        <f t="shared" si="90"/>
        <v>100.2417666160146</v>
      </c>
      <c r="K164" s="41">
        <f t="shared" si="91"/>
        <v>103.00251029215026</v>
      </c>
      <c r="L164" s="41">
        <f t="shared" si="92"/>
        <v>89.061825808894895</v>
      </c>
      <c r="M164" s="41">
        <f t="shared" si="93"/>
        <v>99.934747151357101</v>
      </c>
      <c r="O164" s="42">
        <f t="shared" si="94"/>
        <v>-1.6317205494220666E-4</v>
      </c>
    </row>
    <row r="165" spans="1:15">
      <c r="A165" s="20"/>
      <c r="B165" s="14" t="s">
        <v>15</v>
      </c>
      <c r="C165" s="15">
        <f>+'Valeurs €'!O159/'Pop DGF'!C13</f>
        <v>276.96108512469578</v>
      </c>
      <c r="D165" s="15">
        <f>+'Valeurs €'!P159/'Pop DGF'!D13</f>
        <v>250.96362276264961</v>
      </c>
      <c r="E165" s="15">
        <f>+'Valeurs €'!Q159/'Pop DGF'!E13</f>
        <v>234.22076449721754</v>
      </c>
      <c r="F165" s="15">
        <f>+'Valeurs €'!R159/'Pop DGF'!F13</f>
        <v>271.04812919713896</v>
      </c>
      <c r="G165" s="15">
        <f>+'Valeurs €'!S159/'Pop DGF'!G13</f>
        <v>272.90562703602365</v>
      </c>
      <c r="H165" s="2"/>
      <c r="I165" s="41">
        <f t="shared" si="95"/>
        <v>100</v>
      </c>
      <c r="J165" s="41">
        <f t="shared" si="90"/>
        <v>90.613315820039702</v>
      </c>
      <c r="K165" s="41">
        <f t="shared" si="91"/>
        <v>84.568113383786269</v>
      </c>
      <c r="L165" s="41">
        <f t="shared" si="92"/>
        <v>97.865058939636</v>
      </c>
      <c r="M165" s="41">
        <f t="shared" si="93"/>
        <v>98.535729997285998</v>
      </c>
      <c r="O165" s="42">
        <f t="shared" si="94"/>
        <v>-3.6809492592475568E-3</v>
      </c>
    </row>
    <row r="166" spans="1:15">
      <c r="A166" s="20"/>
      <c r="B166" s="14" t="s">
        <v>16</v>
      </c>
      <c r="C166" s="15">
        <f>+'Valeurs €'!O160/'Pop DGF'!C14</f>
        <v>285.36118597119832</v>
      </c>
      <c r="D166" s="15">
        <f>+'Valeurs €'!P160/'Pop DGF'!D14</f>
        <v>272.79837934095946</v>
      </c>
      <c r="E166" s="15">
        <f>+'Valeurs €'!Q160/'Pop DGF'!E14</f>
        <v>251.61510351715145</v>
      </c>
      <c r="F166" s="15">
        <f>+'Valeurs €'!R160/'Pop DGF'!F14</f>
        <v>238.46567157346644</v>
      </c>
      <c r="G166" s="15">
        <f>+'Valeurs €'!S160/'Pop DGF'!G14</f>
        <v>249.47969321650584</v>
      </c>
      <c r="H166" s="2"/>
      <c r="I166" s="41">
        <f t="shared" si="95"/>
        <v>100</v>
      </c>
      <c r="J166" s="41">
        <f t="shared" si="90"/>
        <v>95.597576948847262</v>
      </c>
      <c r="K166" s="41">
        <f t="shared" si="91"/>
        <v>88.174256306373465</v>
      </c>
      <c r="L166" s="41">
        <f t="shared" si="92"/>
        <v>83.566260338410174</v>
      </c>
      <c r="M166" s="41">
        <f t="shared" si="93"/>
        <v>87.425937892508614</v>
      </c>
      <c r="O166" s="42">
        <f t="shared" si="94"/>
        <v>-3.3036513475726448E-2</v>
      </c>
    </row>
    <row r="167" spans="1:15">
      <c r="A167" s="20"/>
      <c r="B167" s="14" t="s">
        <v>17</v>
      </c>
      <c r="C167" s="15">
        <f>+'Valeurs €'!O161/'Pop DGF'!C15</f>
        <v>362.69127453544667</v>
      </c>
      <c r="D167" s="15">
        <f>+'Valeurs €'!P161/'Pop DGF'!D15</f>
        <v>342.54014243740301</v>
      </c>
      <c r="E167" s="15">
        <f>+'Valeurs €'!Q161/'Pop DGF'!E15</f>
        <v>286.76831738928371</v>
      </c>
      <c r="F167" s="15">
        <f>+'Valeurs €'!R161/'Pop DGF'!F15</f>
        <v>323.23029591395306</v>
      </c>
      <c r="G167" s="15">
        <f>+'Valeurs €'!S161/'Pop DGF'!G15</f>
        <v>299.67846746935942</v>
      </c>
      <c r="H167" s="2"/>
      <c r="I167" s="41">
        <f t="shared" si="95"/>
        <v>100</v>
      </c>
      <c r="J167" s="41">
        <f t="shared" si="90"/>
        <v>94.44399865316467</v>
      </c>
      <c r="K167" s="41">
        <f t="shared" si="91"/>
        <v>79.066781453893825</v>
      </c>
      <c r="L167" s="41">
        <f t="shared" si="92"/>
        <v>89.11995369283774</v>
      </c>
      <c r="M167" s="41">
        <f t="shared" si="93"/>
        <v>82.626323959186152</v>
      </c>
      <c r="O167" s="42">
        <f t="shared" si="94"/>
        <v>-4.6590208385655751E-2</v>
      </c>
    </row>
    <row r="168" spans="1:15">
      <c r="A168" s="20"/>
      <c r="B168" s="14" t="s">
        <v>18</v>
      </c>
      <c r="C168" s="15">
        <f>+'Valeurs €'!O162/'Pop DGF'!C16</f>
        <v>357.35195313584495</v>
      </c>
      <c r="D168" s="15">
        <f>+'Valeurs €'!P162/'Pop DGF'!D16</f>
        <v>310.78057401420818</v>
      </c>
      <c r="E168" s="15">
        <f>+'Valeurs €'!Q162/'Pop DGF'!E16</f>
        <v>549.40886844309875</v>
      </c>
      <c r="F168" s="15">
        <f>+'Valeurs €'!R162/'Pop DGF'!F16</f>
        <v>270.21469143124409</v>
      </c>
      <c r="G168" s="15">
        <f>+'Valeurs €'!S162/'Pop DGF'!G16</f>
        <v>224.80717544193118</v>
      </c>
      <c r="H168" s="2"/>
      <c r="I168" s="41">
        <f t="shared" si="95"/>
        <v>100</v>
      </c>
      <c r="J168" s="41">
        <f t="shared" si="90"/>
        <v>86.967643883582483</v>
      </c>
      <c r="K168" s="41">
        <f t="shared" si="91"/>
        <v>153.74447057639128</v>
      </c>
      <c r="L168" s="41">
        <f t="shared" si="92"/>
        <v>75.615842885437871</v>
      </c>
      <c r="M168" s="41">
        <f t="shared" si="93"/>
        <v>62.909177764161328</v>
      </c>
      <c r="O168" s="42">
        <f t="shared" si="94"/>
        <v>-0.10940858938310316</v>
      </c>
    </row>
    <row r="169" spans="1:15">
      <c r="A169" s="20"/>
      <c r="B169" s="14" t="s">
        <v>19</v>
      </c>
      <c r="C169" s="15">
        <f>+'Valeurs €'!O163/'Pop DGF'!C17</f>
        <v>266.19345814656128</v>
      </c>
      <c r="D169" s="15">
        <f>+'Valeurs €'!P163/'Pop DGF'!D17</f>
        <v>407.04548411579748</v>
      </c>
      <c r="E169" s="15">
        <f>+'Valeurs €'!Q163/'Pop DGF'!E17</f>
        <v>173.24590187134118</v>
      </c>
      <c r="F169" s="15">
        <f>+'Valeurs €'!R163/'Pop DGF'!F17</f>
        <v>178.79864939523921</v>
      </c>
      <c r="G169" s="15">
        <f>+'Valeurs €'!S163/'Pop DGF'!G17</f>
        <v>289.53093933812607</v>
      </c>
      <c r="H169" s="2"/>
      <c r="I169" s="41">
        <f t="shared" si="95"/>
        <v>100</v>
      </c>
      <c r="J169" s="41">
        <f t="shared" si="90"/>
        <v>152.91340626849126</v>
      </c>
      <c r="K169" s="41">
        <f t="shared" si="91"/>
        <v>65.082704540377961</v>
      </c>
      <c r="L169" s="41">
        <f t="shared" si="92"/>
        <v>67.168686503481212</v>
      </c>
      <c r="M169" s="41">
        <f t="shared" si="93"/>
        <v>108.76711296891285</v>
      </c>
      <c r="O169" s="42">
        <f t="shared" si="94"/>
        <v>2.1231965769197947E-2</v>
      </c>
    </row>
    <row r="170" spans="1:15">
      <c r="A170" s="20"/>
      <c r="B170" s="14" t="s">
        <v>20</v>
      </c>
      <c r="C170" s="15">
        <f>+'Valeurs €'!O164/'Pop DGF'!C18</f>
        <v>67.916903153106503</v>
      </c>
      <c r="D170" s="15">
        <f>+'Valeurs €'!P164/'Pop DGF'!D18</f>
        <v>268.33035417239978</v>
      </c>
      <c r="E170" s="15">
        <f>+'Valeurs €'!Q164/'Pop DGF'!E18</f>
        <v>52.047505593517563</v>
      </c>
      <c r="F170" s="15">
        <f>+'Valeurs €'!R164/'Pop DGF'!F18</f>
        <v>31.94573993827353</v>
      </c>
      <c r="G170" s="15">
        <f>+'Valeurs €'!S164/'Pop DGF'!G18</f>
        <v>33.898150951393411</v>
      </c>
      <c r="H170" s="2"/>
      <c r="I170" s="41">
        <f t="shared" si="95"/>
        <v>100</v>
      </c>
      <c r="J170" s="41">
        <f t="shared" si="90"/>
        <v>395.0862623513575</v>
      </c>
      <c r="K170" s="41">
        <f t="shared" si="91"/>
        <v>76.634097223464053</v>
      </c>
      <c r="L170" s="41">
        <f t="shared" si="92"/>
        <v>47.036508520209729</v>
      </c>
      <c r="M170" s="41">
        <f t="shared" si="93"/>
        <v>49.911214112598891</v>
      </c>
      <c r="O170" s="42">
        <f t="shared" si="94"/>
        <v>-0.15947713225369309</v>
      </c>
    </row>
    <row r="171" spans="1:15">
      <c r="A171" s="20"/>
      <c r="B171" s="14" t="s">
        <v>21</v>
      </c>
      <c r="C171" s="15">
        <f>+'Valeurs €'!O165/'Pop DGF'!C19</f>
        <v>375.19220794501342</v>
      </c>
      <c r="D171" s="15">
        <f>+'Valeurs €'!P165/'Pop DGF'!D19</f>
        <v>449.71573404336925</v>
      </c>
      <c r="E171" s="15">
        <f>+'Valeurs €'!Q165/'Pop DGF'!E19</f>
        <v>602.84847253555358</v>
      </c>
      <c r="F171" s="15">
        <f>+'Valeurs €'!R165/'Pop DGF'!F19</f>
        <v>201.28223976948993</v>
      </c>
      <c r="G171" s="15">
        <f>+'Valeurs €'!S165/'Pop DGF'!G19</f>
        <v>302.21698721500752</v>
      </c>
      <c r="H171" s="2"/>
      <c r="I171" s="41">
        <f t="shared" si="95"/>
        <v>100</v>
      </c>
      <c r="J171" s="41">
        <f t="shared" si="90"/>
        <v>119.86275954570935</v>
      </c>
      <c r="K171" s="41">
        <f t="shared" si="91"/>
        <v>160.67723683214246</v>
      </c>
      <c r="L171" s="41">
        <f t="shared" si="92"/>
        <v>53.647766533304178</v>
      </c>
      <c r="M171" s="41">
        <f t="shared" si="93"/>
        <v>80.549910370020044</v>
      </c>
      <c r="O171" s="42">
        <f t="shared" si="94"/>
        <v>-5.263733514263147E-2</v>
      </c>
    </row>
    <row r="172" spans="1:15">
      <c r="A172" s="20"/>
      <c r="B172" s="14" t="s">
        <v>22</v>
      </c>
      <c r="C172" s="15">
        <f>+'Valeurs €'!O166/'Pop DGF'!C20</f>
        <v>378.21986461596771</v>
      </c>
      <c r="D172" s="15">
        <f>+'Valeurs €'!P166/'Pop DGF'!D20</f>
        <v>618.25769597475687</v>
      </c>
      <c r="E172" s="15">
        <f>+'Valeurs €'!Q166/'Pop DGF'!E20</f>
        <v>540.44459700076106</v>
      </c>
      <c r="F172" s="15">
        <f>+'Valeurs €'!R166/'Pop DGF'!F20</f>
        <v>523.67713094206397</v>
      </c>
      <c r="G172" s="15">
        <f>+'Valeurs €'!S166/'Pop DGF'!G20</f>
        <v>523.40500256902385</v>
      </c>
      <c r="H172" s="2"/>
      <c r="I172" s="41">
        <f t="shared" si="95"/>
        <v>100</v>
      </c>
      <c r="J172" s="41">
        <f t="shared" si="90"/>
        <v>163.4651571256089</v>
      </c>
      <c r="K172" s="41">
        <f t="shared" si="91"/>
        <v>142.89164783809309</v>
      </c>
      <c r="L172" s="41">
        <f t="shared" si="92"/>
        <v>138.45838887224733</v>
      </c>
      <c r="M172" s="41">
        <f t="shared" si="93"/>
        <v>138.38643908893374</v>
      </c>
      <c r="O172" s="42">
        <f t="shared" si="94"/>
        <v>8.4609448868665726E-2</v>
      </c>
    </row>
    <row r="173" spans="1:15">
      <c r="A173" s="23"/>
      <c r="B173" s="14" t="s">
        <v>23</v>
      </c>
      <c r="C173" s="15">
        <f>+'Valeurs €'!O167/'Pop DGF'!C21</f>
        <v>55.207869055374026</v>
      </c>
      <c r="D173" s="15">
        <f>+'Valeurs €'!P167/'Pop DGF'!D21</f>
        <v>46.479279114831712</v>
      </c>
      <c r="E173" s="15">
        <f>+'Valeurs €'!Q167/'Pop DGF'!E21</f>
        <v>23.187188956063942</v>
      </c>
      <c r="F173" s="15">
        <f>+'Valeurs €'!R167/'Pop DGF'!F21</f>
        <v>99.399653785185251</v>
      </c>
      <c r="G173" s="15">
        <f>+'Valeurs €'!S167/'Pop DGF'!G21</f>
        <v>101.9092210019421</v>
      </c>
      <c r="H173" s="2"/>
      <c r="I173" s="41">
        <f t="shared" si="95"/>
        <v>100</v>
      </c>
      <c r="J173" s="41">
        <f t="shared" si="90"/>
        <v>84.189590922650083</v>
      </c>
      <c r="K173" s="41">
        <f t="shared" si="91"/>
        <v>41.999789799542832</v>
      </c>
      <c r="L173" s="41">
        <f t="shared" si="92"/>
        <v>180.04617002240465</v>
      </c>
      <c r="M173" s="41">
        <f t="shared" si="93"/>
        <v>184.59183943456713</v>
      </c>
      <c r="O173" s="42">
        <f t="shared" si="94"/>
        <v>0.16560962345520558</v>
      </c>
    </row>
    <row r="175" spans="1:15">
      <c r="B175" s="43" t="s">
        <v>41</v>
      </c>
      <c r="C175" s="15">
        <f>+'Valeurs €'!O169/'Pop DGF'!C23</f>
        <v>287.81872616295414</v>
      </c>
      <c r="D175" s="15">
        <f>+'Valeurs €'!P169/'Pop DGF'!D23</f>
        <v>292.03748110566289</v>
      </c>
      <c r="E175" s="15">
        <f>+'Valeurs €'!Q169/'Pop DGF'!E23</f>
        <v>257.86322888780893</v>
      </c>
      <c r="F175" s="15">
        <f>+'Valeurs €'!R169/'Pop DGF'!F23</f>
        <v>251.77031477817906</v>
      </c>
      <c r="G175" s="15">
        <f>+'Valeurs €'!S169/'Pop DGF'!G23</f>
        <v>253.87699531865235</v>
      </c>
      <c r="I175" s="41">
        <f t="shared" ref="I175:I176" si="96">+C175/$C175*100</f>
        <v>100</v>
      </c>
      <c r="J175" s="41">
        <f t="shared" ref="J175:J176" si="97">+D175/$C175*100</f>
        <v>101.46576805441083</v>
      </c>
      <c r="K175" s="41">
        <f t="shared" ref="K175:K176" si="98">+E175/$C175*100</f>
        <v>89.592234781073515</v>
      </c>
      <c r="L175" s="41">
        <f t="shared" ref="L175:L176" si="99">+F175/$C175*100</f>
        <v>87.475307161089461</v>
      </c>
      <c r="M175" s="41">
        <f t="shared" ref="M175:M176" si="100">+G175/$C175*100</f>
        <v>88.207254164176589</v>
      </c>
      <c r="O175" s="42">
        <f t="shared" ref="O175:O176" si="101">+(M175/100)^(0.25)-1</f>
        <v>-3.0883303869829182E-2</v>
      </c>
    </row>
    <row r="176" spans="1:15">
      <c r="B176" s="43" t="s">
        <v>42</v>
      </c>
      <c r="C176" s="15">
        <f>+'Valeurs €'!O170/'Pop DGF'!C24</f>
        <v>287.08417542567565</v>
      </c>
      <c r="D176" s="15">
        <f>+'Valeurs €'!P170/'Pop DGF'!D24</f>
        <v>286.3881972044482</v>
      </c>
      <c r="E176" s="15">
        <f>+'Valeurs €'!Q170/'Pop DGF'!E24</f>
        <v>253.59066463798962</v>
      </c>
      <c r="F176" s="15">
        <f>+'Valeurs €'!R170/'Pop DGF'!F24</f>
        <v>249.93065790378907</v>
      </c>
      <c r="G176" s="15">
        <f>+'Valeurs €'!S170/'Pop DGF'!G24</f>
        <v>250.83258417718551</v>
      </c>
      <c r="I176" s="41">
        <f t="shared" si="96"/>
        <v>100</v>
      </c>
      <c r="J176" s="41">
        <f t="shared" si="97"/>
        <v>99.757569980931379</v>
      </c>
      <c r="K176" s="41">
        <f t="shared" si="98"/>
        <v>88.333208983733314</v>
      </c>
      <c r="L176" s="41">
        <f t="shared" si="99"/>
        <v>87.058319231007076</v>
      </c>
      <c r="M176" s="41">
        <f t="shared" si="100"/>
        <v>87.372487112973786</v>
      </c>
      <c r="O176" s="42">
        <f t="shared" si="101"/>
        <v>-3.318434376316437E-2</v>
      </c>
    </row>
    <row r="178" spans="1:15" ht="15.75" thickBot="1">
      <c r="A178" s="6" t="s">
        <v>60</v>
      </c>
      <c r="B178" s="6"/>
      <c r="C178" s="6" t="s">
        <v>40</v>
      </c>
      <c r="D178" s="6"/>
      <c r="E178" s="6"/>
      <c r="F178" s="6"/>
      <c r="G178" s="6"/>
      <c r="I178" t="s">
        <v>37</v>
      </c>
      <c r="O178" t="s">
        <v>39</v>
      </c>
    </row>
    <row r="179" spans="1:15">
      <c r="A179" s="8"/>
      <c r="B179" s="9"/>
      <c r="C179" s="10">
        <v>2014</v>
      </c>
      <c r="D179" s="10">
        <v>2015</v>
      </c>
      <c r="E179" s="10">
        <v>2016</v>
      </c>
      <c r="F179" s="11">
        <v>2017</v>
      </c>
      <c r="G179" s="11">
        <v>2018</v>
      </c>
      <c r="H179" s="2"/>
      <c r="I179" s="10">
        <v>2014</v>
      </c>
      <c r="J179" s="10">
        <v>2015</v>
      </c>
      <c r="K179" s="10">
        <v>2016</v>
      </c>
      <c r="L179" s="11">
        <v>2017</v>
      </c>
      <c r="M179" s="11">
        <v>2018</v>
      </c>
      <c r="N179" s="2"/>
      <c r="O179" t="s">
        <v>38</v>
      </c>
    </row>
    <row r="180" spans="1:15">
      <c r="A180" s="13" t="s">
        <v>58</v>
      </c>
      <c r="B180" s="14" t="s">
        <v>5</v>
      </c>
      <c r="C180" s="15">
        <f>+'Valeurs €'!O173/'Pop DGF'!C3</f>
        <v>2645.8105472681955</v>
      </c>
      <c r="D180" s="15">
        <f>+'Valeurs €'!P173/'Pop DGF'!D3</f>
        <v>2708.0327112001128</v>
      </c>
      <c r="E180" s="15">
        <f>+'Valeurs €'!Q173/'Pop DGF'!E3</f>
        <v>2734.2966198214317</v>
      </c>
      <c r="F180" s="15">
        <f>+'Valeurs €'!R173/'Pop DGF'!F3</f>
        <v>2737.8666901435986</v>
      </c>
      <c r="G180" s="15">
        <f>+'Valeurs €'!S173/'Pop DGF'!G3</f>
        <v>2735.8534402009304</v>
      </c>
      <c r="H180" s="40"/>
      <c r="I180" s="41">
        <f>+C180/$C180*100</f>
        <v>100</v>
      </c>
      <c r="J180" s="41">
        <f t="shared" ref="J180:J198" si="102">+D180/$C180*100</f>
        <v>102.35172408682706</v>
      </c>
      <c r="K180" s="41">
        <f t="shared" ref="K180:K198" si="103">+E180/$C180*100</f>
        <v>103.34438430010033</v>
      </c>
      <c r="L180" s="41">
        <f t="shared" ref="L180:L198" si="104">+F180/$C180*100</f>
        <v>103.47931725385445</v>
      </c>
      <c r="M180" s="41">
        <f t="shared" ref="M180:M198" si="105">+G180/$C180*100</f>
        <v>103.40322526213015</v>
      </c>
      <c r="O180" s="42">
        <f t="shared" ref="O180:O198" si="106">+(M180/100)^(0.25)-1</f>
        <v>8.4015888270891903E-3</v>
      </c>
    </row>
    <row r="181" spans="1:15">
      <c r="A181" s="20"/>
      <c r="B181" s="14" t="s">
        <v>6</v>
      </c>
      <c r="C181" s="15">
        <f>+'Valeurs €'!O174/'Pop DGF'!C4</f>
        <v>2800.5255048564213</v>
      </c>
      <c r="D181" s="15">
        <f>+'Valeurs €'!P174/'Pop DGF'!D4</f>
        <v>2903.0678165866502</v>
      </c>
      <c r="E181" s="15">
        <f>+'Valeurs €'!Q174/'Pop DGF'!E4</f>
        <v>2962.3087154113996</v>
      </c>
      <c r="F181" s="15">
        <f>+'Valeurs €'!R174/'Pop DGF'!F4</f>
        <v>3011.5447975987836</v>
      </c>
      <c r="G181" s="15">
        <f>+'Valeurs €'!S174/'Pop DGF'!G4</f>
        <v>3017.0029124701869</v>
      </c>
      <c r="H181" s="2"/>
      <c r="I181" s="41">
        <f t="shared" ref="I181:I198" si="107">+C181/$C181*100</f>
        <v>100</v>
      </c>
      <c r="J181" s="41">
        <f t="shared" si="102"/>
        <v>103.66153822032362</v>
      </c>
      <c r="K181" s="41">
        <f t="shared" si="103"/>
        <v>105.7768875975037</v>
      </c>
      <c r="L181" s="41">
        <f t="shared" si="104"/>
        <v>107.53498914316015</v>
      </c>
      <c r="M181" s="41">
        <f t="shared" si="105"/>
        <v>107.72988523897995</v>
      </c>
      <c r="O181" s="42">
        <f t="shared" si="106"/>
        <v>1.8788535803447415E-2</v>
      </c>
    </row>
    <row r="182" spans="1:15">
      <c r="A182" s="20"/>
      <c r="B182" s="14" t="s">
        <v>7</v>
      </c>
      <c r="C182" s="15">
        <f>+'Valeurs €'!O175/'Pop DGF'!C5</f>
        <v>2506.5563249224315</v>
      </c>
      <c r="D182" s="15">
        <f>+'Valeurs €'!P175/'Pop DGF'!D5</f>
        <v>2553.8883007035224</v>
      </c>
      <c r="E182" s="15">
        <f>+'Valeurs €'!Q175/'Pop DGF'!E5</f>
        <v>2526.754562877481</v>
      </c>
      <c r="F182" s="15">
        <f>+'Valeurs €'!R175/'Pop DGF'!F5</f>
        <v>2521.8004097389939</v>
      </c>
      <c r="G182" s="15">
        <f>+'Valeurs €'!S175/'Pop DGF'!G5</f>
        <v>2462.7088325096734</v>
      </c>
      <c r="H182" s="2"/>
      <c r="I182" s="41">
        <f t="shared" si="107"/>
        <v>100</v>
      </c>
      <c r="J182" s="41">
        <f t="shared" si="102"/>
        <v>101.88832683752102</v>
      </c>
      <c r="K182" s="41">
        <f t="shared" si="103"/>
        <v>100.80581624096058</v>
      </c>
      <c r="L182" s="41">
        <f t="shared" si="104"/>
        <v>100.6081684526692</v>
      </c>
      <c r="M182" s="41">
        <f t="shared" si="105"/>
        <v>98.250687926826657</v>
      </c>
      <c r="O182" s="42">
        <f t="shared" si="106"/>
        <v>-4.4022648651319551E-3</v>
      </c>
    </row>
    <row r="183" spans="1:15">
      <c r="A183" s="20"/>
      <c r="B183" s="14" t="s">
        <v>8</v>
      </c>
      <c r="C183" s="15">
        <f>+'Valeurs €'!O176/'Pop DGF'!C6</f>
        <v>2669.8467248602255</v>
      </c>
      <c r="D183" s="15">
        <f>+'Valeurs €'!P176/'Pop DGF'!D6</f>
        <v>2749.5548562898616</v>
      </c>
      <c r="E183" s="15">
        <f>+'Valeurs €'!Q176/'Pop DGF'!E6</f>
        <v>2793.6281703902264</v>
      </c>
      <c r="F183" s="15">
        <f>+'Valeurs €'!R176/'Pop DGF'!F6</f>
        <v>2776.5429354495755</v>
      </c>
      <c r="G183" s="15">
        <f>+'Valeurs €'!S176/'Pop DGF'!G6</f>
        <v>2781.1044376393988</v>
      </c>
      <c r="H183" s="2"/>
      <c r="I183" s="41">
        <f t="shared" si="107"/>
        <v>100</v>
      </c>
      <c r="J183" s="41">
        <f t="shared" si="102"/>
        <v>102.9854946610768</v>
      </c>
      <c r="K183" s="41">
        <f t="shared" si="103"/>
        <v>104.6362753478472</v>
      </c>
      <c r="L183" s="41">
        <f t="shared" si="104"/>
        <v>103.99634217185016</v>
      </c>
      <c r="M183" s="41">
        <f t="shared" si="105"/>
        <v>104.16719475853048</v>
      </c>
      <c r="O183" s="42">
        <f t="shared" si="106"/>
        <v>1.0259032757236053E-2</v>
      </c>
    </row>
    <row r="184" spans="1:15">
      <c r="A184" s="20"/>
      <c r="B184" s="14" t="s">
        <v>9</v>
      </c>
      <c r="C184" s="15">
        <f>+'Valeurs €'!O177/'Pop DGF'!C7</f>
        <v>2372.4249145434665</v>
      </c>
      <c r="D184" s="15">
        <f>+'Valeurs €'!P177/'Pop DGF'!D7</f>
        <v>2388.543364274311</v>
      </c>
      <c r="E184" s="15">
        <f>+'Valeurs €'!Q177/'Pop DGF'!E7</f>
        <v>2361.2396571529212</v>
      </c>
      <c r="F184" s="15">
        <f>+'Valeurs €'!R177/'Pop DGF'!F7</f>
        <v>2328.4174050374313</v>
      </c>
      <c r="G184" s="15">
        <f>+'Valeurs €'!S177/'Pop DGF'!G7</f>
        <v>2349.089638253562</v>
      </c>
      <c r="H184" s="2"/>
      <c r="I184" s="41">
        <f t="shared" si="107"/>
        <v>100</v>
      </c>
      <c r="J184" s="41">
        <f t="shared" si="102"/>
        <v>100.67940821359763</v>
      </c>
      <c r="K184" s="41">
        <f t="shared" si="103"/>
        <v>99.528530605037176</v>
      </c>
      <c r="L184" s="41">
        <f t="shared" si="104"/>
        <v>98.145040998504953</v>
      </c>
      <c r="M184" s="41">
        <f t="shared" si="105"/>
        <v>99.016395581295143</v>
      </c>
      <c r="O184" s="42">
        <f t="shared" si="106"/>
        <v>-2.46813354575115E-3</v>
      </c>
    </row>
    <row r="185" spans="1:15">
      <c r="A185" s="20"/>
      <c r="B185" s="14" t="s">
        <v>10</v>
      </c>
      <c r="C185" s="15">
        <f>+'Valeurs €'!O178/'Pop DGF'!C8</f>
        <v>2418.389467009933</v>
      </c>
      <c r="D185" s="15">
        <f>+'Valeurs €'!P178/'Pop DGF'!D8</f>
        <v>2451.8262952672017</v>
      </c>
      <c r="E185" s="15">
        <f>+'Valeurs €'!Q178/'Pop DGF'!E8</f>
        <v>2438.639069257526</v>
      </c>
      <c r="F185" s="15">
        <f>+'Valeurs €'!R178/'Pop DGF'!F8</f>
        <v>2386.7238966701611</v>
      </c>
      <c r="G185" s="15">
        <f>+'Valeurs €'!S178/'Pop DGF'!G8</f>
        <v>2398.3031954434282</v>
      </c>
      <c r="H185" s="2"/>
      <c r="I185" s="41">
        <f t="shared" si="107"/>
        <v>100</v>
      </c>
      <c r="J185" s="41">
        <f t="shared" si="102"/>
        <v>101.38260725633286</v>
      </c>
      <c r="K185" s="41">
        <f t="shared" si="103"/>
        <v>100.83731766631574</v>
      </c>
      <c r="L185" s="41">
        <f t="shared" si="104"/>
        <v>98.690633962323588</v>
      </c>
      <c r="M185" s="41">
        <f t="shared" si="105"/>
        <v>99.169436030031207</v>
      </c>
      <c r="O185" s="42">
        <f t="shared" si="106"/>
        <v>-2.0829086556122256E-3</v>
      </c>
    </row>
    <row r="186" spans="1:15">
      <c r="A186" s="20"/>
      <c r="B186" s="14" t="s">
        <v>11</v>
      </c>
      <c r="C186" s="15">
        <f>+'Valeurs €'!O179/'Pop DGF'!C9</f>
        <v>2412.4450950464002</v>
      </c>
      <c r="D186" s="15">
        <f>+'Valeurs €'!P179/'Pop DGF'!D9</f>
        <v>2413.1170243008796</v>
      </c>
      <c r="E186" s="15">
        <f>+'Valeurs €'!Q179/'Pop DGF'!E9</f>
        <v>2394.1111697835386</v>
      </c>
      <c r="F186" s="15">
        <f>+'Valeurs €'!R179/'Pop DGF'!F9</f>
        <v>2391.7043396159047</v>
      </c>
      <c r="G186" s="15">
        <f>+'Valeurs €'!S179/'Pop DGF'!G9</f>
        <v>2386.6716855056425</v>
      </c>
      <c r="H186" s="2"/>
      <c r="I186" s="41">
        <f t="shared" si="107"/>
        <v>100</v>
      </c>
      <c r="J186" s="41">
        <f t="shared" si="102"/>
        <v>100.02785262370774</v>
      </c>
      <c r="K186" s="41">
        <f t="shared" si="103"/>
        <v>99.240027252827119</v>
      </c>
      <c r="L186" s="41">
        <f t="shared" si="104"/>
        <v>99.140260001229308</v>
      </c>
      <c r="M186" s="41">
        <f t="shared" si="105"/>
        <v>98.931647829263369</v>
      </c>
      <c r="O186" s="42">
        <f t="shared" si="106"/>
        <v>-2.6816480094763451E-3</v>
      </c>
    </row>
    <row r="187" spans="1:15">
      <c r="A187" s="20"/>
      <c r="B187" s="14" t="s">
        <v>12</v>
      </c>
      <c r="C187" s="15">
        <f>+'Valeurs €'!O180/'Pop DGF'!C10</f>
        <v>2530.3297468090641</v>
      </c>
      <c r="D187" s="15">
        <f>+'Valeurs €'!P180/'Pop DGF'!D10</f>
        <v>2528.3382758624189</v>
      </c>
      <c r="E187" s="15">
        <f>+'Valeurs €'!Q180/'Pop DGF'!E10</f>
        <v>2511.4686646751234</v>
      </c>
      <c r="F187" s="15">
        <f>+'Valeurs €'!R180/'Pop DGF'!F10</f>
        <v>2477.494671959465</v>
      </c>
      <c r="G187" s="15">
        <f>+'Valeurs €'!S180/'Pop DGF'!G10</f>
        <v>2398.9323090274156</v>
      </c>
      <c r="H187" s="2"/>
      <c r="I187" s="41">
        <f t="shared" si="107"/>
        <v>100</v>
      </c>
      <c r="J187" s="41">
        <f t="shared" si="102"/>
        <v>99.921295991198122</v>
      </c>
      <c r="K187" s="41">
        <f t="shared" si="103"/>
        <v>99.254599833965273</v>
      </c>
      <c r="L187" s="41">
        <f t="shared" si="104"/>
        <v>97.911929268656465</v>
      </c>
      <c r="M187" s="41">
        <f t="shared" si="105"/>
        <v>94.807102198938679</v>
      </c>
      <c r="O187" s="42">
        <f t="shared" si="106"/>
        <v>-1.3242995053231787E-2</v>
      </c>
    </row>
    <row r="188" spans="1:15">
      <c r="A188" s="20"/>
      <c r="B188" s="14" t="s">
        <v>13</v>
      </c>
      <c r="C188" s="15">
        <f>+'Valeurs €'!O181/'Pop DGF'!C11</f>
        <v>2084.9050951587178</v>
      </c>
      <c r="D188" s="15">
        <f>+'Valeurs €'!P181/'Pop DGF'!D11</f>
        <v>2187.2950555347488</v>
      </c>
      <c r="E188" s="15">
        <f>+'Valeurs €'!Q181/'Pop DGF'!E11</f>
        <v>2259.0940302030572</v>
      </c>
      <c r="F188" s="15">
        <f>+'Valeurs €'!R181/'Pop DGF'!F11</f>
        <v>2286.7399253280814</v>
      </c>
      <c r="G188" s="15">
        <f>+'Valeurs €'!S181/'Pop DGF'!G11</f>
        <v>2302.5534410432601</v>
      </c>
      <c r="H188" s="2"/>
      <c r="I188" s="41">
        <f t="shared" si="107"/>
        <v>100</v>
      </c>
      <c r="J188" s="41">
        <f t="shared" si="102"/>
        <v>104.9110130055218</v>
      </c>
      <c r="K188" s="41">
        <f t="shared" si="103"/>
        <v>108.35476566529658</v>
      </c>
      <c r="L188" s="41">
        <f t="shared" si="104"/>
        <v>109.68076823439287</v>
      </c>
      <c r="M188" s="41">
        <f t="shared" si="105"/>
        <v>110.4392447593867</v>
      </c>
      <c r="O188" s="42">
        <f t="shared" si="106"/>
        <v>2.5134517582195759E-2</v>
      </c>
    </row>
    <row r="189" spans="1:15">
      <c r="A189" s="20"/>
      <c r="B189" s="14" t="s">
        <v>14</v>
      </c>
      <c r="C189" s="15">
        <f>+'Valeurs €'!O182/'Pop DGF'!C12</f>
        <v>2365.5067562678314</v>
      </c>
      <c r="D189" s="15">
        <f>+'Valeurs €'!P182/'Pop DGF'!D12</f>
        <v>2427.2519840447444</v>
      </c>
      <c r="E189" s="15">
        <f>+'Valeurs €'!Q182/'Pop DGF'!E12</f>
        <v>2454.2638553276756</v>
      </c>
      <c r="F189" s="15">
        <f>+'Valeurs €'!R182/'Pop DGF'!F12</f>
        <v>2452.457583831208</v>
      </c>
      <c r="G189" s="15">
        <f>+'Valeurs €'!S182/'Pop DGF'!G12</f>
        <v>2473.324684890601</v>
      </c>
      <c r="H189" s="2"/>
      <c r="I189" s="41">
        <f t="shared" si="107"/>
        <v>100</v>
      </c>
      <c r="J189" s="41">
        <f t="shared" si="102"/>
        <v>102.61023256912321</v>
      </c>
      <c r="K189" s="41">
        <f t="shared" si="103"/>
        <v>103.75213889474915</v>
      </c>
      <c r="L189" s="41">
        <f t="shared" si="104"/>
        <v>103.67578014025895</v>
      </c>
      <c r="M189" s="41">
        <f t="shared" si="105"/>
        <v>104.5579209755832</v>
      </c>
      <c r="O189" s="42">
        <f t="shared" si="106"/>
        <v>1.120506155765133E-2</v>
      </c>
    </row>
    <row r="190" spans="1:15">
      <c r="A190" s="20"/>
      <c r="B190" s="14" t="s">
        <v>15</v>
      </c>
      <c r="C190" s="15">
        <f>+'Valeurs €'!O183/'Pop DGF'!C13</f>
        <v>2822.148595049382</v>
      </c>
      <c r="D190" s="15">
        <f>+'Valeurs €'!P183/'Pop DGF'!D13</f>
        <v>2826.0036910154517</v>
      </c>
      <c r="E190" s="15">
        <f>+'Valeurs €'!Q183/'Pop DGF'!E13</f>
        <v>2815.0946947176249</v>
      </c>
      <c r="F190" s="15">
        <f>+'Valeurs €'!R183/'Pop DGF'!F13</f>
        <v>2850.0691492575411</v>
      </c>
      <c r="G190" s="15">
        <f>+'Valeurs €'!S183/'Pop DGF'!G13</f>
        <v>2867.5386065019211</v>
      </c>
      <c r="H190" s="2"/>
      <c r="I190" s="41">
        <f t="shared" si="107"/>
        <v>100</v>
      </c>
      <c r="J190" s="41">
        <f t="shared" si="102"/>
        <v>100.13660145227053</v>
      </c>
      <c r="K190" s="41">
        <f t="shared" si="103"/>
        <v>99.750052128930022</v>
      </c>
      <c r="L190" s="41">
        <f t="shared" si="104"/>
        <v>100.98933678606213</v>
      </c>
      <c r="M190" s="41">
        <f t="shared" si="105"/>
        <v>101.60834945162568</v>
      </c>
      <c r="O190" s="42">
        <f t="shared" si="106"/>
        <v>3.9968475311837892E-3</v>
      </c>
    </row>
    <row r="191" spans="1:15">
      <c r="A191" s="20"/>
      <c r="B191" s="14" t="s">
        <v>16</v>
      </c>
      <c r="C191" s="15">
        <f>+'Valeurs €'!O184/'Pop DGF'!C14</f>
        <v>2959.052489789367</v>
      </c>
      <c r="D191" s="15">
        <f>+'Valeurs €'!P184/'Pop DGF'!D14</f>
        <v>2983.7325643220211</v>
      </c>
      <c r="E191" s="15">
        <f>+'Valeurs €'!Q184/'Pop DGF'!E14</f>
        <v>3013.5741993162883</v>
      </c>
      <c r="F191" s="15">
        <f>+'Valeurs €'!R184/'Pop DGF'!F14</f>
        <v>2942.4550839430153</v>
      </c>
      <c r="G191" s="15">
        <f>+'Valeurs €'!S184/'Pop DGF'!G14</f>
        <v>2899.4845609636063</v>
      </c>
      <c r="H191" s="2"/>
      <c r="I191" s="41">
        <f t="shared" si="107"/>
        <v>100</v>
      </c>
      <c r="J191" s="41">
        <f t="shared" si="102"/>
        <v>100.83405328623998</v>
      </c>
      <c r="K191" s="41">
        <f t="shared" si="103"/>
        <v>101.84253945190416</v>
      </c>
      <c r="L191" s="41">
        <f t="shared" si="104"/>
        <v>99.439097281862246</v>
      </c>
      <c r="M191" s="41">
        <f t="shared" si="105"/>
        <v>97.986925577315432</v>
      </c>
      <c r="O191" s="42">
        <f t="shared" si="106"/>
        <v>-5.0711303556406628E-3</v>
      </c>
    </row>
    <row r="192" spans="1:15">
      <c r="A192" s="20"/>
      <c r="B192" s="14" t="s">
        <v>17</v>
      </c>
      <c r="C192" s="15">
        <f>+'Valeurs €'!O185/'Pop DGF'!C15</f>
        <v>3162.2381667637346</v>
      </c>
      <c r="D192" s="15">
        <f>+'Valeurs €'!P185/'Pop DGF'!D15</f>
        <v>3267.911359328582</v>
      </c>
      <c r="E192" s="15">
        <f>+'Valeurs €'!Q185/'Pop DGF'!E15</f>
        <v>3316.8808434524235</v>
      </c>
      <c r="F192" s="15">
        <f>+'Valeurs €'!R185/'Pop DGF'!F15</f>
        <v>3368.8753456986833</v>
      </c>
      <c r="G192" s="15">
        <f>+'Valeurs €'!S185/'Pop DGF'!G15</f>
        <v>3394.1523173866285</v>
      </c>
      <c r="H192" s="2"/>
      <c r="I192" s="41">
        <f t="shared" si="107"/>
        <v>100</v>
      </c>
      <c r="J192" s="41">
        <f t="shared" si="102"/>
        <v>103.34172149572764</v>
      </c>
      <c r="K192" s="41">
        <f t="shared" si="103"/>
        <v>104.89029189243364</v>
      </c>
      <c r="L192" s="41">
        <f t="shared" si="104"/>
        <v>106.53452295613847</v>
      </c>
      <c r="M192" s="41">
        <f t="shared" si="105"/>
        <v>107.33386096785485</v>
      </c>
      <c r="O192" s="42">
        <f t="shared" si="106"/>
        <v>1.7850953879091191E-2</v>
      </c>
    </row>
    <row r="193" spans="1:15">
      <c r="A193" s="20"/>
      <c r="B193" s="14" t="s">
        <v>18</v>
      </c>
      <c r="C193" s="15">
        <f>+'Valeurs €'!O186/'Pop DGF'!C16</f>
        <v>2529.5885403915609</v>
      </c>
      <c r="D193" s="15">
        <f>+'Valeurs €'!P186/'Pop DGF'!D16</f>
        <v>2776.9041696599616</v>
      </c>
      <c r="E193" s="15">
        <f>+'Valeurs €'!Q186/'Pop DGF'!E16</f>
        <v>3191.8204191713576</v>
      </c>
      <c r="F193" s="15">
        <f>+'Valeurs €'!R186/'Pop DGF'!F16</f>
        <v>3221.6970003809192</v>
      </c>
      <c r="G193" s="15">
        <f>+'Valeurs €'!S186/'Pop DGF'!G16</f>
        <v>3186.4788395742253</v>
      </c>
      <c r="H193" s="2"/>
      <c r="I193" s="41">
        <f t="shared" si="107"/>
        <v>100</v>
      </c>
      <c r="J193" s="41">
        <f t="shared" si="102"/>
        <v>109.77691135611003</v>
      </c>
      <c r="K193" s="41">
        <f t="shared" si="103"/>
        <v>126.17943069418271</v>
      </c>
      <c r="L193" s="41">
        <f t="shared" si="104"/>
        <v>127.36051531456674</v>
      </c>
      <c r="M193" s="41">
        <f t="shared" si="105"/>
        <v>125.9682667237646</v>
      </c>
      <c r="O193" s="42">
        <f t="shared" si="106"/>
        <v>5.9412977022766267E-2</v>
      </c>
    </row>
    <row r="194" spans="1:15">
      <c r="A194" s="20"/>
      <c r="B194" s="14" t="s">
        <v>19</v>
      </c>
      <c r="C194" s="15">
        <f>+'Valeurs €'!O187/'Pop DGF'!C17</f>
        <v>1958.5392822296694</v>
      </c>
      <c r="D194" s="15">
        <f>+'Valeurs €'!P187/'Pop DGF'!D17</f>
        <v>2194.6622903987668</v>
      </c>
      <c r="E194" s="15">
        <f>+'Valeurs €'!Q187/'Pop DGF'!E17</f>
        <v>2184.5741790770189</v>
      </c>
      <c r="F194" s="15">
        <f>+'Valeurs €'!R187/'Pop DGF'!F17</f>
        <v>2181.2907688915129</v>
      </c>
      <c r="G194" s="15">
        <f>+'Valeurs €'!S187/'Pop DGF'!G17</f>
        <v>2282.5680969639357</v>
      </c>
      <c r="H194" s="2"/>
      <c r="I194" s="41">
        <f t="shared" si="107"/>
        <v>100</v>
      </c>
      <c r="J194" s="41">
        <f t="shared" si="102"/>
        <v>112.05607721588748</v>
      </c>
      <c r="K194" s="41">
        <f t="shared" si="103"/>
        <v>111.54099378543091</v>
      </c>
      <c r="L194" s="41">
        <f t="shared" si="104"/>
        <v>111.37334791714034</v>
      </c>
      <c r="M194" s="41">
        <f t="shared" si="105"/>
        <v>116.5444123421094</v>
      </c>
      <c r="O194" s="42">
        <f t="shared" si="106"/>
        <v>3.9017504108600054E-2</v>
      </c>
    </row>
    <row r="195" spans="1:15">
      <c r="A195" s="20"/>
      <c r="B195" s="14" t="s">
        <v>20</v>
      </c>
      <c r="C195" s="15">
        <f>+'Valeurs €'!O188/'Pop DGF'!C18</f>
        <v>1325.8852975172031</v>
      </c>
      <c r="D195" s="15">
        <f>+'Valeurs €'!P188/'Pop DGF'!D18</f>
        <v>1469.1053111484418</v>
      </c>
      <c r="E195" s="15">
        <f>+'Valeurs €'!Q188/'Pop DGF'!E18</f>
        <v>1359.6044465945054</v>
      </c>
      <c r="F195" s="15">
        <f>+'Valeurs €'!R188/'Pop DGF'!F18</f>
        <v>1226.2753920254388</v>
      </c>
      <c r="G195" s="15">
        <f>+'Valeurs €'!S188/'Pop DGF'!G18</f>
        <v>1119.6813816018528</v>
      </c>
      <c r="H195" s="2"/>
      <c r="I195" s="41">
        <f t="shared" si="107"/>
        <v>100</v>
      </c>
      <c r="J195" s="41">
        <f t="shared" si="102"/>
        <v>110.80184039293795</v>
      </c>
      <c r="K195" s="41">
        <f t="shared" si="103"/>
        <v>102.54314224167381</v>
      </c>
      <c r="L195" s="41">
        <f t="shared" si="104"/>
        <v>92.487290893240186</v>
      </c>
      <c r="M195" s="41">
        <f t="shared" si="105"/>
        <v>84.447831475205348</v>
      </c>
      <c r="O195" s="42">
        <f t="shared" si="106"/>
        <v>-4.1378587571868741E-2</v>
      </c>
    </row>
    <row r="196" spans="1:15">
      <c r="A196" s="20"/>
      <c r="B196" s="14" t="s">
        <v>21</v>
      </c>
      <c r="C196" s="15">
        <f>+'Valeurs €'!O189/'Pop DGF'!C19</f>
        <v>2683.9872314035406</v>
      </c>
      <c r="D196" s="15">
        <f>+'Valeurs €'!P189/'Pop DGF'!D19</f>
        <v>2937.7827428602536</v>
      </c>
      <c r="E196" s="15">
        <f>+'Valeurs €'!Q189/'Pop DGF'!E19</f>
        <v>3122.7066694918421</v>
      </c>
      <c r="F196" s="15">
        <f>+'Valeurs €'!R189/'Pop DGF'!F19</f>
        <v>3061.9100120307448</v>
      </c>
      <c r="G196" s="15">
        <f>+'Valeurs €'!S189/'Pop DGF'!G19</f>
        <v>3135.3398324551417</v>
      </c>
      <c r="H196" s="2"/>
      <c r="I196" s="41">
        <f t="shared" si="107"/>
        <v>100</v>
      </c>
      <c r="J196" s="41">
        <f t="shared" si="102"/>
        <v>109.4559135187836</v>
      </c>
      <c r="K196" s="41">
        <f t="shared" si="103"/>
        <v>116.3458094343795</v>
      </c>
      <c r="L196" s="41">
        <f t="shared" si="104"/>
        <v>114.08064748614979</v>
      </c>
      <c r="M196" s="41">
        <f t="shared" si="105"/>
        <v>116.81649583763387</v>
      </c>
      <c r="O196" s="42">
        <f t="shared" si="106"/>
        <v>3.9623394064833617E-2</v>
      </c>
    </row>
    <row r="197" spans="1:15">
      <c r="A197" s="20"/>
      <c r="B197" s="14" t="s">
        <v>22</v>
      </c>
      <c r="C197" s="15">
        <f>+'Valeurs €'!O190/'Pop DGF'!C20</f>
        <v>2447.1944531634026</v>
      </c>
      <c r="D197" s="15">
        <f>+'Valeurs €'!P190/'Pop DGF'!D20</f>
        <v>2800.1401634362287</v>
      </c>
      <c r="E197" s="15">
        <f>+'Valeurs €'!Q190/'Pop DGF'!E20</f>
        <v>3015.8376927377453</v>
      </c>
      <c r="F197" s="15">
        <f>+'Valeurs €'!R190/'Pop DGF'!F20</f>
        <v>3275.1257306710249</v>
      </c>
      <c r="G197" s="15">
        <f>+'Valeurs €'!S190/'Pop DGF'!G20</f>
        <v>3512.6156198950735</v>
      </c>
      <c r="H197" s="2"/>
      <c r="I197" s="41">
        <f t="shared" si="107"/>
        <v>100</v>
      </c>
      <c r="J197" s="41">
        <f t="shared" si="102"/>
        <v>114.4224628254034</v>
      </c>
      <c r="K197" s="41">
        <f t="shared" si="103"/>
        <v>123.23653679581031</v>
      </c>
      <c r="L197" s="41">
        <f t="shared" si="104"/>
        <v>133.83185494055795</v>
      </c>
      <c r="M197" s="41">
        <f t="shared" si="105"/>
        <v>143.53643272419313</v>
      </c>
      <c r="O197" s="42">
        <f t="shared" si="106"/>
        <v>9.4562429774130763E-2</v>
      </c>
    </row>
    <row r="198" spans="1:15">
      <c r="A198" s="23"/>
      <c r="B198" s="14" t="s">
        <v>23</v>
      </c>
      <c r="C198" s="15">
        <f>+'Valeurs €'!O191/'Pop DGF'!C21</f>
        <v>682.23906589692126</v>
      </c>
      <c r="D198" s="15">
        <f>+'Valeurs €'!P191/'Pop DGF'!D21</f>
        <v>654.57534840445089</v>
      </c>
      <c r="E198" s="15">
        <f>+'Valeurs €'!Q191/'Pop DGF'!E21</f>
        <v>606.45135124360627</v>
      </c>
      <c r="F198" s="15">
        <f>+'Valeurs €'!R191/'Pop DGF'!F21</f>
        <v>635.89626026820281</v>
      </c>
      <c r="G198" s="15">
        <f>+'Valeurs €'!S191/'Pop DGF'!G21</f>
        <v>674.26688548421896</v>
      </c>
      <c r="H198" s="2"/>
      <c r="I198" s="41">
        <f t="shared" si="107"/>
        <v>100</v>
      </c>
      <c r="J198" s="41">
        <f t="shared" si="102"/>
        <v>95.945157808267453</v>
      </c>
      <c r="K198" s="41">
        <f t="shared" si="103"/>
        <v>88.89132586483025</v>
      </c>
      <c r="L198" s="41">
        <f t="shared" si="104"/>
        <v>93.207248317304604</v>
      </c>
      <c r="M198" s="41">
        <f t="shared" si="105"/>
        <v>98.831468203565649</v>
      </c>
      <c r="O198" s="42">
        <f t="shared" si="106"/>
        <v>-2.9342187061758285E-3</v>
      </c>
    </row>
    <row r="200" spans="1:15">
      <c r="B200" s="43" t="s">
        <v>41</v>
      </c>
      <c r="C200" s="15">
        <f>+'Valeurs €'!O193/'Pop DGF'!C23</f>
        <v>2652.2295747079384</v>
      </c>
      <c r="D200" s="15">
        <f>+'Valeurs €'!P193/'Pop DGF'!D23</f>
        <v>2714.9816815138183</v>
      </c>
      <c r="E200" s="15">
        <f>+'Valeurs €'!Q193/'Pop DGF'!E23</f>
        <v>2741.7392772897024</v>
      </c>
      <c r="F200" s="15">
        <f>+'Valeurs €'!R193/'Pop DGF'!F23</f>
        <v>2745.4548615582103</v>
      </c>
      <c r="G200" s="15">
        <f>+'Valeurs €'!S193/'Pop DGF'!G23</f>
        <v>2743.5300860494353</v>
      </c>
      <c r="I200" s="41">
        <f t="shared" ref="I200:I201" si="108">+C200/$C200*100</f>
        <v>100</v>
      </c>
      <c r="J200" s="41">
        <f t="shared" ref="J200:J201" si="109">+D200/$C200*100</f>
        <v>102.36601338753981</v>
      </c>
      <c r="K200" s="41">
        <f t="shared" ref="K200:K201" si="110">+E200/$C200*100</f>
        <v>103.37488516964528</v>
      </c>
      <c r="L200" s="41">
        <f t="shared" ref="L200:L201" si="111">+F200/$C200*100</f>
        <v>103.51497802977852</v>
      </c>
      <c r="M200" s="41">
        <f t="shared" ref="M200:M201" si="112">+G200/$C200*100</f>
        <v>103.4424060500702</v>
      </c>
      <c r="O200" s="42">
        <f t="shared" ref="O200:O201" si="113">+(M200/100)^(0.25)-1</f>
        <v>8.4970992811657098E-3</v>
      </c>
    </row>
    <row r="201" spans="1:15">
      <c r="B201" s="43" t="s">
        <v>42</v>
      </c>
      <c r="C201" s="15">
        <f>+'Valeurs €'!O194/'Pop DGF'!C24</f>
        <v>2663.67609224942</v>
      </c>
      <c r="D201" s="15">
        <f>+'Valeurs €'!P194/'Pop DGF'!D24</f>
        <v>2720.2984320600626</v>
      </c>
      <c r="E201" s="15">
        <f>+'Valeurs €'!Q194/'Pop DGF'!E24</f>
        <v>2744.5608102868291</v>
      </c>
      <c r="F201" s="15">
        <f>+'Valeurs €'!R194/'Pop DGF'!F24</f>
        <v>2746.1233067566054</v>
      </c>
      <c r="G201" s="15">
        <f>+'Valeurs €'!S194/'Pop DGF'!G24</f>
        <v>2740.6295813041102</v>
      </c>
      <c r="I201" s="41">
        <f t="shared" si="108"/>
        <v>100</v>
      </c>
      <c r="J201" s="41">
        <f t="shared" si="109"/>
        <v>102.12572166621155</v>
      </c>
      <c r="K201" s="41">
        <f t="shared" si="110"/>
        <v>103.03658234846054</v>
      </c>
      <c r="L201" s="41">
        <f t="shared" si="111"/>
        <v>103.09524175056737</v>
      </c>
      <c r="M201" s="41">
        <f t="shared" si="112"/>
        <v>102.88899574834207</v>
      </c>
      <c r="O201" s="42">
        <f t="shared" si="113"/>
        <v>7.1455358535097435E-3</v>
      </c>
    </row>
    <row r="206" spans="1:15">
      <c r="A206" t="s">
        <v>55</v>
      </c>
    </row>
    <row r="207" spans="1:15" ht="15.75" thickBot="1"/>
    <row r="208" spans="1:15">
      <c r="A208" t="s">
        <v>56</v>
      </c>
      <c r="B208" s="9"/>
      <c r="C208" s="10">
        <v>2014</v>
      </c>
      <c r="D208" s="10">
        <v>2015</v>
      </c>
      <c r="E208" s="10">
        <v>2016</v>
      </c>
      <c r="F208" s="11">
        <v>2017</v>
      </c>
      <c r="G208" s="11">
        <v>2018</v>
      </c>
    </row>
    <row r="209" spans="2:9">
      <c r="B209" s="14" t="s">
        <v>5</v>
      </c>
      <c r="C209" s="47">
        <f>+(C55+C105)/C80</f>
        <v>0.91733205746983759</v>
      </c>
      <c r="D209" s="47">
        <f t="shared" ref="D209:G209" si="114">+(D55+D105)/D80</f>
        <v>1.029289800683133</v>
      </c>
      <c r="E209" s="47">
        <f t="shared" si="114"/>
        <v>1.0581404753049917</v>
      </c>
      <c r="F209" s="47">
        <f t="shared" si="114"/>
        <v>1.0245867279650762</v>
      </c>
      <c r="G209" s="47">
        <f t="shared" si="114"/>
        <v>1.0361425326212665</v>
      </c>
      <c r="I209" s="95">
        <f t="shared" ref="I209:I230" si="115">+(G209-C209)*100</f>
        <v>11.881047515142896</v>
      </c>
    </row>
    <row r="210" spans="2:9">
      <c r="B210" s="14" t="s">
        <v>6</v>
      </c>
      <c r="C210" s="46">
        <f t="shared" ref="C210:G210" si="116">+(C56+C106)/C81</f>
        <v>0.85174578012391811</v>
      </c>
      <c r="D210" s="46">
        <f t="shared" si="116"/>
        <v>0.97247655493526119</v>
      </c>
      <c r="E210" s="46">
        <f t="shared" si="116"/>
        <v>1.0277753312549094</v>
      </c>
      <c r="F210" s="46">
        <f t="shared" si="116"/>
        <v>1.0163922940405701</v>
      </c>
      <c r="G210" s="46">
        <f t="shared" si="116"/>
        <v>1.0513441156356584</v>
      </c>
      <c r="I210" s="95">
        <f t="shared" si="115"/>
        <v>19.959833551174032</v>
      </c>
    </row>
    <row r="211" spans="2:9">
      <c r="B211" s="14" t="s">
        <v>7</v>
      </c>
      <c r="C211" s="46">
        <f t="shared" ref="C211:G211" si="117">+(C57+C107)/C82</f>
        <v>0.93337673483611683</v>
      </c>
      <c r="D211" s="46">
        <f t="shared" si="117"/>
        <v>1.0737176847484644</v>
      </c>
      <c r="E211" s="46">
        <f t="shared" si="117"/>
        <v>1.1336725932127956</v>
      </c>
      <c r="F211" s="46">
        <f t="shared" si="117"/>
        <v>1.0876412725078175</v>
      </c>
      <c r="G211" s="46">
        <f t="shared" si="117"/>
        <v>1.100454026369176</v>
      </c>
      <c r="I211" s="95">
        <f t="shared" si="115"/>
        <v>16.707729153305916</v>
      </c>
    </row>
    <row r="212" spans="2:9">
      <c r="B212" s="14" t="s">
        <v>8</v>
      </c>
      <c r="C212" s="46">
        <f t="shared" ref="C212:G212" si="118">+(C58+C108)/C83</f>
        <v>0.89468132155058211</v>
      </c>
      <c r="D212" s="46">
        <f t="shared" si="118"/>
        <v>1.0174002509347699</v>
      </c>
      <c r="E212" s="46">
        <f t="shared" si="118"/>
        <v>1.0507905225389749</v>
      </c>
      <c r="F212" s="46">
        <f t="shared" si="118"/>
        <v>1.020935095271797</v>
      </c>
      <c r="G212" s="46">
        <f t="shared" si="118"/>
        <v>1.0072223396357289</v>
      </c>
      <c r="I212" s="95">
        <f t="shared" si="115"/>
        <v>11.254101808514683</v>
      </c>
    </row>
    <row r="213" spans="2:9">
      <c r="B213" s="14" t="s">
        <v>9</v>
      </c>
      <c r="C213" s="46">
        <f t="shared" ref="C213:G213" si="119">+(C59+C109)/C84</f>
        <v>1.0051062852251396</v>
      </c>
      <c r="D213" s="46">
        <f t="shared" si="119"/>
        <v>1.1335812211076441</v>
      </c>
      <c r="E213" s="46">
        <f t="shared" si="119"/>
        <v>1.088740851950613</v>
      </c>
      <c r="F213" s="46">
        <f t="shared" si="119"/>
        <v>1.0872913906355797</v>
      </c>
      <c r="G213" s="46">
        <f t="shared" si="119"/>
        <v>1.0336291050999995</v>
      </c>
      <c r="I213" s="95">
        <f t="shared" si="115"/>
        <v>2.8522819874859939</v>
      </c>
    </row>
    <row r="214" spans="2:9">
      <c r="B214" s="14" t="s">
        <v>10</v>
      </c>
      <c r="C214" s="46">
        <f t="shared" ref="C214:G214" si="120">+(C60+C110)/C85</f>
        <v>1.0334835082898941</v>
      </c>
      <c r="D214" s="46">
        <f t="shared" si="120"/>
        <v>1.118443469486688</v>
      </c>
      <c r="E214" s="46">
        <f t="shared" si="120"/>
        <v>1.057557423106249</v>
      </c>
      <c r="F214" s="46">
        <f t="shared" si="120"/>
        <v>1.0540980967720976</v>
      </c>
      <c r="G214" s="46">
        <f t="shared" si="120"/>
        <v>0.97796663759501834</v>
      </c>
      <c r="I214" s="95">
        <f t="shared" si="115"/>
        <v>-5.551687069487576</v>
      </c>
    </row>
    <row r="215" spans="2:9">
      <c r="B215" s="14" t="s">
        <v>11</v>
      </c>
      <c r="C215" s="46">
        <f t="shared" ref="C215:G215" si="121">+(C61+C111)/C86</f>
        <v>0.99190061196454582</v>
      </c>
      <c r="D215" s="46">
        <f t="shared" si="121"/>
        <v>1.1193760342937666</v>
      </c>
      <c r="E215" s="46">
        <f t="shared" si="121"/>
        <v>1.1329094004631461</v>
      </c>
      <c r="F215" s="46">
        <f t="shared" si="121"/>
        <v>1.0615172417830503</v>
      </c>
      <c r="G215" s="46">
        <f t="shared" si="121"/>
        <v>1.0548577191684758</v>
      </c>
      <c r="I215" s="95">
        <f t="shared" si="115"/>
        <v>6.2957107203930001</v>
      </c>
    </row>
    <row r="216" spans="2:9">
      <c r="B216" s="14" t="s">
        <v>12</v>
      </c>
      <c r="C216" s="46">
        <f t="shared" ref="C216:G216" si="122">+(C62+C112)/C87</f>
        <v>0.95555205152890965</v>
      </c>
      <c r="D216" s="46">
        <f t="shared" si="122"/>
        <v>1.0792594690032642</v>
      </c>
      <c r="E216" s="46">
        <f t="shared" si="122"/>
        <v>1.1089063794221208</v>
      </c>
      <c r="F216" s="46">
        <f t="shared" si="122"/>
        <v>1.1041298257784828</v>
      </c>
      <c r="G216" s="46">
        <f t="shared" si="122"/>
        <v>1.0906260224824924</v>
      </c>
      <c r="I216" s="95">
        <f t="shared" si="115"/>
        <v>13.507397095358275</v>
      </c>
    </row>
    <row r="217" spans="2:9">
      <c r="B217" s="14" t="s">
        <v>13</v>
      </c>
      <c r="C217" s="46">
        <f t="shared" ref="C217:G217" si="123">+(C63+C113)/C88</f>
        <v>0.86381367511072094</v>
      </c>
      <c r="D217" s="46">
        <f t="shared" si="123"/>
        <v>0.95923478011505947</v>
      </c>
      <c r="E217" s="46">
        <f t="shared" si="123"/>
        <v>1.0202204323374877</v>
      </c>
      <c r="F217" s="46">
        <f t="shared" si="123"/>
        <v>0.96428005090334079</v>
      </c>
      <c r="G217" s="46">
        <f t="shared" si="123"/>
        <v>1.0253773952654761</v>
      </c>
      <c r="I217" s="95">
        <f t="shared" si="115"/>
        <v>16.156372015475519</v>
      </c>
    </row>
    <row r="218" spans="2:9">
      <c r="B218" s="14" t="s">
        <v>14</v>
      </c>
      <c r="C218" s="46">
        <f t="shared" ref="C218:G218" si="124">+(C64+C114)/C89</f>
        <v>0.92274435046040137</v>
      </c>
      <c r="D218" s="46">
        <f t="shared" si="124"/>
        <v>1.0062551577211569</v>
      </c>
      <c r="E218" s="46">
        <f t="shared" si="124"/>
        <v>1.0016514751171832</v>
      </c>
      <c r="F218" s="46">
        <f t="shared" si="124"/>
        <v>0.98895346670461182</v>
      </c>
      <c r="G218" s="46">
        <f t="shared" si="124"/>
        <v>1.0224867561697029</v>
      </c>
      <c r="I218" s="95">
        <f t="shared" si="115"/>
        <v>9.9742405709301494</v>
      </c>
    </row>
    <row r="219" spans="2:9">
      <c r="B219" s="14" t="s">
        <v>15</v>
      </c>
      <c r="C219" s="46">
        <f t="shared" ref="C219:G219" si="125">+(C65+C115)/C90</f>
        <v>0.92596758780723776</v>
      </c>
      <c r="D219" s="46">
        <f t="shared" si="125"/>
        <v>1.0599608937285239</v>
      </c>
      <c r="E219" s="46">
        <f t="shared" si="125"/>
        <v>1.0831301390083705</v>
      </c>
      <c r="F219" s="46">
        <f t="shared" si="125"/>
        <v>0.98751212610357297</v>
      </c>
      <c r="G219" s="46">
        <f t="shared" si="125"/>
        <v>0.9812306158095031</v>
      </c>
      <c r="I219" s="95">
        <f t="shared" si="115"/>
        <v>5.5263028002265351</v>
      </c>
    </row>
    <row r="220" spans="2:9">
      <c r="B220" s="14" t="s">
        <v>16</v>
      </c>
      <c r="C220" s="46">
        <f t="shared" ref="C220:G220" si="126">+(C66+C116)/C91</f>
        <v>0.98536811035588556</v>
      </c>
      <c r="D220" s="46">
        <f t="shared" si="126"/>
        <v>1.1192110862053875</v>
      </c>
      <c r="E220" s="46">
        <f t="shared" si="126"/>
        <v>1.1026596047814823</v>
      </c>
      <c r="F220" s="46">
        <f t="shared" si="126"/>
        <v>1.0879124756217438</v>
      </c>
      <c r="G220" s="46">
        <f t="shared" si="126"/>
        <v>1.0611793437947961</v>
      </c>
      <c r="I220" s="95">
        <f t="shared" si="115"/>
        <v>7.5811233438910497</v>
      </c>
    </row>
    <row r="221" spans="2:9">
      <c r="B221" s="14" t="s">
        <v>17</v>
      </c>
      <c r="C221" s="46">
        <f t="shared" ref="C221:G221" si="127">+(C67+C117)/C92</f>
        <v>0.8608541796092064</v>
      </c>
      <c r="D221" s="46">
        <f t="shared" si="127"/>
        <v>0.99595239330164254</v>
      </c>
      <c r="E221" s="46">
        <f t="shared" si="127"/>
        <v>1.0324887574285999</v>
      </c>
      <c r="F221" s="46">
        <f t="shared" si="127"/>
        <v>0.93332590378045766</v>
      </c>
      <c r="G221" s="46">
        <f t="shared" si="127"/>
        <v>1.0440139265980823</v>
      </c>
      <c r="I221" s="95">
        <f t="shared" si="115"/>
        <v>18.315974698887594</v>
      </c>
    </row>
    <row r="222" spans="2:9">
      <c r="B222" s="14" t="s">
        <v>18</v>
      </c>
      <c r="C222" s="46">
        <f t="shared" ref="C222:G222" si="128">+(C68+C118)/C93</f>
        <v>0.94787892147898889</v>
      </c>
      <c r="D222" s="46">
        <f t="shared" si="128"/>
        <v>0.95526533668705738</v>
      </c>
      <c r="E222" s="46">
        <f t="shared" si="128"/>
        <v>0.88562323978865998</v>
      </c>
      <c r="F222" s="46">
        <f t="shared" si="128"/>
        <v>0.98523809072771407</v>
      </c>
      <c r="G222" s="46">
        <f t="shared" si="128"/>
        <v>1.0570257556821441</v>
      </c>
      <c r="I222" s="95">
        <f t="shared" si="115"/>
        <v>10.914683420315519</v>
      </c>
    </row>
    <row r="223" spans="2:9">
      <c r="B223" s="14" t="s">
        <v>19</v>
      </c>
      <c r="C223" s="46">
        <f t="shared" ref="C223:G223" si="129">+(C69+C119)/C94</f>
        <v>0.84316829558328965</v>
      </c>
      <c r="D223" s="46">
        <f t="shared" si="129"/>
        <v>0.69829413008061003</v>
      </c>
      <c r="E223" s="46">
        <f t="shared" si="129"/>
        <v>1.0694877538111274</v>
      </c>
      <c r="F223" s="46">
        <f t="shared" si="129"/>
        <v>0.77478766351014405</v>
      </c>
      <c r="G223" s="46">
        <f t="shared" si="129"/>
        <v>0.90163734651570793</v>
      </c>
      <c r="I223" s="95">
        <f t="shared" si="115"/>
        <v>5.8469050932418281</v>
      </c>
    </row>
    <row r="224" spans="2:9">
      <c r="B224" s="14" t="s">
        <v>20</v>
      </c>
      <c r="C224" s="46">
        <f t="shared" ref="C224:G224" si="130">+(C70+C120)/C95</f>
        <v>0.96830397940428503</v>
      </c>
      <c r="D224" s="46">
        <f t="shared" si="130"/>
        <v>0.68489507032663288</v>
      </c>
      <c r="E224" s="46">
        <f t="shared" si="130"/>
        <v>1.8528372594534488</v>
      </c>
      <c r="F224" s="46">
        <f t="shared" si="130"/>
        <v>1.3846314067041279</v>
      </c>
      <c r="G224" s="46">
        <f t="shared" si="130"/>
        <v>1.2533834738005711</v>
      </c>
      <c r="I224" s="95">
        <f t="shared" si="115"/>
        <v>28.507949439628611</v>
      </c>
    </row>
    <row r="225" spans="1:9">
      <c r="B225" s="14" t="s">
        <v>21</v>
      </c>
      <c r="C225" s="46">
        <f t="shared" ref="C225:G225" si="131">+(C71+C121)/C96</f>
        <v>0.72664821415313519</v>
      </c>
      <c r="D225" s="46">
        <f t="shared" si="131"/>
        <v>0.82742767439974496</v>
      </c>
      <c r="E225" s="46">
        <f t="shared" si="131"/>
        <v>0.89110843170883391</v>
      </c>
      <c r="F225" s="46">
        <f t="shared" si="131"/>
        <v>0.96200493853557745</v>
      </c>
      <c r="G225" s="46">
        <f t="shared" si="131"/>
        <v>1.3795239601981966</v>
      </c>
      <c r="I225" s="95">
        <f t="shared" si="115"/>
        <v>65.287574604506133</v>
      </c>
    </row>
    <row r="226" spans="1:9">
      <c r="B226" s="14" t="s">
        <v>22</v>
      </c>
      <c r="C226" s="46">
        <f t="shared" ref="C226:G226" si="132">+(C72+C122)/C97</f>
        <v>0.72612312769197052</v>
      </c>
      <c r="D226" s="46">
        <f t="shared" si="132"/>
        <v>0.77997798244913208</v>
      </c>
      <c r="E226" s="46">
        <f t="shared" si="132"/>
        <v>0.78865964593741367</v>
      </c>
      <c r="F226" s="46">
        <f t="shared" si="132"/>
        <v>0.85788730137883851</v>
      </c>
      <c r="G226" s="46">
        <f t="shared" si="132"/>
        <v>0.71726128891697682</v>
      </c>
      <c r="I226" s="95">
        <f t="shared" si="115"/>
        <v>-0.88618387749936911</v>
      </c>
    </row>
    <row r="227" spans="1:9">
      <c r="B227" s="14" t="s">
        <v>23</v>
      </c>
      <c r="C227" s="46">
        <f t="shared" ref="C227:G227" si="133">+(C73+C123)/C98</f>
        <v>0.98735611863300043</v>
      </c>
      <c r="D227" s="46">
        <f t="shared" si="133"/>
        <v>1.0120689230957971</v>
      </c>
      <c r="E227" s="46">
        <f t="shared" si="133"/>
        <v>1.1993928155413662</v>
      </c>
      <c r="F227" s="46">
        <f t="shared" si="133"/>
        <v>1.6750625633745004</v>
      </c>
      <c r="G227" s="46">
        <f t="shared" si="133"/>
        <v>1.6444347962249424</v>
      </c>
      <c r="I227" s="95">
        <f t="shared" si="115"/>
        <v>65.707867759194187</v>
      </c>
    </row>
    <row r="228" spans="1:9">
      <c r="I228" s="95"/>
    </row>
    <row r="229" spans="1:9">
      <c r="B229" s="43" t="s">
        <v>41</v>
      </c>
      <c r="C229" s="46">
        <f t="shared" ref="C229:G229" si="134">+(C75+C125)/C100</f>
        <v>0.91722112685504698</v>
      </c>
      <c r="D229" s="46">
        <f t="shared" si="134"/>
        <v>1.0293243556592111</v>
      </c>
      <c r="E229" s="46">
        <f t="shared" si="134"/>
        <v>1.0578380618984595</v>
      </c>
      <c r="F229" s="46">
        <f t="shared" si="134"/>
        <v>1.023269905324425</v>
      </c>
      <c r="G229" s="46">
        <f t="shared" si="134"/>
        <v>1.0345690614362786</v>
      </c>
      <c r="I229" s="95">
        <f t="shared" si="115"/>
        <v>11.734793458123161</v>
      </c>
    </row>
    <row r="230" spans="1:9">
      <c r="B230" s="43" t="s">
        <v>42</v>
      </c>
      <c r="C230" s="46">
        <f t="shared" ref="C230:G230" si="135">+(C76+C126)/C101</f>
        <v>0.92227549363370487</v>
      </c>
      <c r="D230" s="46">
        <f t="shared" si="135"/>
        <v>1.0410697719808211</v>
      </c>
      <c r="E230" s="46">
        <f t="shared" si="135"/>
        <v>1.0621592772784023</v>
      </c>
      <c r="F230" s="46">
        <f t="shared" si="135"/>
        <v>1.0275049967435743</v>
      </c>
      <c r="G230" s="46">
        <f t="shared" si="135"/>
        <v>1.0395534141676785</v>
      </c>
      <c r="I230" s="95">
        <f t="shared" si="115"/>
        <v>11.727792053397367</v>
      </c>
    </row>
    <row r="231" spans="1:9" ht="15.75" thickBot="1"/>
    <row r="232" spans="1:9">
      <c r="A232" t="s">
        <v>57</v>
      </c>
      <c r="B232" s="9"/>
      <c r="C232" s="52">
        <v>2014</v>
      </c>
      <c r="D232" s="52">
        <v>2015</v>
      </c>
      <c r="E232" s="52">
        <v>2016</v>
      </c>
      <c r="F232" s="53">
        <v>2017</v>
      </c>
      <c r="G232" s="53">
        <v>2018</v>
      </c>
    </row>
    <row r="233" spans="1:9">
      <c r="B233" s="51" t="s">
        <v>5</v>
      </c>
      <c r="C233" s="54">
        <f>+C180/C55</f>
        <v>5.5426510410486713</v>
      </c>
      <c r="D233" s="54">
        <f t="shared" ref="D233:G233" si="136">+D180/D55</f>
        <v>5.531319392654126</v>
      </c>
      <c r="E233" s="54">
        <f t="shared" si="136"/>
        <v>5.3153440555314466</v>
      </c>
      <c r="F233" s="54">
        <f t="shared" si="136"/>
        <v>5.1786885810073464</v>
      </c>
      <c r="G233" s="54">
        <f t="shared" si="136"/>
        <v>4.9476987540969182</v>
      </c>
      <c r="I233" s="57">
        <f>+G233-C233</f>
        <v>-0.59495228695175317</v>
      </c>
    </row>
    <row r="234" spans="1:9">
      <c r="B234" s="51" t="s">
        <v>6</v>
      </c>
      <c r="C234" s="54">
        <f t="shared" ref="C234:G234" si="137">+C181/C56</f>
        <v>7.0903820661136914</v>
      </c>
      <c r="D234" s="54">
        <f t="shared" si="137"/>
        <v>7.0079583595052748</v>
      </c>
      <c r="E234" s="54">
        <f t="shared" si="137"/>
        <v>6.1548609971440618</v>
      </c>
      <c r="F234" s="54">
        <f t="shared" si="137"/>
        <v>6.0441564164032728</v>
      </c>
      <c r="G234" s="54">
        <f t="shared" si="137"/>
        <v>6.0247464120007015</v>
      </c>
      <c r="I234" s="57">
        <f t="shared" ref="I234:I254" si="138">+G234-C234</f>
        <v>-1.0656356541129899</v>
      </c>
    </row>
    <row r="235" spans="1:9">
      <c r="B235" s="51" t="s">
        <v>7</v>
      </c>
      <c r="C235" s="54">
        <f t="shared" ref="C235:G235" si="139">+C182/C57</f>
        <v>5.3732942174147249</v>
      </c>
      <c r="D235" s="54">
        <f t="shared" si="139"/>
        <v>5.3419195574275475</v>
      </c>
      <c r="E235" s="54">
        <f t="shared" si="139"/>
        <v>5.2159546635216563</v>
      </c>
      <c r="F235" s="54">
        <f t="shared" si="139"/>
        <v>4.9330980066331724</v>
      </c>
      <c r="G235" s="54">
        <f t="shared" si="139"/>
        <v>4.6395879076804842</v>
      </c>
      <c r="I235" s="57">
        <f t="shared" si="138"/>
        <v>-0.73370630973424067</v>
      </c>
    </row>
    <row r="236" spans="1:9">
      <c r="B236" s="51" t="s">
        <v>8</v>
      </c>
      <c r="C236" s="54">
        <f t="shared" ref="C236:G236" si="140">+C183/C58</f>
        <v>6.4189670838582922</v>
      </c>
      <c r="D236" s="54">
        <f t="shared" si="140"/>
        <v>6.1635998896737316</v>
      </c>
      <c r="E236" s="54">
        <f t="shared" si="140"/>
        <v>6.1138185576679307</v>
      </c>
      <c r="F236" s="54">
        <f t="shared" si="140"/>
        <v>5.9383449978166976</v>
      </c>
      <c r="G236" s="54">
        <f t="shared" si="140"/>
        <v>5.525010125684986</v>
      </c>
      <c r="I236" s="57">
        <f t="shared" si="138"/>
        <v>-0.89395695817330623</v>
      </c>
    </row>
    <row r="237" spans="1:9">
      <c r="B237" s="51" t="s">
        <v>9</v>
      </c>
      <c r="C237" s="54">
        <f t="shared" ref="C237:G237" si="141">+C184/C59</f>
        <v>4.4704704331551657</v>
      </c>
      <c r="D237" s="54">
        <f t="shared" si="141"/>
        <v>4.5044518552922979</v>
      </c>
      <c r="E237" s="54">
        <f t="shared" si="141"/>
        <v>4.6230195643497165</v>
      </c>
      <c r="F237" s="54">
        <f t="shared" si="141"/>
        <v>4.3713945531120526</v>
      </c>
      <c r="G237" s="54">
        <f t="shared" si="141"/>
        <v>4.2660393109511698</v>
      </c>
      <c r="I237" s="57">
        <f t="shared" si="138"/>
        <v>-0.20443112220399584</v>
      </c>
    </row>
    <row r="238" spans="1:9">
      <c r="B238" s="51" t="s">
        <v>10</v>
      </c>
      <c r="C238" s="54">
        <f t="shared" ref="C238:G238" si="142">+C185/C60</f>
        <v>4.9720324802505047</v>
      </c>
      <c r="D238" s="54">
        <f t="shared" si="142"/>
        <v>5.1140943221533073</v>
      </c>
      <c r="E238" s="54">
        <f t="shared" si="142"/>
        <v>4.9845504677811805</v>
      </c>
      <c r="F238" s="54">
        <f t="shared" si="142"/>
        <v>4.6013225978209373</v>
      </c>
      <c r="G238" s="54">
        <f t="shared" si="142"/>
        <v>4.7341228511246314</v>
      </c>
      <c r="I238" s="57">
        <f t="shared" si="138"/>
        <v>-0.23790962912587332</v>
      </c>
    </row>
    <row r="239" spans="1:9">
      <c r="B239" s="51" t="s">
        <v>11</v>
      </c>
      <c r="C239" s="54">
        <f t="shared" ref="C239:G239" si="143">+C186/C61</f>
        <v>5.0739986298044952</v>
      </c>
      <c r="D239" s="54">
        <f t="shared" si="143"/>
        <v>4.9646779349833929</v>
      </c>
      <c r="E239" s="54">
        <f t="shared" si="143"/>
        <v>4.8979494570893021</v>
      </c>
      <c r="F239" s="54">
        <f t="shared" si="143"/>
        <v>4.7575092564349886</v>
      </c>
      <c r="G239" s="54">
        <f t="shared" si="143"/>
        <v>4.5459680491886054</v>
      </c>
      <c r="I239" s="57">
        <f t="shared" si="138"/>
        <v>-0.52803058061588981</v>
      </c>
    </row>
    <row r="240" spans="1:9">
      <c r="B240" s="51" t="s">
        <v>12</v>
      </c>
      <c r="C240" s="54">
        <f t="shared" ref="C240:G240" si="144">+C187/C62</f>
        <v>4.7414551328886025</v>
      </c>
      <c r="D240" s="54">
        <f t="shared" si="144"/>
        <v>4.5744059478471293</v>
      </c>
      <c r="E240" s="54">
        <f t="shared" si="144"/>
        <v>4.3601901011249735</v>
      </c>
      <c r="F240" s="54">
        <f t="shared" si="144"/>
        <v>4.1649690244810191</v>
      </c>
      <c r="G240" s="54">
        <f t="shared" si="144"/>
        <v>3.9199923864034516</v>
      </c>
      <c r="I240" s="57">
        <f t="shared" si="138"/>
        <v>-0.82146274648515094</v>
      </c>
    </row>
    <row r="241" spans="1:9">
      <c r="B241" s="51" t="s">
        <v>13</v>
      </c>
      <c r="C241" s="54">
        <f t="shared" ref="C241:G241" si="145">+C188/C63</f>
        <v>4.0335439852250294</v>
      </c>
      <c r="D241" s="54">
        <f t="shared" si="145"/>
        <v>4.0814615808683961</v>
      </c>
      <c r="E241" s="54">
        <f t="shared" si="145"/>
        <v>4.2255614655325129</v>
      </c>
      <c r="F241" s="54">
        <f t="shared" si="145"/>
        <v>4.1308788860953163</v>
      </c>
      <c r="G241" s="54">
        <f t="shared" si="145"/>
        <v>3.9884434018374391</v>
      </c>
      <c r="I241" s="57">
        <f t="shared" si="138"/>
        <v>-4.5100583387590376E-2</v>
      </c>
    </row>
    <row r="242" spans="1:9">
      <c r="B242" s="51" t="s">
        <v>14</v>
      </c>
      <c r="C242" s="54">
        <f t="shared" ref="C242:G242" si="146">+C189/C64</f>
        <v>4.5473847419967699</v>
      </c>
      <c r="D242" s="54">
        <f t="shared" si="146"/>
        <v>4.7261143672936505</v>
      </c>
      <c r="E242" s="54">
        <f t="shared" si="146"/>
        <v>4.8327280144446156</v>
      </c>
      <c r="F242" s="54">
        <f t="shared" si="146"/>
        <v>4.4919366523744761</v>
      </c>
      <c r="G242" s="54">
        <f t="shared" si="146"/>
        <v>4.3599923595490662</v>
      </c>
      <c r="I242" s="57">
        <f t="shared" si="138"/>
        <v>-0.18739238244770373</v>
      </c>
    </row>
    <row r="243" spans="1:9">
      <c r="B243" s="51" t="s">
        <v>15</v>
      </c>
      <c r="C243" s="54">
        <f t="shared" ref="C243:G243" si="147">+C190/C65</f>
        <v>5.4547908576207087</v>
      </c>
      <c r="D243" s="54">
        <f t="shared" si="147"/>
        <v>5.4126281649165007</v>
      </c>
      <c r="E243" s="54">
        <f t="shared" si="147"/>
        <v>4.9821104514306933</v>
      </c>
      <c r="F243" s="54">
        <f t="shared" si="147"/>
        <v>5.2318892153706269</v>
      </c>
      <c r="G243" s="54">
        <f t="shared" si="147"/>
        <v>5.0682311480070252</v>
      </c>
      <c r="I243" s="57">
        <f t="shared" si="138"/>
        <v>-0.38655970961368347</v>
      </c>
    </row>
    <row r="244" spans="1:9">
      <c r="B244" s="51" t="s">
        <v>16</v>
      </c>
      <c r="C244" s="54">
        <f t="shared" ref="C244:G244" si="148">+C191/C66</f>
        <v>5.0465142674510419</v>
      </c>
      <c r="D244" s="54">
        <f t="shared" si="148"/>
        <v>5.1150852763878012</v>
      </c>
      <c r="E244" s="54">
        <f t="shared" si="148"/>
        <v>4.9125741203068891</v>
      </c>
      <c r="F244" s="54">
        <f t="shared" si="148"/>
        <v>4.7797599785953064</v>
      </c>
      <c r="G244" s="54">
        <f t="shared" si="148"/>
        <v>4.3895026955585337</v>
      </c>
      <c r="I244" s="57">
        <f t="shared" si="138"/>
        <v>-0.65701157189250825</v>
      </c>
    </row>
    <row r="245" spans="1:9">
      <c r="B245" s="51" t="s">
        <v>17</v>
      </c>
      <c r="C245" s="54">
        <f t="shared" ref="C245:G245" si="149">+C192/C67</f>
        <v>7.6309072194149268</v>
      </c>
      <c r="D245" s="54">
        <f t="shared" si="149"/>
        <v>6.8315339524963239</v>
      </c>
      <c r="E245" s="54">
        <f t="shared" si="149"/>
        <v>6.4302294841719565</v>
      </c>
      <c r="F245" s="54">
        <f t="shared" si="149"/>
        <v>6.4712950244360163</v>
      </c>
      <c r="G245" s="54">
        <f t="shared" si="149"/>
        <v>5.8769263448521061</v>
      </c>
      <c r="I245" s="57">
        <f t="shared" si="138"/>
        <v>-1.7539808745628207</v>
      </c>
    </row>
    <row r="246" spans="1:9">
      <c r="B246" s="51" t="s">
        <v>18</v>
      </c>
      <c r="C246" s="54">
        <f t="shared" ref="C246:G246" si="150">+C193/C68</f>
        <v>3.7789181539372754</v>
      </c>
      <c r="D246" s="54">
        <f t="shared" si="150"/>
        <v>4.6513478041858951</v>
      </c>
      <c r="E246" s="54">
        <f t="shared" si="150"/>
        <v>5.4748202940266903</v>
      </c>
      <c r="F246" s="54">
        <f t="shared" si="150"/>
        <v>4.6643946665927603</v>
      </c>
      <c r="G246" s="54">
        <f t="shared" si="150"/>
        <v>4.2388665935805943</v>
      </c>
      <c r="I246" s="57">
        <f t="shared" si="138"/>
        <v>0.45994843964331888</v>
      </c>
    </row>
    <row r="247" spans="1:9">
      <c r="B247" s="51" t="s">
        <v>19</v>
      </c>
      <c r="C247" s="54">
        <f t="shared" ref="C247:G247" si="151">+C194/C69</f>
        <v>4.9631981618392365</v>
      </c>
      <c r="D247" s="54">
        <f t="shared" si="151"/>
        <v>6.7152238829307267</v>
      </c>
      <c r="E247" s="54">
        <f t="shared" si="151"/>
        <v>5.2840295104044603</v>
      </c>
      <c r="F247" s="54">
        <f t="shared" si="151"/>
        <v>7.478876828467417</v>
      </c>
      <c r="G247" s="54">
        <f t="shared" si="151"/>
        <v>5.1592401686012463</v>
      </c>
      <c r="I247" s="57">
        <f t="shared" si="138"/>
        <v>0.19604200676200989</v>
      </c>
    </row>
    <row r="248" spans="1:9">
      <c r="B248" s="51" t="s">
        <v>20</v>
      </c>
      <c r="C248" s="54">
        <f t="shared" ref="C248:G248" si="152">+C195/C70</f>
        <v>5.9833631466834527</v>
      </c>
      <c r="D248" s="54">
        <f t="shared" si="152"/>
        <v>69.980280667252174</v>
      </c>
      <c r="E248" s="54">
        <f t="shared" si="152"/>
        <v>4.8988750023604215</v>
      </c>
      <c r="F248" s="54">
        <f t="shared" si="152"/>
        <v>20.295596614600118</v>
      </c>
      <c r="G248" s="54">
        <f t="shared" si="152"/>
        <v>4.3322448779139835</v>
      </c>
      <c r="I248" s="57">
        <f t="shared" si="138"/>
        <v>-1.6511182687694692</v>
      </c>
    </row>
    <row r="249" spans="1:9">
      <c r="B249" s="51" t="s">
        <v>21</v>
      </c>
      <c r="C249" s="54">
        <f t="shared" ref="C249:G249" si="153">+C196/C71</f>
        <v>8.2888033901037605</v>
      </c>
      <c r="D249" s="54">
        <f t="shared" si="153"/>
        <v>10.646960797933088</v>
      </c>
      <c r="E249" s="54">
        <f t="shared" si="153"/>
        <v>15.657444682393262</v>
      </c>
      <c r="F249" s="54">
        <f t="shared" si="153"/>
        <v>12.149513089214031</v>
      </c>
      <c r="G249" s="54">
        <f t="shared" si="153"/>
        <v>9.0508160247421063</v>
      </c>
      <c r="I249" s="57">
        <f t="shared" si="138"/>
        <v>0.76201263463834579</v>
      </c>
    </row>
    <row r="250" spans="1:9">
      <c r="B250" s="51" t="s">
        <v>22</v>
      </c>
      <c r="C250" s="54">
        <f t="shared" ref="C250:G250" si="154">+C197/C72</f>
        <v>5.6565053065750615</v>
      </c>
      <c r="D250" s="54">
        <f t="shared" si="154"/>
        <v>6.1323117707339447</v>
      </c>
      <c r="E250" s="54">
        <f t="shared" si="154"/>
        <v>7.3012103352553286</v>
      </c>
      <c r="F250" s="54">
        <f t="shared" si="154"/>
        <v>6.6157325103697815</v>
      </c>
      <c r="G250" s="54">
        <f t="shared" si="154"/>
        <v>8.405925537908054</v>
      </c>
      <c r="I250" s="57">
        <f t="shared" si="138"/>
        <v>2.7494202313329925</v>
      </c>
    </row>
    <row r="251" spans="1:9">
      <c r="B251" s="51" t="s">
        <v>23</v>
      </c>
      <c r="C251" s="54">
        <f t="shared" ref="C251:G251" si="155">+C198/C73</f>
        <v>6.7804512138102195</v>
      </c>
      <c r="D251" s="54">
        <f t="shared" si="155"/>
        <v>6.8276738695484527</v>
      </c>
      <c r="E251" s="54">
        <f t="shared" si="155"/>
        <v>2.2308902145733867</v>
      </c>
      <c r="F251" s="54">
        <f t="shared" si="155"/>
        <v>1.458552182810599</v>
      </c>
      <c r="G251" s="54">
        <f t="shared" si="155"/>
        <v>1.3997054643498152</v>
      </c>
      <c r="I251" s="57">
        <f t="shared" si="138"/>
        <v>-5.3807457494604041</v>
      </c>
    </row>
    <row r="252" spans="1:9">
      <c r="I252" s="57"/>
    </row>
    <row r="253" spans="1:9">
      <c r="B253" s="55" t="s">
        <v>41</v>
      </c>
      <c r="C253" s="54">
        <f t="shared" ref="C253:G253" si="156">+C200/C75</f>
        <v>5.5418003128993805</v>
      </c>
      <c r="D253" s="54">
        <f t="shared" si="156"/>
        <v>5.5304626705402047</v>
      </c>
      <c r="E253" s="54">
        <f t="shared" si="156"/>
        <v>5.3210359136967567</v>
      </c>
      <c r="F253" s="54">
        <f t="shared" si="156"/>
        <v>5.1897565101003948</v>
      </c>
      <c r="G253" s="54">
        <f t="shared" si="156"/>
        <v>4.9592027848853348</v>
      </c>
      <c r="I253" s="57">
        <f t="shared" si="138"/>
        <v>-0.58259752801404563</v>
      </c>
    </row>
    <row r="254" spans="1:9">
      <c r="B254" s="55" t="s">
        <v>42</v>
      </c>
      <c r="C254" s="54">
        <f t="shared" ref="C254:G254" si="157">+C201/C76</f>
        <v>5.5316275152056953</v>
      </c>
      <c r="D254" s="54">
        <f t="shared" si="157"/>
        <v>5.4919344865453228</v>
      </c>
      <c r="E254" s="54">
        <f t="shared" si="157"/>
        <v>5.2791696353663076</v>
      </c>
      <c r="F254" s="54">
        <f t="shared" si="157"/>
        <v>5.140060038032062</v>
      </c>
      <c r="G254" s="54">
        <f t="shared" si="157"/>
        <v>4.9122444881691285</v>
      </c>
      <c r="I254" s="57">
        <f t="shared" si="138"/>
        <v>-0.61938302703656678</v>
      </c>
    </row>
    <row r="255" spans="1:9" ht="15.75" thickBot="1"/>
    <row r="256" spans="1:9">
      <c r="A256" t="s">
        <v>75</v>
      </c>
      <c r="B256" s="9"/>
      <c r="C256" s="10">
        <v>2014</v>
      </c>
      <c r="D256" s="10">
        <v>2015</v>
      </c>
      <c r="E256" s="10">
        <v>2016</v>
      </c>
      <c r="F256" s="11">
        <v>2017</v>
      </c>
      <c r="G256" s="11">
        <v>2018</v>
      </c>
    </row>
    <row r="257" spans="2:9">
      <c r="B257" s="14" t="s">
        <v>5</v>
      </c>
      <c r="C257" s="47">
        <f>+C55/C30</f>
        <v>0.15272470769082347</v>
      </c>
      <c r="D257" s="47">
        <f t="shared" ref="D257:G257" si="158">+D55/D30</f>
        <v>0.15511326113297783</v>
      </c>
      <c r="E257" s="47">
        <f t="shared" si="158"/>
        <v>0.16247832875349397</v>
      </c>
      <c r="F257" s="47">
        <f t="shared" si="158"/>
        <v>0.16468246176549153</v>
      </c>
      <c r="G257" s="47">
        <f t="shared" si="158"/>
        <v>0.17039917002956692</v>
      </c>
      <c r="I257" s="95">
        <f>+(G257-C257)*100</f>
        <v>1.7674462338743453</v>
      </c>
    </row>
    <row r="258" spans="2:9">
      <c r="B258" s="14" t="s">
        <v>6</v>
      </c>
      <c r="C258" s="46">
        <f t="shared" ref="C258:G258" si="159">+C56/C31</f>
        <v>0.12303481466968148</v>
      </c>
      <c r="D258" s="46">
        <f t="shared" si="159"/>
        <v>0.12770828671075302</v>
      </c>
      <c r="E258" s="46">
        <f t="shared" si="159"/>
        <v>0.1469943804110605</v>
      </c>
      <c r="F258" s="46">
        <f t="shared" si="159"/>
        <v>0.1512517644192844</v>
      </c>
      <c r="G258" s="46">
        <f t="shared" si="159"/>
        <v>0.1511085614767434</v>
      </c>
      <c r="I258" s="95">
        <f t="shared" ref="I258:I278" si="160">+(G258-C258)*100</f>
        <v>2.8073746807061912</v>
      </c>
    </row>
    <row r="259" spans="2:9">
      <c r="B259" s="14" t="s">
        <v>7</v>
      </c>
      <c r="C259" s="46">
        <f t="shared" ref="C259:G259" si="161">+C57/C32</f>
        <v>0.15993793368497627</v>
      </c>
      <c r="D259" s="46">
        <f t="shared" si="161"/>
        <v>0.16233595842856036</v>
      </c>
      <c r="E259" s="46">
        <f t="shared" si="161"/>
        <v>0.16450838308537133</v>
      </c>
      <c r="F259" s="46">
        <f t="shared" si="161"/>
        <v>0.17041399340534064</v>
      </c>
      <c r="G259" s="46">
        <f t="shared" si="161"/>
        <v>0.17401120923875044</v>
      </c>
      <c r="I259" s="95">
        <f t="shared" si="160"/>
        <v>1.4073275553774161</v>
      </c>
    </row>
    <row r="260" spans="2:9">
      <c r="B260" s="14" t="s">
        <v>8</v>
      </c>
      <c r="C260" s="46">
        <f t="shared" ref="C260:G260" si="162">+C58/C33</f>
        <v>0.13386142483805655</v>
      </c>
      <c r="D260" s="46">
        <f t="shared" si="162"/>
        <v>0.14068285121382013</v>
      </c>
      <c r="E260" s="46">
        <f t="shared" si="162"/>
        <v>0.1449798540637719</v>
      </c>
      <c r="F260" s="46">
        <f t="shared" si="162"/>
        <v>0.14500259934941168</v>
      </c>
      <c r="G260" s="46">
        <f t="shared" si="162"/>
        <v>0.15501352387092618</v>
      </c>
      <c r="I260" s="95">
        <f t="shared" si="160"/>
        <v>2.1152099032869631</v>
      </c>
    </row>
    <row r="261" spans="2:9">
      <c r="B261" s="14" t="s">
        <v>9</v>
      </c>
      <c r="C261" s="46">
        <f t="shared" ref="C261:G261" si="163">+C59/C34</f>
        <v>0.17204424982911481</v>
      </c>
      <c r="D261" s="46">
        <f t="shared" si="163"/>
        <v>0.17060364082160465</v>
      </c>
      <c r="E261" s="46">
        <f t="shared" si="163"/>
        <v>0.16517405593562773</v>
      </c>
      <c r="F261" s="46">
        <f t="shared" si="163"/>
        <v>0.16971719374042876</v>
      </c>
      <c r="G261" s="46">
        <f t="shared" si="163"/>
        <v>0.17425183991884413</v>
      </c>
      <c r="I261" s="95">
        <f t="shared" si="160"/>
        <v>0.22075900897293166</v>
      </c>
    </row>
    <row r="262" spans="2:9">
      <c r="B262" s="14" t="s">
        <v>10</v>
      </c>
      <c r="C262" s="46">
        <f t="shared" ref="C262:G262" si="164">+C60/C35</f>
        <v>0.16677015340384824</v>
      </c>
      <c r="D262" s="46">
        <f t="shared" si="164"/>
        <v>0.16454401661583185</v>
      </c>
      <c r="E262" s="46">
        <f t="shared" si="164"/>
        <v>0.16742454070446131</v>
      </c>
      <c r="F262" s="46">
        <f t="shared" si="164"/>
        <v>0.17408427825072548</v>
      </c>
      <c r="G262" s="46">
        <f t="shared" si="164"/>
        <v>0.16860991063462166</v>
      </c>
      <c r="I262" s="95">
        <f t="shared" si="160"/>
        <v>0.18397572307734256</v>
      </c>
    </row>
    <row r="263" spans="2:9">
      <c r="B263" s="14" t="s">
        <v>11</v>
      </c>
      <c r="C263" s="46">
        <f t="shared" ref="C263:G263" si="165">+C61/C36</f>
        <v>0.16371851132277782</v>
      </c>
      <c r="D263" s="46">
        <f t="shared" si="165"/>
        <v>0.16576974531580405</v>
      </c>
      <c r="E263" s="46">
        <f t="shared" si="165"/>
        <v>0.1661630141429829</v>
      </c>
      <c r="F263" s="46">
        <f t="shared" si="165"/>
        <v>0.16894414349846282</v>
      </c>
      <c r="G263" s="46">
        <f t="shared" si="165"/>
        <v>0.17255873409194772</v>
      </c>
      <c r="I263" s="95">
        <f t="shared" si="160"/>
        <v>0.88402227691699031</v>
      </c>
    </row>
    <row r="264" spans="2:9">
      <c r="B264" s="14" t="s">
        <v>12</v>
      </c>
      <c r="C264" s="46">
        <f t="shared" ref="C264:G264" si="166">+C62/C37</f>
        <v>0.1878889452517116</v>
      </c>
      <c r="D264" s="46">
        <f t="shared" si="166"/>
        <v>0.19346340678307244</v>
      </c>
      <c r="E264" s="46">
        <f t="shared" si="166"/>
        <v>0.20064160341742868</v>
      </c>
      <c r="F264" s="46">
        <f t="shared" si="166"/>
        <v>0.20135723500317051</v>
      </c>
      <c r="G264" s="46">
        <f t="shared" si="166"/>
        <v>0.20743292880730316</v>
      </c>
      <c r="I264" s="95">
        <f t="shared" si="160"/>
        <v>1.954398355559156</v>
      </c>
    </row>
    <row r="265" spans="2:9">
      <c r="B265" s="14" t="s">
        <v>13</v>
      </c>
      <c r="C265" s="46">
        <f t="shared" ref="C265:G265" si="167">+C63/C38</f>
        <v>0.18799447068698649</v>
      </c>
      <c r="D265" s="46">
        <f t="shared" si="167"/>
        <v>0.19197613170875746</v>
      </c>
      <c r="E265" s="46">
        <f t="shared" si="167"/>
        <v>0.19210473416913185</v>
      </c>
      <c r="F265" s="46">
        <f t="shared" si="167"/>
        <v>0.19449796140593928</v>
      </c>
      <c r="G265" s="46">
        <f t="shared" si="167"/>
        <v>0.19848042975429578</v>
      </c>
      <c r="I265" s="95">
        <f t="shared" si="160"/>
        <v>1.0485959067309287</v>
      </c>
    </row>
    <row r="266" spans="2:9">
      <c r="B266" s="14" t="s">
        <v>14</v>
      </c>
      <c r="C266" s="46">
        <f t="shared" ref="C266:G266" si="168">+C64/C39</f>
        <v>0.16949230433498055</v>
      </c>
      <c r="D266" s="46">
        <f t="shared" si="168"/>
        <v>0.1673832318464604</v>
      </c>
      <c r="E266" s="46">
        <f t="shared" si="168"/>
        <v>0.16502785678311419</v>
      </c>
      <c r="F266" s="46">
        <f t="shared" si="168"/>
        <v>0.17370736632164463</v>
      </c>
      <c r="G266" s="46">
        <f t="shared" si="168"/>
        <v>0.17853128823405501</v>
      </c>
      <c r="I266" s="95">
        <f t="shared" si="160"/>
        <v>0.90389838990744542</v>
      </c>
    </row>
    <row r="267" spans="2:9">
      <c r="B267" s="14" t="s">
        <v>15</v>
      </c>
      <c r="C267" s="46">
        <f t="shared" ref="C267:G267" si="169">+C65/C40</f>
        <v>0.1592088688546297</v>
      </c>
      <c r="D267" s="46">
        <f t="shared" si="169"/>
        <v>0.15986917283699889</v>
      </c>
      <c r="E267" s="46">
        <f t="shared" si="169"/>
        <v>0.17181526319962317</v>
      </c>
      <c r="F267" s="46">
        <f t="shared" si="169"/>
        <v>0.16381377066435071</v>
      </c>
      <c r="G267" s="46">
        <f t="shared" si="169"/>
        <v>0.168424930168939</v>
      </c>
      <c r="I267" s="95">
        <f t="shared" si="160"/>
        <v>0.92160613143092984</v>
      </c>
    </row>
    <row r="268" spans="2:9">
      <c r="B268" s="14" t="s">
        <v>16</v>
      </c>
      <c r="C268" s="46">
        <f t="shared" ref="C268:G268" si="170">+C66/C41</f>
        <v>0.18318488735215591</v>
      </c>
      <c r="D268" s="46">
        <f t="shared" si="170"/>
        <v>0.18050534854255357</v>
      </c>
      <c r="E268" s="46">
        <f t="shared" si="170"/>
        <v>0.1901730270443841</v>
      </c>
      <c r="F268" s="46">
        <f t="shared" si="170"/>
        <v>0.19039023598738961</v>
      </c>
      <c r="G268" s="46">
        <f t="shared" si="170"/>
        <v>0.20135681632160507</v>
      </c>
      <c r="I268" s="95">
        <f t="shared" si="160"/>
        <v>1.8171928969449165</v>
      </c>
    </row>
    <row r="269" spans="2:9">
      <c r="B269" s="14" t="s">
        <v>17</v>
      </c>
      <c r="C269" s="46">
        <f t="shared" ref="C269:G269" si="171">+C67/C42</f>
        <v>0.12361044508250242</v>
      </c>
      <c r="D269" s="46">
        <f t="shared" si="171"/>
        <v>0.14013286463466293</v>
      </c>
      <c r="E269" s="46">
        <f t="shared" si="171"/>
        <v>0.15118706524887943</v>
      </c>
      <c r="F269" s="46">
        <f t="shared" si="171"/>
        <v>0.1516489537513839</v>
      </c>
      <c r="G269" s="46">
        <f t="shared" si="171"/>
        <v>0.16487485922006817</v>
      </c>
      <c r="I269" s="95">
        <f t="shared" si="160"/>
        <v>4.1264414137565746</v>
      </c>
    </row>
    <row r="270" spans="2:9">
      <c r="B270" s="14" t="s">
        <v>18</v>
      </c>
      <c r="C270" s="46">
        <f t="shared" ref="C270:G270" si="172">+C68/C43</f>
        <v>0.16286242036272128</v>
      </c>
      <c r="D270" s="46">
        <f t="shared" si="172"/>
        <v>0.14537712481643397</v>
      </c>
      <c r="E270" s="46">
        <f t="shared" si="172"/>
        <v>0.14095528190265605</v>
      </c>
      <c r="F270" s="46">
        <f t="shared" si="172"/>
        <v>0.16458158209348947</v>
      </c>
      <c r="G270" s="46">
        <f t="shared" si="172"/>
        <v>0.17839801573992953</v>
      </c>
      <c r="I270" s="95">
        <f t="shared" si="160"/>
        <v>1.5535595377208251</v>
      </c>
    </row>
    <row r="271" spans="2:9">
      <c r="B271" s="14" t="s">
        <v>19</v>
      </c>
      <c r="C271" s="46">
        <f t="shared" ref="C271:G271" si="173">+C69/C44</f>
        <v>9.8611212416320912E-2</v>
      </c>
      <c r="D271" s="46">
        <f t="shared" si="173"/>
        <v>7.8323646988432527E-2</v>
      </c>
      <c r="E271" s="46">
        <f t="shared" si="173"/>
        <v>9.6650873368476997E-2</v>
      </c>
      <c r="F271" s="46">
        <f t="shared" si="173"/>
        <v>6.8646897527411349E-2</v>
      </c>
      <c r="G271" s="46">
        <f t="shared" si="173"/>
        <v>0.10077797148337161</v>
      </c>
      <c r="I271" s="95">
        <f t="shared" si="160"/>
        <v>0.21667590670507025</v>
      </c>
    </row>
    <row r="272" spans="2:9">
      <c r="B272" s="14" t="s">
        <v>20</v>
      </c>
      <c r="C272" s="46">
        <f t="shared" ref="C272:G272" si="174">+C70/C45</f>
        <v>6.7305591088153038E-2</v>
      </c>
      <c r="D272" s="46">
        <f t="shared" si="174"/>
        <v>6.6751556835704306E-3</v>
      </c>
      <c r="E272" s="46">
        <f t="shared" si="174"/>
        <v>7.9813625399238086E-2</v>
      </c>
      <c r="F272" s="46">
        <f t="shared" si="174"/>
        <v>1.7704498004955022E-2</v>
      </c>
      <c r="G272" s="46">
        <f t="shared" si="174"/>
        <v>7.065635768136222E-2</v>
      </c>
      <c r="I272" s="95">
        <f t="shared" si="160"/>
        <v>0.33507665932091812</v>
      </c>
    </row>
    <row r="273" spans="2:9">
      <c r="B273" s="14" t="s">
        <v>21</v>
      </c>
      <c r="C273" s="46">
        <f t="shared" ref="C273:G273" si="175">+C71/C46</f>
        <v>7.7744428312262359E-2</v>
      </c>
      <c r="D273" s="46">
        <f t="shared" si="175"/>
        <v>6.6229943664209714E-2</v>
      </c>
      <c r="E273" s="46">
        <f t="shared" si="175"/>
        <v>4.6558517457009584E-2</v>
      </c>
      <c r="F273" s="46">
        <f t="shared" si="175"/>
        <v>5.564319891489812E-2</v>
      </c>
      <c r="G273" s="46">
        <f t="shared" si="175"/>
        <v>7.9610471296597929E-2</v>
      </c>
      <c r="I273" s="95">
        <f t="shared" si="160"/>
        <v>0.18660429843355697</v>
      </c>
    </row>
    <row r="274" spans="2:9">
      <c r="B274" s="14" t="s">
        <v>22</v>
      </c>
      <c r="C274" s="46">
        <f t="shared" ref="C274:G274" si="176">+C72/C47</f>
        <v>0.10143976285704227</v>
      </c>
      <c r="D274" s="46">
        <f t="shared" si="176"/>
        <v>0.1055672543556764</v>
      </c>
      <c r="E274" s="46">
        <f t="shared" si="176"/>
        <v>9.432275289008385E-2</v>
      </c>
      <c r="F274" s="46">
        <f t="shared" si="176"/>
        <v>0.10981495194101647</v>
      </c>
      <c r="G274" s="46">
        <f t="shared" si="176"/>
        <v>9.3916971780457409E-2</v>
      </c>
      <c r="I274" s="95">
        <f t="shared" si="160"/>
        <v>-0.75227910765848649</v>
      </c>
    </row>
    <row r="275" spans="2:9">
      <c r="B275" s="14" t="s">
        <v>23</v>
      </c>
      <c r="C275" s="46">
        <f t="shared" ref="C275:G275" si="177">+C73/C48</f>
        <v>6.4253261791177643E-2</v>
      </c>
      <c r="D275" s="46">
        <f t="shared" si="177"/>
        <v>5.5697671809661557E-2</v>
      </c>
      <c r="E275" s="46">
        <f t="shared" si="177"/>
        <v>0.14164722051319206</v>
      </c>
      <c r="F275" s="46">
        <f t="shared" si="177"/>
        <v>0.19686487868398717</v>
      </c>
      <c r="G275" s="46">
        <f t="shared" si="177"/>
        <v>0.22515897878938121</v>
      </c>
      <c r="I275" s="95">
        <f t="shared" si="160"/>
        <v>16.090571699820355</v>
      </c>
    </row>
    <row r="276" spans="2:9">
      <c r="I276" s="95"/>
    </row>
    <row r="277" spans="2:9">
      <c r="B277" s="55" t="s">
        <v>41</v>
      </c>
      <c r="C277" s="46">
        <f t="shared" ref="C277:G277" si="178">+C75/C50</f>
        <v>0.1528693744319389</v>
      </c>
      <c r="D277" s="46">
        <f t="shared" si="178"/>
        <v>0.15529644835564177</v>
      </c>
      <c r="E277" s="46">
        <f t="shared" si="178"/>
        <v>0.16252243432271177</v>
      </c>
      <c r="F277" s="46">
        <f t="shared" si="178"/>
        <v>0.164602405726893</v>
      </c>
      <c r="G277" s="46">
        <f t="shared" si="178"/>
        <v>0.17026490434304331</v>
      </c>
      <c r="I277" s="95">
        <f t="shared" si="160"/>
        <v>1.7395529911104406</v>
      </c>
    </row>
    <row r="278" spans="2:9">
      <c r="B278" s="55" t="s">
        <v>42</v>
      </c>
      <c r="C278" s="46">
        <f t="shared" ref="C278:G278" si="179">+C76/C51</f>
        <v>0.15512069202817191</v>
      </c>
      <c r="D278" s="46">
        <f t="shared" si="179"/>
        <v>0.1580311678585643</v>
      </c>
      <c r="E278" s="46">
        <f t="shared" si="179"/>
        <v>0.16552368314884025</v>
      </c>
      <c r="F278" s="46">
        <f t="shared" si="179"/>
        <v>0.1678505344099081</v>
      </c>
      <c r="G278" s="46">
        <f t="shared" si="179"/>
        <v>0.17330936416274115</v>
      </c>
      <c r="I278" s="95">
        <f t="shared" si="160"/>
        <v>1.8188672134569233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52"/>
  <sheetViews>
    <sheetView workbookViewId="0">
      <selection activeCell="A52" sqref="A4:M52"/>
    </sheetView>
  </sheetViews>
  <sheetFormatPr baseColWidth="10" defaultRowHeight="15"/>
  <cols>
    <col min="1" max="1" width="27.28515625" customWidth="1"/>
    <col min="2" max="8" width="9" customWidth="1"/>
    <col min="9" max="9" width="9.140625" customWidth="1"/>
    <col min="10" max="10" width="5.5703125" customWidth="1"/>
    <col min="12" max="12" width="13.5703125" customWidth="1"/>
    <col min="13" max="13" width="13" customWidth="1"/>
  </cols>
  <sheetData>
    <row r="2" spans="1:17">
      <c r="A2" t="s">
        <v>74</v>
      </c>
    </row>
    <row r="4" spans="1:17" ht="15.75">
      <c r="A4" s="58" t="s">
        <v>68</v>
      </c>
      <c r="B4" s="59" t="s">
        <v>69</v>
      </c>
      <c r="C4" s="59" t="s">
        <v>70</v>
      </c>
      <c r="D4" s="59" t="s">
        <v>61</v>
      </c>
      <c r="E4" s="59" t="s">
        <v>72</v>
      </c>
      <c r="F4" s="59" t="s">
        <v>73</v>
      </c>
      <c r="G4" s="59" t="s">
        <v>63</v>
      </c>
      <c r="H4" s="59" t="s">
        <v>62</v>
      </c>
      <c r="I4" s="59" t="s">
        <v>58</v>
      </c>
      <c r="J4" s="60"/>
      <c r="K4" s="59" t="s">
        <v>66</v>
      </c>
      <c r="L4" s="59" t="s">
        <v>71</v>
      </c>
      <c r="M4" s="59" t="s">
        <v>67</v>
      </c>
      <c r="N4" s="5" t="s">
        <v>64</v>
      </c>
      <c r="O4" s="5" t="s">
        <v>65</v>
      </c>
      <c r="Q4" t="s">
        <v>77</v>
      </c>
    </row>
    <row r="5" spans="1:17" ht="14.25" customHeight="1">
      <c r="A5" s="61" t="s">
        <v>5</v>
      </c>
      <c r="B5" s="62">
        <f>+'€ par h'!G5</f>
        <v>2692.1005823799587</v>
      </c>
      <c r="C5" s="63">
        <f>+'€ par h'!G30</f>
        <v>3245.0553147058749</v>
      </c>
      <c r="D5" s="63">
        <f>+'€ par h'!G55</f>
        <v>552.95473232591621</v>
      </c>
      <c r="E5" s="63">
        <f>+'€ par h'!G80</f>
        <v>823.94260352986885</v>
      </c>
      <c r="F5" s="63">
        <f>+'€ par h'!G105</f>
        <v>300.76724363008225</v>
      </c>
      <c r="G5" s="63">
        <f>+'€ par h'!G130</f>
        <v>250.73720020101788</v>
      </c>
      <c r="H5" s="63">
        <f>+'€ par h'!G155</f>
        <v>253.31321842284893</v>
      </c>
      <c r="I5" s="63">
        <f>+'€ par h'!G180</f>
        <v>2735.8534402009304</v>
      </c>
      <c r="J5" s="60"/>
      <c r="K5" s="92">
        <f t="shared" ref="K5:K18" si="0">+D5/C5</f>
        <v>0.17039917002956692</v>
      </c>
      <c r="L5" s="93">
        <f t="shared" ref="L5:L18" si="1">+(D5+F5)/E5</f>
        <v>1.0361425326212665</v>
      </c>
      <c r="M5" s="94">
        <f t="shared" ref="M5:M18" si="2">+I5/D5</f>
        <v>4.9476987540969182</v>
      </c>
      <c r="N5" s="44">
        <f t="shared" ref="N5:N23" si="3">+C5+F5-B5-E5</f>
        <v>29.779372426129612</v>
      </c>
      <c r="O5" s="44">
        <f t="shared" ref="O5:O23" si="4">+C5+F5+H5-B5-E5-G5</f>
        <v>32.355390647960604</v>
      </c>
      <c r="Q5" s="44"/>
    </row>
    <row r="6" spans="1:17" ht="14.25" customHeight="1">
      <c r="A6" s="67" t="s">
        <v>16</v>
      </c>
      <c r="B6" s="68">
        <f>+'€ par h'!G16</f>
        <v>2619.9435498736543</v>
      </c>
      <c r="C6" s="69">
        <f>+'€ par h'!G41</f>
        <v>3280.4932207731426</v>
      </c>
      <c r="D6" s="69">
        <f>+'€ par h'!G66</f>
        <v>660.54967089948832</v>
      </c>
      <c r="E6" s="69">
        <f>+'€ par h'!G91</f>
        <v>922.77020864155111</v>
      </c>
      <c r="F6" s="69">
        <f>+'€ par h'!G116</f>
        <v>318.67501358013999</v>
      </c>
      <c r="G6" s="69">
        <f>+'€ par h'!G141</f>
        <v>289.50968623376633</v>
      </c>
      <c r="H6" s="69">
        <f>+'€ par h'!G166</f>
        <v>249.47969321650584</v>
      </c>
      <c r="I6" s="69">
        <f>+'€ par h'!G191</f>
        <v>2899.4845609636063</v>
      </c>
      <c r="J6" s="60"/>
      <c r="K6" s="64">
        <f t="shared" si="0"/>
        <v>0.20135681632160507</v>
      </c>
      <c r="L6" s="65">
        <f t="shared" si="1"/>
        <v>1.0611793437947961</v>
      </c>
      <c r="M6" s="66">
        <f t="shared" si="2"/>
        <v>4.3895026955585337</v>
      </c>
      <c r="N6" s="44">
        <f t="shared" si="3"/>
        <v>56.454475838077087</v>
      </c>
      <c r="O6" s="44">
        <f t="shared" si="4"/>
        <v>16.42448282081665</v>
      </c>
      <c r="Q6" s="44"/>
    </row>
    <row r="7" spans="1:17" ht="14.25" customHeight="1">
      <c r="A7" s="67" t="s">
        <v>11</v>
      </c>
      <c r="B7" s="68">
        <f>+'€ par h'!G11</f>
        <v>2517.4829149332095</v>
      </c>
      <c r="C7" s="69">
        <f>+'€ par h'!G36</f>
        <v>3042.4913751074141</v>
      </c>
      <c r="D7" s="69">
        <f>+'€ par h'!G61</f>
        <v>525.00846017420463</v>
      </c>
      <c r="E7" s="69">
        <f>+'€ par h'!G86</f>
        <v>765.53666902388147</v>
      </c>
      <c r="F7" s="69">
        <f>+'€ par h'!G111</f>
        <v>282.52380445215925</v>
      </c>
      <c r="G7" s="69">
        <f>+'€ par h'!G136</f>
        <v>228.3615336935087</v>
      </c>
      <c r="H7" s="69">
        <f>+'€ par h'!G161</f>
        <v>222.48038958212467</v>
      </c>
      <c r="I7" s="69">
        <f>+'€ par h'!G186</f>
        <v>2386.6716855056425</v>
      </c>
      <c r="J7" s="60"/>
      <c r="K7" s="64">
        <f t="shared" si="0"/>
        <v>0.17255873409194772</v>
      </c>
      <c r="L7" s="65">
        <f t="shared" si="1"/>
        <v>1.0548577191684758</v>
      </c>
      <c r="M7" s="66">
        <f t="shared" si="2"/>
        <v>4.5459680491886054</v>
      </c>
      <c r="N7" s="44">
        <f t="shared" si="3"/>
        <v>41.995595602482467</v>
      </c>
      <c r="O7" s="44">
        <f t="shared" si="4"/>
        <v>36.114451491098407</v>
      </c>
      <c r="Q7" s="44"/>
    </row>
    <row r="8" spans="1:17" ht="14.25" customHeight="1">
      <c r="A8" s="67" t="s">
        <v>13</v>
      </c>
      <c r="B8" s="68">
        <f>+'€ par h'!G13</f>
        <v>2331.3244816286838</v>
      </c>
      <c r="C8" s="69">
        <f>+'€ par h'!G38</f>
        <v>2908.6307660760185</v>
      </c>
      <c r="D8" s="69">
        <f>+'€ par h'!G63</f>
        <v>577.30628444733475</v>
      </c>
      <c r="E8" s="69">
        <f>+'€ par h'!G88</f>
        <v>824.13951089903992</v>
      </c>
      <c r="F8" s="69">
        <f>+'€ par h'!G113</f>
        <v>267.74774057368631</v>
      </c>
      <c r="G8" s="69">
        <f>+'€ par h'!G138</f>
        <v>207.91453611220069</v>
      </c>
      <c r="H8" s="69">
        <f>+'€ par h'!G163</f>
        <v>229.60245421842501</v>
      </c>
      <c r="I8" s="69">
        <f>+'€ par h'!G188</f>
        <v>2302.5534410432601</v>
      </c>
      <c r="J8" s="60"/>
      <c r="K8" s="64">
        <f t="shared" si="0"/>
        <v>0.19848042975429578</v>
      </c>
      <c r="L8" s="65">
        <f t="shared" si="1"/>
        <v>1.0253773952654761</v>
      </c>
      <c r="M8" s="66">
        <f t="shared" si="2"/>
        <v>3.9884434018374391</v>
      </c>
      <c r="N8" s="44">
        <f t="shared" si="3"/>
        <v>20.914514121981142</v>
      </c>
      <c r="O8" s="44">
        <f t="shared" si="4"/>
        <v>42.602432228205458</v>
      </c>
      <c r="Q8" s="44"/>
    </row>
    <row r="9" spans="1:17" ht="14.25" customHeight="1">
      <c r="A9" s="67" t="s">
        <v>10</v>
      </c>
      <c r="B9" s="68">
        <f>+'€ par h'!G10</f>
        <v>2497.964760209195</v>
      </c>
      <c r="C9" s="69">
        <f>+'€ par h'!G35</f>
        <v>3004.5640333720557</v>
      </c>
      <c r="D9" s="69">
        <f>+'€ par h'!G60</f>
        <v>506.59927316286075</v>
      </c>
      <c r="E9" s="69">
        <f>+'€ par h'!G85</f>
        <v>789.27329741928577</v>
      </c>
      <c r="F9" s="69">
        <f>+'€ par h'!G110</f>
        <v>265.28367965781104</v>
      </c>
      <c r="G9" s="69">
        <f>+'€ par h'!G135</f>
        <v>230.14129153818675</v>
      </c>
      <c r="H9" s="69">
        <f>+'€ par h'!G160</f>
        <v>227.30274971726189</v>
      </c>
      <c r="I9" s="69">
        <f>+'€ par h'!G185</f>
        <v>2398.3031954434282</v>
      </c>
      <c r="J9" s="60"/>
      <c r="K9" s="64">
        <f t="shared" si="0"/>
        <v>0.16860991063462166</v>
      </c>
      <c r="L9" s="65">
        <f t="shared" si="1"/>
        <v>0.97796663759501834</v>
      </c>
      <c r="M9" s="66">
        <f t="shared" si="2"/>
        <v>4.7341228511246314</v>
      </c>
      <c r="N9" s="44">
        <f t="shared" si="3"/>
        <v>-17.390344598613751</v>
      </c>
      <c r="O9" s="44">
        <f t="shared" si="4"/>
        <v>-20.228886419538469</v>
      </c>
      <c r="Q9" s="44"/>
    </row>
    <row r="10" spans="1:17" ht="14.25" customHeight="1">
      <c r="A10" s="67" t="s">
        <v>18</v>
      </c>
      <c r="B10" s="68">
        <f>+'€ par h'!G18</f>
        <v>3462.0453312107966</v>
      </c>
      <c r="C10" s="69">
        <f>+'€ par h'!G43</f>
        <v>4213.7743062155487</v>
      </c>
      <c r="D10" s="69">
        <f>+'€ par h'!G68</f>
        <v>751.7289750047521</v>
      </c>
      <c r="E10" s="69">
        <f>+'€ par h'!G93</f>
        <v>1178.0052889184565</v>
      </c>
      <c r="F10" s="69">
        <f>+'€ par h'!G118</f>
        <v>493.45295571184187</v>
      </c>
      <c r="G10" s="69">
        <f>+'€ par h'!G143</f>
        <v>212.0281980612051</v>
      </c>
      <c r="H10" s="69">
        <f>+'€ par h'!G168</f>
        <v>224.80717544193118</v>
      </c>
      <c r="I10" s="69">
        <f>+'€ par h'!G193</f>
        <v>3186.4788395742253</v>
      </c>
      <c r="J10" s="60"/>
      <c r="K10" s="64">
        <f t="shared" si="0"/>
        <v>0.17839801573992953</v>
      </c>
      <c r="L10" s="65">
        <f t="shared" si="1"/>
        <v>1.0570257556821441</v>
      </c>
      <c r="M10" s="66">
        <f t="shared" si="2"/>
        <v>4.2388665935805943</v>
      </c>
      <c r="N10" s="44">
        <f t="shared" si="3"/>
        <v>67.17664179813778</v>
      </c>
      <c r="O10" s="44">
        <f t="shared" si="4"/>
        <v>79.955619178864254</v>
      </c>
      <c r="Q10" s="44"/>
    </row>
    <row r="11" spans="1:17" ht="14.25" customHeight="1">
      <c r="A11" s="67" t="s">
        <v>7</v>
      </c>
      <c r="B11" s="68">
        <f>+'€ par h'!G7</f>
        <v>2519.5941352816012</v>
      </c>
      <c r="C11" s="69">
        <f>+'€ par h'!G32</f>
        <v>3050.3974914229616</v>
      </c>
      <c r="D11" s="69">
        <f>+'€ par h'!G57</f>
        <v>530.80335614136038</v>
      </c>
      <c r="E11" s="69">
        <f>+'€ par h'!G82</f>
        <v>735.86517662612187</v>
      </c>
      <c r="F11" s="69">
        <f>+'€ par h'!G107</f>
        <v>278.98244034172035</v>
      </c>
      <c r="G11" s="69">
        <f>+'€ par h'!G132</f>
        <v>255.48029320301626</v>
      </c>
      <c r="H11" s="69">
        <f>+'€ par h'!G157</f>
        <v>193.52152862213737</v>
      </c>
      <c r="I11" s="69">
        <f>+'€ par h'!G182</f>
        <v>2462.7088325096734</v>
      </c>
      <c r="J11" s="60"/>
      <c r="K11" s="64">
        <f t="shared" si="0"/>
        <v>0.17401120923875044</v>
      </c>
      <c r="L11" s="65">
        <f t="shared" si="1"/>
        <v>1.100454026369176</v>
      </c>
      <c r="M11" s="66">
        <f t="shared" si="2"/>
        <v>4.6395879076804842</v>
      </c>
      <c r="N11" s="44">
        <f t="shared" si="3"/>
        <v>73.920619856958638</v>
      </c>
      <c r="O11" s="44">
        <f t="shared" si="4"/>
        <v>11.961855276079717</v>
      </c>
      <c r="Q11" s="44"/>
    </row>
    <row r="12" spans="1:17" ht="14.25" customHeight="1">
      <c r="A12" s="67" t="s">
        <v>8</v>
      </c>
      <c r="B12" s="68">
        <f>+'€ par h'!G8</f>
        <v>2743.8754178746822</v>
      </c>
      <c r="C12" s="69">
        <f>+'€ par h'!G33</f>
        <v>3247.2418143832497</v>
      </c>
      <c r="D12" s="69">
        <f>+'€ par h'!G58</f>
        <v>503.3663965085675</v>
      </c>
      <c r="E12" s="69">
        <f>+'€ par h'!G83</f>
        <v>755.0775264455666</v>
      </c>
      <c r="F12" s="69">
        <f>+'€ par h'!G108</f>
        <v>257.16455628429497</v>
      </c>
      <c r="G12" s="69">
        <f>+'€ par h'!G133</f>
        <v>268.19965405957453</v>
      </c>
      <c r="H12" s="69">
        <f>+'€ par h'!G158</f>
        <v>259.0371985642733</v>
      </c>
      <c r="I12" s="69">
        <f>+'€ par h'!G183</f>
        <v>2781.1044376393988</v>
      </c>
      <c r="J12" s="60"/>
      <c r="K12" s="64">
        <f t="shared" si="0"/>
        <v>0.15501352387092618</v>
      </c>
      <c r="L12" s="65">
        <f t="shared" si="1"/>
        <v>1.0072223396357289</v>
      </c>
      <c r="M12" s="66">
        <f t="shared" si="2"/>
        <v>5.525010125684986</v>
      </c>
      <c r="N12" s="44">
        <f t="shared" si="3"/>
        <v>5.453426347295931</v>
      </c>
      <c r="O12" s="44">
        <f t="shared" si="4"/>
        <v>-3.7090291480053565</v>
      </c>
      <c r="Q12" s="44"/>
    </row>
    <row r="13" spans="1:17" ht="14.25" customHeight="1">
      <c r="A13" s="67" t="s">
        <v>6</v>
      </c>
      <c r="B13" s="68">
        <f>+'€ par h'!G6</f>
        <v>2813.1963161901622</v>
      </c>
      <c r="C13" s="69">
        <f>+'€ par h'!G31</f>
        <v>3313.9647645452023</v>
      </c>
      <c r="D13" s="69">
        <f>+'€ par h'!G56</f>
        <v>500.76844835504016</v>
      </c>
      <c r="E13" s="69">
        <f>+'€ par h'!G81</f>
        <v>786.56232203136562</v>
      </c>
      <c r="F13" s="69">
        <f>+'€ par h'!G106</f>
        <v>326.17922049335596</v>
      </c>
      <c r="G13" s="69">
        <f>+'€ par h'!G131</f>
        <v>250.0059271888089</v>
      </c>
      <c r="H13" s="69">
        <f>+'€ par h'!G156</f>
        <v>268.09142596150565</v>
      </c>
      <c r="I13" s="69">
        <f>+'€ par h'!G181</f>
        <v>3017.0029124701869</v>
      </c>
      <c r="J13" s="60"/>
      <c r="K13" s="64">
        <f t="shared" si="0"/>
        <v>0.1511085614767434</v>
      </c>
      <c r="L13" s="65">
        <f t="shared" si="1"/>
        <v>1.0513441156356584</v>
      </c>
      <c r="M13" s="66">
        <f t="shared" si="2"/>
        <v>6.0247464120007015</v>
      </c>
      <c r="N13" s="44">
        <f t="shared" si="3"/>
        <v>40.385346817030381</v>
      </c>
      <c r="O13" s="44">
        <f t="shared" si="4"/>
        <v>58.470845589727077</v>
      </c>
      <c r="Q13" s="44"/>
    </row>
    <row r="14" spans="1:17" ht="14.25" customHeight="1">
      <c r="A14" s="67" t="s">
        <v>9</v>
      </c>
      <c r="B14" s="68">
        <f>+'€ par h'!G9</f>
        <v>2609.4259577980538</v>
      </c>
      <c r="C14" s="69">
        <f>+'€ par h'!G34</f>
        <v>3160.0748072409815</v>
      </c>
      <c r="D14" s="69">
        <f>+'€ par h'!G59</f>
        <v>550.64884944292771</v>
      </c>
      <c r="E14" s="69">
        <f>+'€ par h'!G84</f>
        <v>816.46767220735762</v>
      </c>
      <c r="F14" s="69">
        <f>+'€ par h'!G109</f>
        <v>293.27589992384316</v>
      </c>
      <c r="G14" s="69">
        <f>+'€ par h'!G134</f>
        <v>230.04375062642691</v>
      </c>
      <c r="H14" s="69">
        <f>+'€ par h'!G159</f>
        <v>245.79629555077952</v>
      </c>
      <c r="I14" s="69">
        <f>+'€ par h'!G184</f>
        <v>2349.089638253562</v>
      </c>
      <c r="J14" s="60"/>
      <c r="K14" s="64">
        <f t="shared" si="0"/>
        <v>0.17425183991884413</v>
      </c>
      <c r="L14" s="65">
        <f t="shared" si="1"/>
        <v>1.0336291050999995</v>
      </c>
      <c r="M14" s="66">
        <f t="shared" si="2"/>
        <v>4.2660393109511698</v>
      </c>
      <c r="N14" s="44">
        <f t="shared" si="3"/>
        <v>27.457077159413188</v>
      </c>
      <c r="O14" s="44">
        <f t="shared" si="4"/>
        <v>43.209622083765908</v>
      </c>
      <c r="Q14" s="44"/>
    </row>
    <row r="15" spans="1:17" ht="14.25" customHeight="1">
      <c r="A15" s="67" t="s">
        <v>14</v>
      </c>
      <c r="B15" s="68">
        <f>+'€ par h'!G14</f>
        <v>2610.1898204294339</v>
      </c>
      <c r="C15" s="69">
        <f>+'€ par h'!G39</f>
        <v>3177.4671183984619</v>
      </c>
      <c r="D15" s="69">
        <f>+'€ par h'!G64</f>
        <v>567.27729796902804</v>
      </c>
      <c r="E15" s="69">
        <f>+'€ par h'!G89</f>
        <v>832.26163291180853</v>
      </c>
      <c r="F15" s="69">
        <f>+'€ par h'!G114</f>
        <v>283.69919935146714</v>
      </c>
      <c r="G15" s="69">
        <f>+'€ par h'!G139</f>
        <v>242.53086219093163</v>
      </c>
      <c r="H15" s="69">
        <f>+'€ par h'!G164</f>
        <v>276.76289606603132</v>
      </c>
      <c r="I15" s="69">
        <f>+'€ par h'!G189</f>
        <v>2473.324684890601</v>
      </c>
      <c r="J15" s="60"/>
      <c r="K15" s="64">
        <f t="shared" si="0"/>
        <v>0.17853128823405501</v>
      </c>
      <c r="L15" s="65">
        <f t="shared" si="1"/>
        <v>1.0224867561697029</v>
      </c>
      <c r="M15" s="66">
        <f t="shared" si="2"/>
        <v>4.3599923595490662</v>
      </c>
      <c r="N15" s="44">
        <f t="shared" si="3"/>
        <v>18.714864408686594</v>
      </c>
      <c r="O15" s="44">
        <f t="shared" si="4"/>
        <v>52.946898283786282</v>
      </c>
      <c r="Q15" s="44"/>
    </row>
    <row r="16" spans="1:17" ht="14.25" customHeight="1">
      <c r="A16" s="67" t="s">
        <v>15</v>
      </c>
      <c r="B16" s="68">
        <f>+'€ par h'!G15</f>
        <v>2793.4952999197326</v>
      </c>
      <c r="C16" s="69">
        <f>+'€ par h'!G40</f>
        <v>3359.2821637705497</v>
      </c>
      <c r="D16" s="69">
        <f>+'€ par h'!G65</f>
        <v>565.7868638508171</v>
      </c>
      <c r="E16" s="69">
        <f>+'€ par h'!G90</f>
        <v>897.61255923418014</v>
      </c>
      <c r="F16" s="69">
        <f>+'€ par h'!G115</f>
        <v>314.9780604048816</v>
      </c>
      <c r="G16" s="69">
        <f>+'€ par h'!G140</f>
        <v>235.32685508508015</v>
      </c>
      <c r="H16" s="69">
        <f>+'€ par h'!G165</f>
        <v>272.90562703602365</v>
      </c>
      <c r="I16" s="69">
        <f>+'€ par h'!G190</f>
        <v>2867.5386065019211</v>
      </c>
      <c r="J16" s="60"/>
      <c r="K16" s="64">
        <f t="shared" si="0"/>
        <v>0.168424930168939</v>
      </c>
      <c r="L16" s="65">
        <f t="shared" si="1"/>
        <v>0.9812306158095031</v>
      </c>
      <c r="M16" s="66">
        <f t="shared" si="2"/>
        <v>5.0682311480070252</v>
      </c>
      <c r="N16" s="44">
        <f t="shared" si="3"/>
        <v>-16.847634978481551</v>
      </c>
      <c r="O16" s="44">
        <f t="shared" si="4"/>
        <v>20.73113697246211</v>
      </c>
      <c r="Q16" s="44"/>
    </row>
    <row r="17" spans="1:17" ht="14.25" customHeight="1">
      <c r="A17" s="67" t="s">
        <v>17</v>
      </c>
      <c r="B17" s="68">
        <f>+'€ par h'!G17</f>
        <v>2925.3524674084533</v>
      </c>
      <c r="C17" s="69">
        <f>+'€ par h'!G42</f>
        <v>3502.8911531467452</v>
      </c>
      <c r="D17" s="69">
        <f>+'€ par h'!G67</f>
        <v>577.53868573829186</v>
      </c>
      <c r="E17" s="69">
        <f>+'€ par h'!G92</f>
        <v>832.11649379904452</v>
      </c>
      <c r="F17" s="69">
        <f>+'€ par h'!G117</f>
        <v>291.20252233987742</v>
      </c>
      <c r="G17" s="69">
        <f>+'€ par h'!G142</f>
        <v>284.2085611457365</v>
      </c>
      <c r="H17" s="69">
        <f>+'€ par h'!G167</f>
        <v>299.67846746935942</v>
      </c>
      <c r="I17" s="69">
        <f>+'€ par h'!G192</f>
        <v>3394.1523173866285</v>
      </c>
      <c r="J17" s="60"/>
      <c r="K17" s="64">
        <f t="shared" si="0"/>
        <v>0.16487485922006817</v>
      </c>
      <c r="L17" s="65">
        <f t="shared" si="1"/>
        <v>1.0440139265980823</v>
      </c>
      <c r="M17" s="66">
        <f t="shared" si="2"/>
        <v>5.8769263448521061</v>
      </c>
      <c r="N17" s="44">
        <f t="shared" si="3"/>
        <v>36.624714279124646</v>
      </c>
      <c r="O17" s="44">
        <f t="shared" si="4"/>
        <v>52.094620602747625</v>
      </c>
      <c r="Q17" s="44"/>
    </row>
    <row r="18" spans="1:17" ht="14.25" customHeight="1">
      <c r="A18" s="67" t="s">
        <v>12</v>
      </c>
      <c r="B18" s="68">
        <f>+'€ par h'!G12</f>
        <v>2338.2508209043403</v>
      </c>
      <c r="C18" s="69">
        <f>+'€ par h'!G37</f>
        <v>2950.2245373197461</v>
      </c>
      <c r="D18" s="69">
        <f>+'€ par h'!G62</f>
        <v>611.97371641540576</v>
      </c>
      <c r="E18" s="69">
        <f>+'€ par h'!G87</f>
        <v>799.90295356764477</v>
      </c>
      <c r="F18" s="69">
        <f>+'€ par h'!G112</f>
        <v>260.42126020607253</v>
      </c>
      <c r="G18" s="69">
        <f>+'€ par h'!G137</f>
        <v>248.84597704744513</v>
      </c>
      <c r="H18" s="69">
        <f>+'€ par h'!G162</f>
        <v>188.47593114432129</v>
      </c>
      <c r="I18" s="69">
        <f>+'€ par h'!G187</f>
        <v>2398.9323090274156</v>
      </c>
      <c r="J18" s="60"/>
      <c r="K18" s="64">
        <f t="shared" si="0"/>
        <v>0.20743292880730316</v>
      </c>
      <c r="L18" s="65">
        <f t="shared" si="1"/>
        <v>1.0906260224824924</v>
      </c>
      <c r="M18" s="66">
        <f t="shared" si="2"/>
        <v>3.9199923864034516</v>
      </c>
      <c r="N18" s="44">
        <f t="shared" si="3"/>
        <v>72.492023053833464</v>
      </c>
      <c r="O18" s="44">
        <f t="shared" si="4"/>
        <v>12.121977150709625</v>
      </c>
      <c r="Q18" s="44"/>
    </row>
    <row r="19" spans="1:17" ht="14.25" customHeight="1">
      <c r="A19" s="67" t="s">
        <v>19</v>
      </c>
      <c r="B19" s="68">
        <f>+'€ par h'!G19</f>
        <v>3947.6561963044383</v>
      </c>
      <c r="C19" s="69">
        <f>+'€ par h'!G44</f>
        <v>4390.0795032974866</v>
      </c>
      <c r="D19" s="69">
        <f>+'€ par h'!G69</f>
        <v>442.4233069930483</v>
      </c>
      <c r="E19" s="69">
        <f>+'€ par h'!G94</f>
        <v>880.12665201116988</v>
      </c>
      <c r="F19" s="69">
        <f>+'€ par h'!G119</f>
        <v>351.13175212405679</v>
      </c>
      <c r="G19" s="69">
        <f>+'€ par h'!G144</f>
        <v>181.06892282098508</v>
      </c>
      <c r="H19" s="69">
        <f>+'€ par h'!G169</f>
        <v>289.53093933812607</v>
      </c>
      <c r="I19" s="69">
        <f>+'€ par h'!G194</f>
        <v>2282.5680969639357</v>
      </c>
      <c r="J19" s="60"/>
      <c r="K19" s="64">
        <f t="shared" ref="K19:K26" si="5">+D19/C19</f>
        <v>0.10077797148337161</v>
      </c>
      <c r="L19" s="65">
        <f t="shared" ref="L19:L26" si="6">+(D19+F19)/E19</f>
        <v>0.90163734651570793</v>
      </c>
      <c r="M19" s="66">
        <f t="shared" ref="M19:M26" si="7">+I19/D19</f>
        <v>5.1592401686012463</v>
      </c>
      <c r="N19" s="44">
        <f t="shared" si="3"/>
        <v>-86.571592894064452</v>
      </c>
      <c r="O19" s="44">
        <f t="shared" si="4"/>
        <v>21.890423623076259</v>
      </c>
      <c r="Q19" s="44"/>
    </row>
    <row r="20" spans="1:17" ht="14.25" customHeight="1">
      <c r="A20" s="67" t="s">
        <v>20</v>
      </c>
      <c r="B20" s="68">
        <f>+'€ par h'!G20</f>
        <v>3399.4334705802212</v>
      </c>
      <c r="C20" s="69">
        <f>+'€ par h'!G45</f>
        <v>3657.8864004480706</v>
      </c>
      <c r="D20" s="69">
        <f>+'€ par h'!G70</f>
        <v>258.45292986784943</v>
      </c>
      <c r="E20" s="69">
        <f>+'€ par h'!G95</f>
        <v>655.11600263392927</v>
      </c>
      <c r="F20" s="69">
        <f>+'€ par h'!G120</f>
        <v>562.65864125580902</v>
      </c>
      <c r="G20" s="69">
        <f>+'€ par h'!G145</f>
        <v>114.4787469157294</v>
      </c>
      <c r="H20" s="69">
        <f>+'€ par h'!G170</f>
        <v>33.898150951393411</v>
      </c>
      <c r="I20" s="69">
        <f>+'€ par h'!G195</f>
        <v>1119.6813816018528</v>
      </c>
      <c r="J20" s="60"/>
      <c r="K20" s="64">
        <f t="shared" si="5"/>
        <v>7.065635768136222E-2</v>
      </c>
      <c r="L20" s="65">
        <f t="shared" si="6"/>
        <v>1.2533834738005711</v>
      </c>
      <c r="M20" s="66">
        <f t="shared" si="7"/>
        <v>4.3322448779139835</v>
      </c>
      <c r="N20" s="44">
        <f t="shared" si="3"/>
        <v>165.99556848972873</v>
      </c>
      <c r="O20" s="44">
        <f t="shared" si="4"/>
        <v>85.414972525392614</v>
      </c>
      <c r="Q20" s="44"/>
    </row>
    <row r="21" spans="1:17" ht="14.25" customHeight="1">
      <c r="A21" s="67" t="s">
        <v>21</v>
      </c>
      <c r="B21" s="68">
        <f>+'€ par h'!G21</f>
        <v>4004.9616047230925</v>
      </c>
      <c r="C21" s="69">
        <f>+'€ par h'!G46</f>
        <v>4351.3767593217608</v>
      </c>
      <c r="D21" s="69">
        <f>+'€ par h'!G71</f>
        <v>346.41515459866832</v>
      </c>
      <c r="E21" s="69">
        <f>+'€ par h'!G96</f>
        <v>603.00369495350458</v>
      </c>
      <c r="F21" s="69">
        <f>+'€ par h'!G121</f>
        <v>485.44289067773559</v>
      </c>
      <c r="G21" s="69">
        <f>+'€ par h'!G146</f>
        <v>251.42678350141551</v>
      </c>
      <c r="H21" s="69">
        <f>+'€ par h'!G171</f>
        <v>302.21698721500752</v>
      </c>
      <c r="I21" s="69">
        <f>+'€ par h'!G196</f>
        <v>3135.3398324551417</v>
      </c>
      <c r="J21" s="60"/>
      <c r="K21" s="64">
        <f t="shared" si="5"/>
        <v>7.9610471296597929E-2</v>
      </c>
      <c r="L21" s="65">
        <f t="shared" si="6"/>
        <v>1.3795239601981966</v>
      </c>
      <c r="M21" s="66">
        <f t="shared" si="7"/>
        <v>9.0508160247421063</v>
      </c>
      <c r="N21" s="44">
        <f t="shared" si="3"/>
        <v>228.85435032289945</v>
      </c>
      <c r="O21" s="44">
        <f t="shared" si="4"/>
        <v>279.644554036491</v>
      </c>
      <c r="Q21" s="44"/>
    </row>
    <row r="22" spans="1:17" ht="14.25" customHeight="1">
      <c r="A22" s="67" t="s">
        <v>22</v>
      </c>
      <c r="B22" s="68">
        <f>+'€ par h'!G22</f>
        <v>4031.5217249554739</v>
      </c>
      <c r="C22" s="69">
        <f>+'€ par h'!G47</f>
        <v>4449.3954741404141</v>
      </c>
      <c r="D22" s="69">
        <f>+'€ par h'!G72</f>
        <v>417.87374918494015</v>
      </c>
      <c r="E22" s="69">
        <f>+'€ par h'!G97</f>
        <v>1283.2083236370925</v>
      </c>
      <c r="F22" s="69">
        <f>+'€ par h'!G122</f>
        <v>502.521906975994</v>
      </c>
      <c r="G22" s="69">
        <f>+'€ par h'!G147</f>
        <v>255.06142386127732</v>
      </c>
      <c r="H22" s="69">
        <f>+'€ par h'!G172</f>
        <v>523.40500256902385</v>
      </c>
      <c r="I22" s="69">
        <f>+'€ par h'!G197</f>
        <v>3512.6156198950735</v>
      </c>
      <c r="J22" s="60"/>
      <c r="K22" s="64">
        <f t="shared" si="5"/>
        <v>9.3916971780457409E-2</v>
      </c>
      <c r="L22" s="65">
        <f t="shared" si="6"/>
        <v>0.71726128891697682</v>
      </c>
      <c r="M22" s="66">
        <f t="shared" si="7"/>
        <v>8.405925537908054</v>
      </c>
      <c r="N22" s="44">
        <f t="shared" si="3"/>
        <v>-362.81266747615814</v>
      </c>
      <c r="O22" s="44">
        <f t="shared" si="4"/>
        <v>-94.469088768411495</v>
      </c>
      <c r="Q22" s="44"/>
    </row>
    <row r="23" spans="1:17" ht="14.25" customHeight="1">
      <c r="A23" s="67" t="s">
        <v>23</v>
      </c>
      <c r="B23" s="68">
        <f>+'€ par h'!G23</f>
        <v>1657.7479812377198</v>
      </c>
      <c r="C23" s="69">
        <f>+'€ par h'!G48</f>
        <v>2139.4685307802097</v>
      </c>
      <c r="D23" s="69">
        <f>+'€ par h'!G73</f>
        <v>481.72054954248983</v>
      </c>
      <c r="E23" s="69">
        <f>+'€ par h'!G98</f>
        <v>573.01468121916957</v>
      </c>
      <c r="F23" s="69">
        <f>+'€ par h'!G123</f>
        <v>460.56473100205568</v>
      </c>
      <c r="G23" s="69">
        <f>+'€ par h'!G148</f>
        <v>41.485275244466152</v>
      </c>
      <c r="H23" s="69">
        <f>+'€ par h'!G173</f>
        <v>101.9092210019421</v>
      </c>
      <c r="I23" s="69">
        <f>+'€ par h'!G198</f>
        <v>674.26688548421896</v>
      </c>
      <c r="J23" s="60"/>
      <c r="K23" s="64">
        <f t="shared" si="5"/>
        <v>0.22515897878938121</v>
      </c>
      <c r="L23" s="65">
        <f t="shared" si="6"/>
        <v>1.6444347962249424</v>
      </c>
      <c r="M23" s="66">
        <f t="shared" si="7"/>
        <v>1.3997054643498152</v>
      </c>
      <c r="N23" s="44">
        <f t="shared" si="3"/>
        <v>369.27059932537611</v>
      </c>
      <c r="O23" s="44">
        <f t="shared" si="4"/>
        <v>429.69454508285207</v>
      </c>
      <c r="Q23" s="44"/>
    </row>
    <row r="24" spans="1:17" ht="14.25" customHeight="1">
      <c r="A24" s="70"/>
      <c r="B24" s="71"/>
      <c r="C24" s="72"/>
      <c r="D24" s="72"/>
      <c r="E24" s="72"/>
      <c r="F24" s="72"/>
      <c r="G24" s="72"/>
      <c r="H24" s="72"/>
      <c r="I24" s="72"/>
      <c r="J24" s="73"/>
      <c r="K24" s="74"/>
      <c r="L24" s="75"/>
      <c r="M24" s="76"/>
      <c r="N24" s="56"/>
      <c r="O24" s="44"/>
      <c r="Q24" s="44"/>
    </row>
    <row r="25" spans="1:17" ht="14.25" customHeight="1">
      <c r="A25" s="77" t="s">
        <v>43</v>
      </c>
      <c r="B25" s="78">
        <f>+'€ par h'!G25</f>
        <v>2695.9521590131503</v>
      </c>
      <c r="C25" s="69">
        <f>+'€ par h'!G50</f>
        <v>3249.1721431628548</v>
      </c>
      <c r="D25" s="69">
        <f>+'€ par h'!G75</f>
        <v>553.21998414970449</v>
      </c>
      <c r="E25" s="69">
        <f>+'€ par h'!G100</f>
        <v>824.87697360939478</v>
      </c>
      <c r="F25" s="69">
        <f>+'€ par h'!G125</f>
        <v>300.17221223776505</v>
      </c>
      <c r="G25" s="69">
        <f>+'€ par h'!G150</f>
        <v>251.51638306740503</v>
      </c>
      <c r="H25" s="69">
        <f>+'€ par h'!G175</f>
        <v>253.87699531865235</v>
      </c>
      <c r="I25" s="69">
        <f>+'€ par h'!G200</f>
        <v>2743.5300860494353</v>
      </c>
      <c r="J25" s="60"/>
      <c r="K25" s="64">
        <f t="shared" si="5"/>
        <v>0.17026490434304331</v>
      </c>
      <c r="L25" s="65">
        <f t="shared" si="6"/>
        <v>1.0345690614362786</v>
      </c>
      <c r="M25" s="66">
        <f t="shared" si="7"/>
        <v>4.9592027848853348</v>
      </c>
      <c r="N25" s="44">
        <f>+C25+F25-B25-E25</f>
        <v>28.515222778074758</v>
      </c>
      <c r="O25" s="44">
        <f>+C25+F25+H25-B25-E25-G25</f>
        <v>30.875835029322189</v>
      </c>
      <c r="Q25" s="44"/>
    </row>
    <row r="26" spans="1:17" ht="14.25" customHeight="1">
      <c r="A26" s="77" t="s">
        <v>42</v>
      </c>
      <c r="B26" s="78">
        <f>+'€ par h'!G26</f>
        <v>2661.2848175981358</v>
      </c>
      <c r="C26" s="69">
        <f>+'€ par h'!G51</f>
        <v>3219.2028096493796</v>
      </c>
      <c r="D26" s="69">
        <f>+'€ par h'!G76</f>
        <v>557.9179920512438</v>
      </c>
      <c r="E26" s="69">
        <f>+'€ par h'!G101</f>
        <v>820.70017229813482</v>
      </c>
      <c r="F26" s="69">
        <f>+'€ par h'!G126</f>
        <v>295.24367406928434</v>
      </c>
      <c r="G26" s="69">
        <f>+'€ par h'!G151</f>
        <v>252.42687199189626</v>
      </c>
      <c r="H26" s="69">
        <f>+'€ par h'!G176</f>
        <v>250.83258417718551</v>
      </c>
      <c r="I26" s="69">
        <f>+'€ par h'!G201</f>
        <v>2740.6295813041102</v>
      </c>
      <c r="J26" s="60"/>
      <c r="K26" s="64">
        <f t="shared" si="5"/>
        <v>0.17330936416274115</v>
      </c>
      <c r="L26" s="65">
        <f t="shared" si="6"/>
        <v>1.0395534141676785</v>
      </c>
      <c r="M26" s="66">
        <f t="shared" si="7"/>
        <v>4.9122444881691285</v>
      </c>
      <c r="N26" s="44">
        <f>+C26+F26-B26-E26</f>
        <v>32.461493822393209</v>
      </c>
      <c r="O26" s="44">
        <f>+C26+F26+H26-B26-E26-G26</f>
        <v>30.867206007682654</v>
      </c>
      <c r="Q26" s="44"/>
    </row>
    <row r="27" spans="1:17" ht="15.75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</row>
    <row r="28" spans="1:17" ht="15.75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</row>
    <row r="29" spans="1:17" ht="23.25" customHeight="1">
      <c r="A29" s="86" t="s">
        <v>78</v>
      </c>
      <c r="B29" s="87"/>
      <c r="C29" s="87"/>
      <c r="D29" s="87"/>
      <c r="E29" s="87"/>
      <c r="F29" s="87"/>
      <c r="G29" s="87"/>
      <c r="H29" s="87"/>
      <c r="I29" s="87"/>
      <c r="J29" s="87"/>
      <c r="K29" s="86" t="s">
        <v>76</v>
      </c>
      <c r="L29" s="60"/>
      <c r="M29" s="60"/>
    </row>
    <row r="30" spans="1:17" ht="15.75">
      <c r="A30" s="58"/>
      <c r="B30" s="79" t="s">
        <v>69</v>
      </c>
      <c r="C30" s="79" t="s">
        <v>70</v>
      </c>
      <c r="D30" s="79" t="s">
        <v>61</v>
      </c>
      <c r="E30" s="79" t="s">
        <v>72</v>
      </c>
      <c r="F30" s="79" t="s">
        <v>73</v>
      </c>
      <c r="G30" s="79" t="s">
        <v>63</v>
      </c>
      <c r="H30" s="79" t="s">
        <v>62</v>
      </c>
      <c r="I30" s="79" t="s">
        <v>58</v>
      </c>
      <c r="J30" s="60"/>
      <c r="K30" s="79" t="s">
        <v>66</v>
      </c>
      <c r="L30" s="79" t="s">
        <v>71</v>
      </c>
      <c r="M30" s="79" t="s">
        <v>67</v>
      </c>
    </row>
    <row r="31" spans="1:17">
      <c r="A31" s="80" t="s">
        <v>5</v>
      </c>
      <c r="B31" s="89">
        <f>+'€ par h'!O5</f>
        <v>4.1155875978338141E-3</v>
      </c>
      <c r="C31" s="89">
        <f>+'€ par h'!O30</f>
        <v>9.4214984685887515E-3</v>
      </c>
      <c r="D31" s="89">
        <f>+'€ par h'!O55</f>
        <v>3.7437860395406863E-2</v>
      </c>
      <c r="E31" s="89">
        <f>+'€ par h'!O80</f>
        <v>-6.5403923368944072E-3</v>
      </c>
      <c r="F31" s="89">
        <f>+'€ par h'!O105</f>
        <v>1.8301127339601653E-3</v>
      </c>
      <c r="G31" s="89">
        <f>+'€ par h'!O130</f>
        <v>2.1303698995576159E-2</v>
      </c>
      <c r="H31" s="89">
        <f>+'€ par h'!O155</f>
        <v>-3.0783060566596077E-2</v>
      </c>
      <c r="I31" s="89">
        <f>+'€ par h'!O180</f>
        <v>8.4015888270891903E-3</v>
      </c>
      <c r="J31" s="90"/>
      <c r="K31" s="96">
        <f>+'€ par h'!I257</f>
        <v>1.7674462338743453</v>
      </c>
      <c r="L31" s="97">
        <f>+'€ par h'!I209</f>
        <v>11.881047515142896</v>
      </c>
      <c r="M31" s="91">
        <f>+'€ par h'!I233</f>
        <v>-0.59495228695175317</v>
      </c>
    </row>
    <row r="32" spans="1:17" ht="14.25" customHeight="1">
      <c r="A32" s="67" t="s">
        <v>16</v>
      </c>
      <c r="B32" s="82">
        <f>+'€ par h'!O16</f>
        <v>5.1628512108270463E-4</v>
      </c>
      <c r="C32" s="82">
        <f>+'€ par h'!O41</f>
        <v>6.159670504431114E-3</v>
      </c>
      <c r="D32" s="82">
        <f>+'€ par h'!O66</f>
        <v>3.0234476251346232E-2</v>
      </c>
      <c r="E32" s="82">
        <f>+'€ par h'!O91</f>
        <v>-2.743413004709927E-4</v>
      </c>
      <c r="F32" s="82">
        <f>+'€ par h'!O116</f>
        <v>-4.0660340625384706E-3</v>
      </c>
      <c r="G32" s="82">
        <f>+'€ par h'!O141</f>
        <v>9.200274916583373E-3</v>
      </c>
      <c r="H32" s="82">
        <f>+'€ par h'!O166</f>
        <v>-3.3036513475726448E-2</v>
      </c>
      <c r="I32" s="82">
        <f>+'€ par h'!O191</f>
        <v>-5.0711303556406628E-3</v>
      </c>
      <c r="J32" s="83"/>
      <c r="K32" s="98">
        <f>+'€ par h'!I268</f>
        <v>1.8171928969449165</v>
      </c>
      <c r="L32" s="99">
        <f>+'€ par h'!I220</f>
        <v>7.5811233438910497</v>
      </c>
      <c r="M32" s="88">
        <f>+'€ par h'!I244</f>
        <v>-0.65701157189250825</v>
      </c>
    </row>
    <row r="33" spans="1:13" ht="14.25" customHeight="1">
      <c r="A33" s="67" t="s">
        <v>11</v>
      </c>
      <c r="B33" s="82">
        <f>+'€ par h'!O11</f>
        <v>9.0232785736779064E-3</v>
      </c>
      <c r="C33" s="82">
        <f>+'€ par h'!O36</f>
        <v>1.170760032894802E-2</v>
      </c>
      <c r="D33" s="82">
        <f>+'€ par h'!O61</f>
        <v>2.5096621932248153E-2</v>
      </c>
      <c r="E33" s="82">
        <f>+'€ par h'!O86</f>
        <v>-1.5913661613309316E-3</v>
      </c>
      <c r="F33" s="82">
        <f>+'€ par h'!O111</f>
        <v>-5.423300645551854E-3</v>
      </c>
      <c r="G33" s="82">
        <f>+'€ par h'!O136</f>
        <v>1.3617328329918132E-2</v>
      </c>
      <c r="H33" s="82">
        <f>+'€ par h'!O161</f>
        <v>1.5085869527338147E-3</v>
      </c>
      <c r="I33" s="82">
        <f>+'€ par h'!O186</f>
        <v>-2.6816480094763451E-3</v>
      </c>
      <c r="J33" s="83"/>
      <c r="K33" s="98">
        <f>+'€ par h'!I263</f>
        <v>0.88402227691699031</v>
      </c>
      <c r="L33" s="99">
        <f>+'€ par h'!I215</f>
        <v>6.2957107203930001</v>
      </c>
      <c r="M33" s="88">
        <f>+'€ par h'!I239</f>
        <v>-0.52803058061588981</v>
      </c>
    </row>
    <row r="34" spans="1:13" ht="14.25" customHeight="1">
      <c r="A34" s="67" t="s">
        <v>13</v>
      </c>
      <c r="B34" s="82">
        <f>+'€ par h'!O13</f>
        <v>1.0874706572407744E-2</v>
      </c>
      <c r="C34" s="82">
        <f>+'€ par h'!O38</f>
        <v>1.4164826124810848E-2</v>
      </c>
      <c r="D34" s="82">
        <f>+'€ par h'!O63</f>
        <v>2.8020317292265284E-2</v>
      </c>
      <c r="E34" s="82">
        <f>+'€ par h'!O88</f>
        <v>-1.9059585592393291E-2</v>
      </c>
      <c r="F34" s="82">
        <f>+'€ par h'!O113</f>
        <v>1.5295895213960575E-2</v>
      </c>
      <c r="G34" s="82">
        <f>+'€ par h'!O138</f>
        <v>9.2769115332032026E-3</v>
      </c>
      <c r="H34" s="82">
        <f>+'€ par h'!O163</f>
        <v>-4.7716091901443214E-2</v>
      </c>
      <c r="I34" s="82">
        <f>+'€ par h'!O188</f>
        <v>2.5134517582195759E-2</v>
      </c>
      <c r="J34" s="83"/>
      <c r="K34" s="98">
        <f>+'€ par h'!I265</f>
        <v>1.0485959067309287</v>
      </c>
      <c r="L34" s="99">
        <f>+'€ par h'!I217</f>
        <v>16.156372015475519</v>
      </c>
      <c r="M34" s="88">
        <f>+'€ par h'!I241</f>
        <v>-4.5100583387590376E-2</v>
      </c>
    </row>
    <row r="35" spans="1:13" ht="14.25" customHeight="1">
      <c r="A35" s="67" t="s">
        <v>10</v>
      </c>
      <c r="B35" s="82">
        <f>+'€ par h'!O10</f>
        <v>6.901256833246272E-3</v>
      </c>
      <c r="C35" s="82">
        <f>+'€ par h'!O35</f>
        <v>7.4578302934202867E-3</v>
      </c>
      <c r="D35" s="82">
        <f>+'€ par h'!O60</f>
        <v>1.0224900924321823E-2</v>
      </c>
      <c r="E35" s="82">
        <f>+'€ par h'!O85</f>
        <v>2.9255848268584739E-2</v>
      </c>
      <c r="F35" s="82">
        <f>+'€ par h'!O110</f>
        <v>2.4887595969713017E-2</v>
      </c>
      <c r="G35" s="82">
        <f>+'€ par h'!O135</f>
        <v>6.751836668158484E-3</v>
      </c>
      <c r="H35" s="82">
        <f>+'€ par h'!O160</f>
        <v>2.1495757408493077E-2</v>
      </c>
      <c r="I35" s="82">
        <f>+'€ par h'!O185</f>
        <v>-2.0829086556122256E-3</v>
      </c>
      <c r="J35" s="83"/>
      <c r="K35" s="98">
        <f>+'€ par h'!I262</f>
        <v>0.18397572307734256</v>
      </c>
      <c r="L35" s="99">
        <f>+'€ par h'!I214</f>
        <v>-5.551687069487576</v>
      </c>
      <c r="M35" s="88">
        <f>+'€ par h'!I238</f>
        <v>-0.23790962912587332</v>
      </c>
    </row>
    <row r="36" spans="1:13" ht="14.25" customHeight="1">
      <c r="A36" s="67" t="s">
        <v>18</v>
      </c>
      <c r="B36" s="82">
        <f>+'€ par h'!O18</f>
        <v>1.5406925465899501E-3</v>
      </c>
      <c r="C36" s="82">
        <f>+'€ par h'!O43</f>
        <v>6.2419963614317453E-3</v>
      </c>
      <c r="D36" s="82">
        <f>+'€ par h'!O68</f>
        <v>2.9425027650850089E-2</v>
      </c>
      <c r="E36" s="82">
        <f>+'€ par h'!O93</f>
        <v>-1.7966380913663871E-2</v>
      </c>
      <c r="F36" s="82">
        <f>+'€ par h'!O118</f>
        <v>-1.8256701351038518E-2</v>
      </c>
      <c r="G36" s="82">
        <f>+'€ par h'!O143</f>
        <v>-3.1541285002395281E-2</v>
      </c>
      <c r="H36" s="82">
        <f>+'€ par h'!O168</f>
        <v>-0.10940858938310316</v>
      </c>
      <c r="I36" s="82">
        <f>+'€ par h'!O193</f>
        <v>5.9412977022766267E-2</v>
      </c>
      <c r="J36" s="83"/>
      <c r="K36" s="98">
        <f>+'€ par h'!I270</f>
        <v>1.5535595377208251</v>
      </c>
      <c r="L36" s="99">
        <f>+'€ par h'!I222</f>
        <v>10.914683420315519</v>
      </c>
      <c r="M36" s="88">
        <f>+'€ par h'!I246</f>
        <v>0.45994843964331888</v>
      </c>
    </row>
    <row r="37" spans="1:13" ht="14.25" customHeight="1">
      <c r="A37" s="67" t="s">
        <v>7</v>
      </c>
      <c r="B37" s="82">
        <f>+'€ par h'!O7</f>
        <v>7.0092553396838841E-3</v>
      </c>
      <c r="C37" s="82">
        <f>+'€ par h'!O32</f>
        <v>1.1271498362238397E-2</v>
      </c>
      <c r="D37" s="82">
        <f>+'€ par h'!O57</f>
        <v>3.2818963360051301E-2</v>
      </c>
      <c r="E37" s="82">
        <f>+'€ par h'!O82</f>
        <v>-3.0816844190062587E-2</v>
      </c>
      <c r="F37" s="82">
        <f>+'€ par h'!O107</f>
        <v>-2.7551145160819024E-2</v>
      </c>
      <c r="G37" s="82">
        <f>+'€ par h'!O132</f>
        <v>3.8932224473956722E-2</v>
      </c>
      <c r="H37" s="82">
        <f>+'€ par h'!O157</f>
        <v>-9.8986525532350877E-2</v>
      </c>
      <c r="I37" s="82">
        <f>+'€ par h'!O182</f>
        <v>-4.4022648651319551E-3</v>
      </c>
      <c r="J37" s="83"/>
      <c r="K37" s="98">
        <f>+'€ par h'!I259</f>
        <v>1.4073275553774161</v>
      </c>
      <c r="L37" s="99">
        <f>+'€ par h'!I211</f>
        <v>16.707729153305916</v>
      </c>
      <c r="M37" s="88">
        <f>+'€ par h'!I235</f>
        <v>-0.73370630973424067</v>
      </c>
    </row>
    <row r="38" spans="1:13" ht="14.25" customHeight="1">
      <c r="A38" s="67" t="s">
        <v>8</v>
      </c>
      <c r="B38" s="82">
        <f>+'€ par h'!O8</f>
        <v>4.8536574743092142E-3</v>
      </c>
      <c r="C38" s="82">
        <f>+'€ par h'!O33</f>
        <v>1.1083966098084819E-2</v>
      </c>
      <c r="D38" s="82">
        <f>+'€ par h'!O58</f>
        <v>4.8855741165276578E-2</v>
      </c>
      <c r="E38" s="82">
        <f>+'€ par h'!O83</f>
        <v>7.1709063448577304E-4</v>
      </c>
      <c r="F38" s="82">
        <f>+'€ par h'!O108</f>
        <v>-5.0879599644815254E-4</v>
      </c>
      <c r="G38" s="82">
        <f>+'€ par h'!O133</f>
        <v>5.5023620701354581E-2</v>
      </c>
      <c r="H38" s="82">
        <f>+'€ par h'!O158</f>
        <v>1.0991004511635039E-2</v>
      </c>
      <c r="I38" s="82">
        <f>+'€ par h'!O183</f>
        <v>1.0259032757236053E-2</v>
      </c>
      <c r="J38" s="83"/>
      <c r="K38" s="98">
        <f>+'€ par h'!I260</f>
        <v>2.1152099032869631</v>
      </c>
      <c r="L38" s="99">
        <f>+'€ par h'!I212</f>
        <v>11.254101808514683</v>
      </c>
      <c r="M38" s="88">
        <f>+'€ par h'!I236</f>
        <v>-0.89395695817330623</v>
      </c>
    </row>
    <row r="39" spans="1:13" ht="14.25" customHeight="1">
      <c r="A39" s="67" t="s">
        <v>6</v>
      </c>
      <c r="B39" s="82">
        <f>+'€ par h'!O6</f>
        <v>-1.8659996057179828E-4</v>
      </c>
      <c r="C39" s="82">
        <f>+'€ par h'!O31</f>
        <v>7.9790433244937287E-3</v>
      </c>
      <c r="D39" s="82">
        <f>+'€ par h'!O56</f>
        <v>6.1125535674939169E-2</v>
      </c>
      <c r="E39" s="82">
        <f>+'€ par h'!O81</f>
        <v>-1.5973431399967097E-2</v>
      </c>
      <c r="F39" s="82">
        <f>+'€ par h'!O106</f>
        <v>5.1487767805740159E-3</v>
      </c>
      <c r="G39" s="82">
        <f>+'€ par h'!O131</f>
        <v>2.8967149839167705E-2</v>
      </c>
      <c r="H39" s="82">
        <f>+'€ par h'!O156</f>
        <v>-5.5029818365938565E-2</v>
      </c>
      <c r="I39" s="82">
        <f>+'€ par h'!O181</f>
        <v>1.8788535803447415E-2</v>
      </c>
      <c r="J39" s="83"/>
      <c r="K39" s="98">
        <f>+'€ par h'!I258</f>
        <v>2.8073746807061912</v>
      </c>
      <c r="L39" s="99">
        <f>+'€ par h'!I210</f>
        <v>19.959833551174032</v>
      </c>
      <c r="M39" s="88">
        <f>+'€ par h'!I234</f>
        <v>-1.0656356541129899</v>
      </c>
    </row>
    <row r="40" spans="1:13" ht="14.25" customHeight="1">
      <c r="A40" s="67" t="s">
        <v>9</v>
      </c>
      <c r="B40" s="82">
        <f>+'€ par h'!O9</f>
        <v>5.3903004966002754E-3</v>
      </c>
      <c r="C40" s="82">
        <f>+'€ par h'!O34</f>
        <v>6.0615911229391362E-3</v>
      </c>
      <c r="D40" s="82">
        <f>+'€ par h'!O59</f>
        <v>9.2735031368007537E-3</v>
      </c>
      <c r="E40" s="82">
        <f>+'€ par h'!O84</f>
        <v>1.7296138114208937E-3</v>
      </c>
      <c r="F40" s="82">
        <f>+'€ par h'!O109</f>
        <v>7.8049960859460921E-3</v>
      </c>
      <c r="G40" s="82">
        <f>+'€ par h'!O134</f>
        <v>5.9014248873763275E-3</v>
      </c>
      <c r="H40" s="82">
        <f>+'€ par h'!O159</f>
        <v>3.4386676423660223E-2</v>
      </c>
      <c r="I40" s="82">
        <f>+'€ par h'!O184</f>
        <v>-2.46813354575115E-3</v>
      </c>
      <c r="J40" s="83"/>
      <c r="K40" s="98">
        <f>+'€ par h'!I261</f>
        <v>0.22075900897293166</v>
      </c>
      <c r="L40" s="99">
        <f>+'€ par h'!I213</f>
        <v>2.8522819874859939</v>
      </c>
      <c r="M40" s="88">
        <f>+'€ par h'!I237</f>
        <v>-0.20443112220399584</v>
      </c>
    </row>
    <row r="41" spans="1:13" ht="14.25" customHeight="1">
      <c r="A41" s="67" t="s">
        <v>14</v>
      </c>
      <c r="B41" s="82">
        <f>+'€ par h'!O14</f>
        <v>5.9559889445559566E-3</v>
      </c>
      <c r="C41" s="82">
        <f>+'€ par h'!O39</f>
        <v>8.7118879993508536E-3</v>
      </c>
      <c r="D41" s="82">
        <f>+'€ par h'!O64</f>
        <v>2.1899596810258437E-2</v>
      </c>
      <c r="E41" s="82">
        <f>+'€ par h'!O89</f>
        <v>-8.8397468250661637E-3</v>
      </c>
      <c r="F41" s="82">
        <f>+'€ par h'!O114</f>
        <v>7.3226015719247695E-3</v>
      </c>
      <c r="G41" s="82">
        <f>+'€ par h'!O139</f>
        <v>2.2265737636995686E-2</v>
      </c>
      <c r="H41" s="82">
        <f>+'€ par h'!O164</f>
        <v>-1.6317205494220666E-4</v>
      </c>
      <c r="I41" s="82">
        <f>+'€ par h'!O189</f>
        <v>1.120506155765133E-2</v>
      </c>
      <c r="J41" s="83"/>
      <c r="K41" s="98">
        <f>+'€ par h'!I266</f>
        <v>0.90389838990744542</v>
      </c>
      <c r="L41" s="99">
        <f>+'€ par h'!I218</f>
        <v>9.9742405709301494</v>
      </c>
      <c r="M41" s="88">
        <f>+'€ par h'!I242</f>
        <v>-0.18739238244770373</v>
      </c>
    </row>
    <row r="42" spans="1:13" ht="14.25" customHeight="1">
      <c r="A42" s="67" t="s">
        <v>15</v>
      </c>
      <c r="B42" s="82">
        <f>+'€ par h'!O15</f>
        <v>5.5561504059289391E-3</v>
      </c>
      <c r="C42" s="82">
        <f>+'€ par h'!O40</f>
        <v>8.3307043382263579E-3</v>
      </c>
      <c r="D42" s="82">
        <f>+'€ par h'!O65</f>
        <v>2.2616443286751275E-2</v>
      </c>
      <c r="E42" s="82">
        <f>+'€ par h'!O90</f>
        <v>-8.1092980568686635E-5</v>
      </c>
      <c r="F42" s="82">
        <f>+'€ par h'!O115</f>
        <v>7.3066668003551882E-4</v>
      </c>
      <c r="G42" s="82">
        <f>+'€ par h'!O140</f>
        <v>1.8483483542396151E-2</v>
      </c>
      <c r="H42" s="82">
        <f>+'€ par h'!O165</f>
        <v>-3.6809492592475568E-3</v>
      </c>
      <c r="I42" s="82">
        <f>+'€ par h'!O190</f>
        <v>3.9968475311837892E-3</v>
      </c>
      <c r="J42" s="83"/>
      <c r="K42" s="98">
        <f>+'€ par h'!I267</f>
        <v>0.92160613143092984</v>
      </c>
      <c r="L42" s="99">
        <f>+'€ par h'!I219</f>
        <v>5.5263028002265351</v>
      </c>
      <c r="M42" s="88">
        <f>+'€ par h'!I243</f>
        <v>-0.38655970961368347</v>
      </c>
    </row>
    <row r="43" spans="1:13" ht="14.25" customHeight="1">
      <c r="A43" s="67" t="s">
        <v>17</v>
      </c>
      <c r="B43" s="82">
        <f>+'€ par h'!O17</f>
        <v>-1.0829090902128025E-3</v>
      </c>
      <c r="C43" s="82">
        <f>+'€ par h'!O42</f>
        <v>1.1034213594875553E-2</v>
      </c>
      <c r="D43" s="82">
        <f>+'€ par h'!O67</f>
        <v>8.6527366278605689E-2</v>
      </c>
      <c r="E43" s="82">
        <f>+'€ par h'!O92</f>
        <v>1.222304995525314E-2</v>
      </c>
      <c r="F43" s="82">
        <f>+'€ par h'!O117</f>
        <v>2.1018900284165642E-2</v>
      </c>
      <c r="G43" s="82">
        <f>+'€ par h'!O142</f>
        <v>8.2658528663144271E-3</v>
      </c>
      <c r="H43" s="82">
        <f>+'€ par h'!O167</f>
        <v>-4.6590208385655751E-2</v>
      </c>
      <c r="I43" s="82">
        <f>+'€ par h'!O192</f>
        <v>1.7850953879091191E-2</v>
      </c>
      <c r="J43" s="83"/>
      <c r="K43" s="98">
        <f>+'€ par h'!I269</f>
        <v>4.1264414137565746</v>
      </c>
      <c r="L43" s="99">
        <f>+'€ par h'!I221</f>
        <v>18.315974698887594</v>
      </c>
      <c r="M43" s="88">
        <f>+'€ par h'!I245</f>
        <v>-1.7539808745628207</v>
      </c>
    </row>
    <row r="44" spans="1:13" ht="14.25" customHeight="1">
      <c r="A44" s="67" t="s">
        <v>12</v>
      </c>
      <c r="B44" s="82">
        <f>+'€ par h'!O12</f>
        <v>3.4086866318536746E-3</v>
      </c>
      <c r="C44" s="82">
        <f>+'€ par h'!O37</f>
        <v>9.5380813245493634E-3</v>
      </c>
      <c r="D44" s="82">
        <f>+'€ par h'!O62</f>
        <v>3.4824788919956218E-2</v>
      </c>
      <c r="E44" s="82">
        <f>+'€ par h'!O87</f>
        <v>-1.8669217623753398E-2</v>
      </c>
      <c r="F44" s="82">
        <f>+'€ par h'!O112</f>
        <v>-2.6984221828014299E-2</v>
      </c>
      <c r="G44" s="82">
        <f>+'€ par h'!O137</f>
        <v>1.2158396660990833E-2</v>
      </c>
      <c r="H44" s="82">
        <f>+'€ par h'!O162</f>
        <v>-0.10045143956247771</v>
      </c>
      <c r="I44" s="82">
        <f>+'€ par h'!O187</f>
        <v>-1.3242995053231787E-2</v>
      </c>
      <c r="J44" s="83"/>
      <c r="K44" s="98">
        <f>+'€ par h'!I264</f>
        <v>1.954398355559156</v>
      </c>
      <c r="L44" s="99">
        <f>+'€ par h'!I216</f>
        <v>13.507397095358275</v>
      </c>
      <c r="M44" s="88">
        <f>+'€ par h'!I240</f>
        <v>-0.82146274648515094</v>
      </c>
    </row>
    <row r="45" spans="1:13" ht="14.25" customHeight="1">
      <c r="A45" s="67" t="s">
        <v>19</v>
      </c>
      <c r="B45" s="82">
        <f>+'€ par h'!O19</f>
        <v>2.2811728897725647E-2</v>
      </c>
      <c r="C45" s="82">
        <f>+'€ par h'!O44</f>
        <v>2.3427312921197485E-2</v>
      </c>
      <c r="D45" s="82">
        <f>+'€ par h'!O69</f>
        <v>2.9003451766397736E-2</v>
      </c>
      <c r="E45" s="82">
        <f>+'€ par h'!O94</f>
        <v>-4.9821679354477122E-2</v>
      </c>
      <c r="F45" s="82">
        <f>+'€ par h'!O119</f>
        <v>-9.1663377640929022E-2</v>
      </c>
      <c r="G45" s="82">
        <f>+'€ par h'!O144</f>
        <v>2.4769700898653602E-2</v>
      </c>
      <c r="H45" s="82">
        <f>+'€ par h'!O169</f>
        <v>2.1231965769197947E-2</v>
      </c>
      <c r="I45" s="82">
        <f>+'€ par h'!O194</f>
        <v>3.9017504108600054E-2</v>
      </c>
      <c r="J45" s="83"/>
      <c r="K45" s="98">
        <f>+'€ par h'!I271</f>
        <v>0.21667590670507025</v>
      </c>
      <c r="L45" s="99">
        <f>+'€ par h'!I223</f>
        <v>5.8469050932418281</v>
      </c>
      <c r="M45" s="88">
        <f>+'€ par h'!I247</f>
        <v>0.19604200676200989</v>
      </c>
    </row>
    <row r="46" spans="1:13" ht="14.25" customHeight="1">
      <c r="A46" s="67" t="s">
        <v>20</v>
      </c>
      <c r="B46" s="82">
        <f>+'€ par h'!O20</f>
        <v>2.5745051989601864E-2</v>
      </c>
      <c r="C46" s="82">
        <f>+'€ par h'!O45</f>
        <v>2.6668390445710566E-2</v>
      </c>
      <c r="D46" s="82">
        <f>+'€ par h'!O70</f>
        <v>3.9214545522777033E-2</v>
      </c>
      <c r="E46" s="82">
        <f>+'€ par h'!O95</f>
        <v>-3.0539586629011461E-2</v>
      </c>
      <c r="F46" s="82">
        <f>+'€ par h'!O120</f>
        <v>3.1742901586596428E-2</v>
      </c>
      <c r="G46" s="82">
        <f>+'€ par h'!O145</f>
        <v>2.4268021292123576E-2</v>
      </c>
      <c r="H46" s="82">
        <f>+'€ par h'!O170</f>
        <v>-0.15947713225369309</v>
      </c>
      <c r="I46" s="82">
        <f>+'€ par h'!O195</f>
        <v>-4.1378587571868741E-2</v>
      </c>
      <c r="J46" s="83"/>
      <c r="K46" s="98">
        <f>+'€ par h'!I272</f>
        <v>0.33507665932091812</v>
      </c>
      <c r="L46" s="99">
        <f>+'€ par h'!I224</f>
        <v>28.507949439628611</v>
      </c>
      <c r="M46" s="88">
        <f>+'€ par h'!I248</f>
        <v>-1.6511182687694692</v>
      </c>
    </row>
    <row r="47" spans="1:13" ht="14.25" customHeight="1">
      <c r="A47" s="67" t="s">
        <v>21</v>
      </c>
      <c r="B47" s="82">
        <f>+'€ par h'!O21</f>
        <v>1.0489800164597884E-2</v>
      </c>
      <c r="C47" s="82">
        <f>+'€ par h'!O46</f>
        <v>1.1001590394222438E-2</v>
      </c>
      <c r="D47" s="82">
        <f>+'€ par h'!O71</f>
        <v>1.7014322125761039E-2</v>
      </c>
      <c r="E47" s="82">
        <f>+'€ par h'!O96</f>
        <v>-0.11570428646798614</v>
      </c>
      <c r="F47" s="82">
        <f>+'€ par h'!O121</f>
        <v>5.4397685615119151E-2</v>
      </c>
      <c r="G47" s="82">
        <f>+'€ par h'!O146</f>
        <v>5.8902616685515774E-2</v>
      </c>
      <c r="H47" s="82">
        <f>+'€ par h'!O171</f>
        <v>-5.263733514263147E-2</v>
      </c>
      <c r="I47" s="82">
        <f>+'€ par h'!O196</f>
        <v>3.9623394064833617E-2</v>
      </c>
      <c r="J47" s="83"/>
      <c r="K47" s="98">
        <f>+'€ par h'!I273</f>
        <v>0.18660429843355697</v>
      </c>
      <c r="L47" s="99">
        <f>+'€ par h'!I225</f>
        <v>65.287574604506133</v>
      </c>
      <c r="M47" s="88">
        <f>+'€ par h'!I249</f>
        <v>0.76201263463834579</v>
      </c>
    </row>
    <row r="48" spans="1:13" ht="14.25" customHeight="1">
      <c r="A48" s="67" t="s">
        <v>22</v>
      </c>
      <c r="B48" s="82">
        <f>+'€ par h'!O22</f>
        <v>1.2750434432210689E-2</v>
      </c>
      <c r="C48" s="82">
        <f>+'€ par h'!O47</f>
        <v>1.0641757377324312E-2</v>
      </c>
      <c r="D48" s="82">
        <f>+'€ par h'!O72</f>
        <v>-8.6404325977839092E-3</v>
      </c>
      <c r="E48" s="82">
        <f>+'€ par h'!O97</f>
        <v>2.659337373516979E-2</v>
      </c>
      <c r="F48" s="82">
        <f>+'€ par h'!O122</f>
        <v>5.4591506164799464E-2</v>
      </c>
      <c r="G48" s="82">
        <f>+'€ par h'!O147</f>
        <v>4.1936859182905906E-2</v>
      </c>
      <c r="H48" s="82">
        <f>+'€ par h'!O172</f>
        <v>8.4609448868665726E-2</v>
      </c>
      <c r="I48" s="82">
        <f>+'€ par h'!O197</f>
        <v>9.4562429774130763E-2</v>
      </c>
      <c r="J48" s="83"/>
      <c r="K48" s="98">
        <f>+'€ par h'!I274</f>
        <v>-0.75227910765848649</v>
      </c>
      <c r="L48" s="99">
        <f>+'€ par h'!I226</f>
        <v>-0.88618387749936911</v>
      </c>
      <c r="M48" s="88">
        <f>+'€ par h'!I250</f>
        <v>2.7494202313329925</v>
      </c>
    </row>
    <row r="49" spans="1:14" ht="14.25" customHeight="1">
      <c r="A49" s="67" t="s">
        <v>23</v>
      </c>
      <c r="B49" s="82">
        <f>+'€ par h'!O23</f>
        <v>3.13221472183145E-2</v>
      </c>
      <c r="C49" s="82">
        <f>+'€ par h'!O48</f>
        <v>8.1137106693440764E-2</v>
      </c>
      <c r="D49" s="82">
        <f>+'€ par h'!O73</f>
        <v>0.47920816755204076</v>
      </c>
      <c r="E49" s="82">
        <f>+'€ par h'!O98</f>
        <v>8.6899824934137504E-2</v>
      </c>
      <c r="F49" s="82">
        <f>+'€ par h'!O123</f>
        <v>0.10873122577852601</v>
      </c>
      <c r="G49" s="82">
        <f>+'€ par h'!O148</f>
        <v>-3.9192659931728713E-2</v>
      </c>
      <c r="H49" s="82">
        <f>+'€ par h'!O173</f>
        <v>0.16560962345520558</v>
      </c>
      <c r="I49" s="82">
        <f>+'€ par h'!O198</f>
        <v>-2.9342187061758285E-3</v>
      </c>
      <c r="J49" s="83"/>
      <c r="K49" s="98">
        <f>+'€ par h'!I275</f>
        <v>16.090571699820355</v>
      </c>
      <c r="L49" s="99">
        <f>+'€ par h'!I227</f>
        <v>65.707867759194187</v>
      </c>
      <c r="M49" s="88">
        <f>+'€ par h'!I251</f>
        <v>-5.3807457494604041</v>
      </c>
    </row>
    <row r="50" spans="1:14" ht="14.25" customHeight="1">
      <c r="A50" s="70"/>
      <c r="B50" s="84"/>
      <c r="C50" s="84"/>
      <c r="D50" s="84"/>
      <c r="E50" s="84"/>
      <c r="F50" s="84"/>
      <c r="G50" s="84"/>
      <c r="H50" s="84"/>
      <c r="I50" s="84"/>
      <c r="J50" s="85"/>
      <c r="K50" s="100"/>
      <c r="L50" s="101"/>
      <c r="M50" s="102"/>
      <c r="N50" s="103"/>
    </row>
    <row r="51" spans="1:14" ht="14.25" customHeight="1">
      <c r="A51" s="81" t="s">
        <v>43</v>
      </c>
      <c r="B51" s="82">
        <f>+'€ par h'!O25</f>
        <v>4.1081949279053731E-3</v>
      </c>
      <c r="C51" s="82">
        <f>+'€ par h'!O50</f>
        <v>9.3301402966081692E-3</v>
      </c>
      <c r="D51" s="82">
        <f>+'€ par h'!O75</f>
        <v>3.689410354313849E-2</v>
      </c>
      <c r="E51" s="82">
        <f>+'€ par h'!O100</f>
        <v>-6.6763428566694039E-3</v>
      </c>
      <c r="F51" s="82">
        <f>+'€ par h'!O125</f>
        <v>1.3512495528080759E-3</v>
      </c>
      <c r="G51" s="82">
        <f>+'€ par h'!O150</f>
        <v>2.1438398505035039E-2</v>
      </c>
      <c r="H51" s="82">
        <f>+'€ par h'!O175</f>
        <v>-3.0883303869829182E-2</v>
      </c>
      <c r="I51" s="82">
        <f>+'€ par h'!O200</f>
        <v>8.4970992811657098E-3</v>
      </c>
      <c r="J51" s="83"/>
      <c r="K51" s="98">
        <f>+'€ par h'!I277</f>
        <v>1.7395529911104406</v>
      </c>
      <c r="L51" s="99">
        <f>+'€ par h'!I229</f>
        <v>11.734793458123161</v>
      </c>
      <c r="M51" s="88">
        <f>+'€ par h'!I253</f>
        <v>-0.58259752801404563</v>
      </c>
    </row>
    <row r="52" spans="1:14" ht="14.25" customHeight="1">
      <c r="A52" s="81" t="s">
        <v>42</v>
      </c>
      <c r="B52" s="82">
        <f>+'€ par h'!O26</f>
        <v>3.6550701915940564E-3</v>
      </c>
      <c r="C52" s="82">
        <f>+'€ par h'!O51</f>
        <v>9.1306493511276177E-3</v>
      </c>
      <c r="D52" s="82">
        <f>+'€ par h'!O76</f>
        <v>3.7493705752150719E-2</v>
      </c>
      <c r="E52" s="82">
        <f>+'€ par h'!O101</f>
        <v>-6.2426869073654023E-3</v>
      </c>
      <c r="F52" s="82">
        <f>+'€ par h'!O126</f>
        <v>5.6674184570493225E-4</v>
      </c>
      <c r="G52" s="82">
        <f>+'€ par h'!O151</f>
        <v>2.099178353381026E-2</v>
      </c>
      <c r="H52" s="82">
        <f>+'€ par h'!O176</f>
        <v>-3.318434376316437E-2</v>
      </c>
      <c r="I52" s="82">
        <f>+'€ par h'!O201</f>
        <v>7.1455358535097435E-3</v>
      </c>
      <c r="J52" s="83"/>
      <c r="K52" s="98">
        <f>+'€ par h'!I278</f>
        <v>1.8188672134569233</v>
      </c>
      <c r="L52" s="99">
        <f>+'€ par h'!I230</f>
        <v>11.727792053397367</v>
      </c>
      <c r="M52" s="88">
        <f>+'€ par h'!I254</f>
        <v>-0.61938302703656678</v>
      </c>
    </row>
  </sheetData>
  <sortState ref="A32:M44">
    <sortCondition ref="A3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Valeurs €</vt:lpstr>
      <vt:lpstr>Pop DGF</vt:lpstr>
      <vt:lpstr>€ par h</vt:lpstr>
      <vt:lpstr>Pour le BIS</vt:lpstr>
    </vt:vector>
  </TitlesOfParts>
  <Company>DSIC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 Xavier -DESL</dc:creator>
  <cp:lastModifiedBy>NIEL Xavier -DESL</cp:lastModifiedBy>
  <dcterms:created xsi:type="dcterms:W3CDTF">2019-09-27T13:11:54Z</dcterms:created>
  <dcterms:modified xsi:type="dcterms:W3CDTF">2019-11-08T09:34:13Z</dcterms:modified>
</cp:coreProperties>
</file>