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ml.chartshap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ml.chartshapes+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255" yWindow="60" windowWidth="9720" windowHeight="12105" tabRatio="422"/>
  </bookViews>
  <sheets>
    <sheet name="Sommaire" sheetId="17" r:id="rId1"/>
    <sheet name="1" sheetId="16" r:id="rId2"/>
    <sheet name="2" sheetId="15" r:id="rId3"/>
    <sheet name="3" sheetId="14" r:id="rId4"/>
    <sheet name="4" sheetId="13" r:id="rId5"/>
    <sheet name="5" sheetId="12" r:id="rId6"/>
    <sheet name="6" sheetId="11" r:id="rId7"/>
    <sheet name="7" sheetId="10" r:id="rId8"/>
    <sheet name="8" sheetId="20" r:id="rId9"/>
    <sheet name="9" sheetId="8" r:id="rId10"/>
    <sheet name="10" sheetId="6" r:id="rId11"/>
    <sheet name="11" sheetId="19" r:id="rId12"/>
    <sheet name="12" sheetId="4" r:id="rId13"/>
    <sheet name="13" sheetId="1" r:id="rId14"/>
    <sheet name="14" sheetId="2" r:id="rId15"/>
    <sheet name="15" sheetId="18" r:id="rId16"/>
    <sheet name="16" sheetId="3" r:id="rId17"/>
  </sheets>
  <definedNames>
    <definedName name="_xlnm.Print_Area" localSheetId="1">'1'!$A$1:$N$77</definedName>
    <definedName name="_xlnm.Print_Area" localSheetId="10">'10'!$A$1:$M$76</definedName>
    <definedName name="_xlnm.Print_Area" localSheetId="11">'11'!$A$1:$Q$80</definedName>
    <definedName name="_xlnm.Print_Area" localSheetId="12">'12'!$A$1:$L$76</definedName>
    <definedName name="_xlnm.Print_Area" localSheetId="13">'13'!$A$1:$AU$80</definedName>
    <definedName name="_xlnm.Print_Area" localSheetId="14">'14'!$A$1:$U$77</definedName>
    <definedName name="_xlnm.Print_Area" localSheetId="15">'15'!$A$1:$G$71</definedName>
    <definedName name="_xlnm.Print_Area" localSheetId="16">'16'!$A$1:$L$83</definedName>
    <definedName name="_xlnm.Print_Area" localSheetId="2">'2'!$A$1:$G$78</definedName>
    <definedName name="_xlnm.Print_Area" localSheetId="3">'3'!$A$1:$P$81</definedName>
    <definedName name="_xlnm.Print_Area" localSheetId="4">'4'!$A$1:$M$79</definedName>
    <definedName name="_xlnm.Print_Area" localSheetId="5">'5'!$A$1:$U$77</definedName>
    <definedName name="_xlnm.Print_Area" localSheetId="6">'6'!$A$1:$G$75</definedName>
    <definedName name="_xlnm.Print_Area" localSheetId="7">'7'!$A$1:$K$76</definedName>
    <definedName name="_xlnm.Print_Area" localSheetId="8">'8'!$A$1:$G$43</definedName>
    <definedName name="_xlnm.Print_Area" localSheetId="9">'9'!$A$1:$G$65</definedName>
    <definedName name="_xlnm.Print_Area" localSheetId="0">Sommaire!$A$1:$I$56</definedName>
  </definedNames>
  <calcPr calcId="125725"/>
</workbook>
</file>

<file path=xl/calcChain.xml><?xml version="1.0" encoding="utf-8"?>
<calcChain xmlns="http://schemas.openxmlformats.org/spreadsheetml/2006/main">
  <c r="A112" i="1"/>
  <c r="B112"/>
  <c r="C112"/>
  <c r="D112"/>
  <c r="E112"/>
  <c r="F112"/>
  <c r="G112"/>
  <c r="H112"/>
  <c r="I112"/>
  <c r="J112"/>
  <c r="K112"/>
  <c r="L112"/>
  <c r="M112"/>
  <c r="A113"/>
  <c r="B113"/>
  <c r="C113"/>
  <c r="D113"/>
  <c r="E113"/>
  <c r="F113"/>
  <c r="G113"/>
  <c r="H113"/>
  <c r="I113"/>
  <c r="J113"/>
  <c r="K113"/>
  <c r="L113"/>
  <c r="M113"/>
  <c r="A114"/>
  <c r="B114"/>
  <c r="C114"/>
  <c r="D114"/>
  <c r="E114"/>
  <c r="F114"/>
  <c r="G114"/>
  <c r="H114"/>
  <c r="I114"/>
  <c r="J114"/>
  <c r="K114"/>
  <c r="L114"/>
  <c r="M114"/>
  <c r="A115"/>
  <c r="B115"/>
  <c r="C115"/>
  <c r="D115"/>
  <c r="E115"/>
  <c r="F115"/>
  <c r="G115"/>
  <c r="H115"/>
  <c r="I115"/>
  <c r="J115"/>
  <c r="K115"/>
  <c r="L115"/>
  <c r="M115"/>
  <c r="A116"/>
  <c r="B116"/>
  <c r="C116"/>
  <c r="D116"/>
  <c r="E116"/>
  <c r="F116"/>
  <c r="G116"/>
  <c r="H116"/>
  <c r="I116"/>
  <c r="J116"/>
  <c r="K116"/>
  <c r="L116"/>
  <c r="M116"/>
  <c r="A117"/>
  <c r="B117"/>
  <c r="C117"/>
  <c r="D117"/>
  <c r="E117"/>
  <c r="F117"/>
  <c r="G117"/>
  <c r="H117"/>
  <c r="I117"/>
  <c r="J117"/>
  <c r="K117"/>
  <c r="L117"/>
  <c r="M117"/>
  <c r="A118"/>
  <c r="B118"/>
  <c r="C118"/>
  <c r="D118"/>
  <c r="E118"/>
  <c r="F118"/>
  <c r="G118"/>
  <c r="H118"/>
  <c r="I118"/>
  <c r="J118"/>
  <c r="K118"/>
  <c r="L118"/>
  <c r="M118"/>
  <c r="A119"/>
  <c r="B119"/>
  <c r="C119"/>
  <c r="D119"/>
  <c r="E119"/>
  <c r="F119"/>
  <c r="G119"/>
  <c r="H119"/>
  <c r="I119"/>
  <c r="J119"/>
  <c r="K119"/>
  <c r="L119"/>
  <c r="M119"/>
  <c r="A120"/>
  <c r="B120"/>
  <c r="C120"/>
  <c r="D120"/>
  <c r="E120"/>
  <c r="F120"/>
  <c r="G120"/>
  <c r="H120"/>
  <c r="I120"/>
  <c r="J120"/>
  <c r="K120"/>
  <c r="L120"/>
  <c r="M120"/>
  <c r="A121"/>
  <c r="B121"/>
  <c r="C121"/>
  <c r="D121"/>
  <c r="E121"/>
  <c r="F121"/>
  <c r="G121"/>
  <c r="H121"/>
  <c r="I121"/>
  <c r="J121"/>
  <c r="K121"/>
  <c r="L121"/>
  <c r="M121"/>
  <c r="A122"/>
  <c r="B122"/>
  <c r="C122"/>
  <c r="D122"/>
  <c r="E122"/>
  <c r="F122"/>
  <c r="G122"/>
  <c r="H122"/>
  <c r="I122"/>
  <c r="J122"/>
  <c r="K122"/>
  <c r="L122"/>
  <c r="M122"/>
  <c r="A123"/>
  <c r="B123"/>
  <c r="C123"/>
  <c r="D123"/>
  <c r="E123"/>
  <c r="F123"/>
  <c r="G123"/>
  <c r="H123"/>
  <c r="I123"/>
  <c r="J123"/>
  <c r="K123"/>
  <c r="L123"/>
  <c r="M123"/>
  <c r="A124"/>
  <c r="B124"/>
  <c r="C124"/>
  <c r="D124"/>
  <c r="E124"/>
  <c r="F124"/>
  <c r="G124"/>
  <c r="H124"/>
  <c r="I124"/>
  <c r="J124"/>
  <c r="K124"/>
  <c r="L124"/>
  <c r="M124"/>
  <c r="A125"/>
  <c r="B125"/>
  <c r="C125"/>
  <c r="D125"/>
  <c r="E125"/>
  <c r="F125"/>
  <c r="G125"/>
  <c r="H125"/>
  <c r="I125"/>
  <c r="J125"/>
  <c r="K125"/>
  <c r="L125"/>
  <c r="M125"/>
  <c r="A126"/>
  <c r="B126"/>
  <c r="C126"/>
  <c r="D126"/>
  <c r="E126"/>
  <c r="F126"/>
  <c r="G126"/>
  <c r="H126"/>
  <c r="I126"/>
  <c r="J126"/>
  <c r="K126"/>
  <c r="L126"/>
  <c r="M126"/>
  <c r="A127"/>
  <c r="B127"/>
  <c r="C127"/>
  <c r="D127"/>
  <c r="E127"/>
  <c r="F127"/>
  <c r="G127"/>
  <c r="H127"/>
  <c r="I127"/>
  <c r="J127"/>
  <c r="K127"/>
  <c r="L127"/>
  <c r="M127"/>
  <c r="A128"/>
  <c r="B128"/>
  <c r="C128"/>
  <c r="D128"/>
  <c r="E128"/>
  <c r="F128"/>
  <c r="G128"/>
  <c r="H128"/>
  <c r="I128"/>
  <c r="J128"/>
  <c r="K128"/>
  <c r="L128"/>
  <c r="M128"/>
  <c r="A129"/>
  <c r="B129"/>
  <c r="C129"/>
  <c r="D129"/>
  <c r="E129"/>
  <c r="F129"/>
  <c r="G129"/>
  <c r="H129"/>
  <c r="I129"/>
  <c r="J129"/>
  <c r="K129"/>
  <c r="L129"/>
  <c r="M129"/>
  <c r="A130"/>
  <c r="B130"/>
  <c r="C130"/>
  <c r="D130"/>
  <c r="E130"/>
  <c r="F130"/>
  <c r="G130"/>
  <c r="H130"/>
  <c r="I130"/>
  <c r="J130"/>
  <c r="K130"/>
  <c r="L130"/>
  <c r="M130"/>
  <c r="A131"/>
  <c r="B131"/>
  <c r="C131"/>
  <c r="D131"/>
  <c r="E131"/>
  <c r="F131"/>
  <c r="G131"/>
  <c r="H131"/>
  <c r="I131"/>
  <c r="J131"/>
  <c r="K131"/>
  <c r="L131"/>
  <c r="M131"/>
  <c r="A132"/>
  <c r="B132"/>
  <c r="C132"/>
  <c r="D132"/>
  <c r="E132"/>
  <c r="F132"/>
  <c r="G132"/>
  <c r="H132"/>
  <c r="I132"/>
  <c r="J132"/>
  <c r="K132"/>
  <c r="L132"/>
  <c r="M132"/>
  <c r="J134" i="4"/>
  <c r="J133"/>
  <c r="J132"/>
  <c r="J131"/>
  <c r="J130"/>
  <c r="Q126" i="14"/>
  <c r="Q121"/>
  <c r="Q120"/>
  <c r="Q123"/>
  <c r="Q110"/>
  <c r="Q129"/>
  <c r="Q118"/>
  <c r="Q116"/>
  <c r="Q112"/>
  <c r="Q125"/>
  <c r="Q115"/>
  <c r="Q109"/>
  <c r="Q124"/>
  <c r="Q117"/>
  <c r="Q111"/>
  <c r="Q122"/>
  <c r="Q128"/>
  <c r="Q114"/>
  <c r="Q113"/>
  <c r="Q127"/>
  <c r="Q119"/>
  <c r="J110" i="4" l="1"/>
  <c r="J111"/>
  <c r="J112"/>
  <c r="J113"/>
  <c r="J114"/>
  <c r="J115"/>
  <c r="J116"/>
  <c r="J117"/>
  <c r="J118"/>
  <c r="J119"/>
  <c r="J120"/>
  <c r="J121"/>
  <c r="J122"/>
  <c r="J123"/>
  <c r="J124"/>
  <c r="J125"/>
  <c r="J126"/>
  <c r="J127"/>
  <c r="J128"/>
  <c r="J129"/>
  <c r="J109"/>
  <c r="O9" l="1"/>
  <c r="O10"/>
  <c r="O11"/>
  <c r="O12"/>
  <c r="O13"/>
  <c r="O14"/>
  <c r="O15"/>
  <c r="O16"/>
  <c r="O17"/>
  <c r="O18"/>
  <c r="O19"/>
  <c r="O20"/>
  <c r="O21"/>
  <c r="O22"/>
  <c r="O23"/>
  <c r="O24"/>
  <c r="O25"/>
  <c r="O26"/>
  <c r="O27"/>
  <c r="O28"/>
  <c r="O29"/>
  <c r="O30"/>
  <c r="O31"/>
  <c r="O32"/>
  <c r="O33"/>
  <c r="O34"/>
  <c r="O35"/>
  <c r="O36"/>
  <c r="O37"/>
  <c r="O8"/>
  <c r="P14" l="1"/>
  <c r="Q14" s="1"/>
  <c r="P15"/>
  <c r="Q15" s="1"/>
  <c r="P36"/>
  <c r="Q36" s="1"/>
  <c r="J12" i="20"/>
  <c r="J16"/>
  <c r="J20"/>
  <c r="J24"/>
  <c r="J28"/>
  <c r="J36"/>
  <c r="J32"/>
  <c r="J31"/>
  <c r="P8" i="4"/>
  <c r="Q8" s="1"/>
  <c r="P17"/>
  <c r="Q17" s="1"/>
  <c r="J11" i="20"/>
  <c r="J15"/>
  <c r="J19"/>
  <c r="J23"/>
  <c r="J27"/>
  <c r="J35"/>
  <c r="P11" i="4"/>
  <c r="P27"/>
  <c r="Q27" s="1"/>
  <c r="J10" i="20"/>
  <c r="J14"/>
  <c r="J18"/>
  <c r="J22"/>
  <c r="J26"/>
  <c r="J30"/>
  <c r="J34"/>
  <c r="J38"/>
  <c r="J9"/>
  <c r="J13"/>
  <c r="J17"/>
  <c r="J21"/>
  <c r="J25"/>
  <c r="J29"/>
  <c r="J33"/>
  <c r="J37"/>
  <c r="P10" i="4"/>
  <c r="Q10" s="1"/>
  <c r="P22"/>
  <c r="Q22" s="1"/>
  <c r="P23"/>
  <c r="Q23" s="1"/>
  <c r="P24"/>
  <c r="Q24" s="1"/>
  <c r="P33"/>
  <c r="Q33" s="1"/>
  <c r="P31"/>
  <c r="Q31" s="1"/>
  <c r="P13"/>
  <c r="Q13" s="1"/>
  <c r="P37"/>
  <c r="Q37" s="1"/>
  <c r="P28"/>
  <c r="Q28" s="1"/>
  <c r="P29"/>
  <c r="Q29" s="1"/>
  <c r="P18"/>
  <c r="Q18" s="1"/>
  <c r="P19"/>
  <c r="Q19" s="1"/>
  <c r="P21"/>
  <c r="Q21" s="1"/>
  <c r="Q11"/>
  <c r="P9" l="1"/>
  <c r="Q9" s="1"/>
  <c r="P12"/>
  <c r="Q12" s="1"/>
  <c r="P32"/>
  <c r="Q32" s="1"/>
  <c r="P30"/>
  <c r="Q30" s="1"/>
  <c r="P26"/>
  <c r="Q26" s="1"/>
  <c r="P35"/>
  <c r="Q35" s="1"/>
  <c r="P16"/>
  <c r="Q16" s="1"/>
  <c r="P25"/>
  <c r="Q25" s="1"/>
  <c r="P34"/>
  <c r="Q34" s="1"/>
  <c r="P20"/>
  <c r="Q20" s="1"/>
  <c r="K83" i="6" l="1"/>
  <c r="O118" i="1"/>
  <c r="N113"/>
  <c r="N114"/>
  <c r="N115"/>
  <c r="N116"/>
  <c r="N117"/>
  <c r="N118"/>
  <c r="N119"/>
  <c r="N120"/>
  <c r="N121"/>
  <c r="N122"/>
  <c r="N123"/>
  <c r="N124"/>
  <c r="N125"/>
  <c r="N126"/>
  <c r="N127"/>
  <c r="N128"/>
  <c r="N129"/>
  <c r="N130"/>
  <c r="N131"/>
  <c r="N132"/>
  <c r="M103" i="19"/>
  <c r="M102"/>
  <c r="M100"/>
  <c r="M99"/>
  <c r="M97"/>
  <c r="M96"/>
  <c r="M94"/>
  <c r="M93"/>
  <c r="M91"/>
  <c r="M90"/>
  <c r="O113" i="1"/>
  <c r="O115"/>
  <c r="O116"/>
  <c r="O117"/>
  <c r="O120"/>
  <c r="O122"/>
  <c r="O124"/>
  <c r="O126"/>
  <c r="O128"/>
  <c r="O129"/>
  <c r="O130"/>
  <c r="N112"/>
  <c r="O121"/>
  <c r="O125"/>
  <c r="O112"/>
  <c r="O132"/>
  <c r="O114"/>
  <c r="O131"/>
  <c r="O127"/>
  <c r="O123"/>
  <c r="O119"/>
  <c r="L83" i="6" l="1"/>
  <c r="M83"/>
  <c r="J83"/>
  <c r="I83"/>
  <c r="X38" i="19"/>
  <c r="X37"/>
  <c r="X36"/>
  <c r="X35"/>
  <c r="X34"/>
  <c r="X33"/>
  <c r="X32"/>
  <c r="X31"/>
  <c r="X30"/>
  <c r="X29"/>
  <c r="X28"/>
  <c r="X27"/>
  <c r="X26"/>
  <c r="X25"/>
  <c r="X24"/>
  <c r="X23"/>
  <c r="X22"/>
  <c r="X21"/>
  <c r="X20"/>
  <c r="X18"/>
  <c r="X17"/>
  <c r="X16"/>
  <c r="X14"/>
  <c r="X13"/>
  <c r="X12"/>
  <c r="X11"/>
  <c r="X10"/>
  <c r="X9"/>
  <c r="T26"/>
  <c r="T35"/>
  <c r="T10"/>
  <c r="T24"/>
  <c r="Z23"/>
  <c r="Z22"/>
  <c r="Z9"/>
  <c r="Z30"/>
  <c r="T30" l="1"/>
  <c r="T18"/>
  <c r="T36"/>
  <c r="Z20"/>
  <c r="Z34"/>
  <c r="T12"/>
  <c r="Z31"/>
  <c r="T34"/>
  <c r="Z13"/>
  <c r="Z26"/>
  <c r="Z35"/>
  <c r="Z27"/>
  <c r="T21"/>
  <c r="T23"/>
  <c r="T20"/>
  <c r="W17"/>
  <c r="W19"/>
  <c r="W32"/>
  <c r="U16"/>
  <c r="W28"/>
  <c r="W20"/>
  <c r="U18"/>
  <c r="U27"/>
  <c r="W29"/>
  <c r="W13"/>
  <c r="Y9"/>
  <c r="Y15"/>
  <c r="Y18"/>
  <c r="W21"/>
  <c r="Y24"/>
  <c r="W25"/>
  <c r="U24"/>
  <c r="U26"/>
  <c r="U31"/>
  <c r="T33"/>
  <c r="T11"/>
  <c r="T16"/>
  <c r="U30"/>
  <c r="U12"/>
  <c r="W9"/>
  <c r="W23"/>
  <c r="Z33"/>
  <c r="W33"/>
  <c r="W14"/>
  <c r="T31"/>
  <c r="U13"/>
  <c r="W36"/>
  <c r="U36"/>
  <c r="U10"/>
  <c r="W12"/>
  <c r="Y17"/>
  <c r="X19"/>
  <c r="Y20"/>
  <c r="Y36"/>
  <c r="T37"/>
  <c r="T28"/>
  <c r="U37"/>
  <c r="W30"/>
  <c r="W37"/>
  <c r="U28"/>
  <c r="W34"/>
  <c r="W11"/>
  <c r="W15"/>
  <c r="W27"/>
  <c r="U15"/>
  <c r="W26"/>
  <c r="W31"/>
  <c r="U21"/>
  <c r="Y22"/>
  <c r="Y26"/>
  <c r="W16"/>
  <c r="W24"/>
  <c r="W18"/>
  <c r="U14"/>
  <c r="U19"/>
  <c r="T27"/>
  <c r="U11"/>
  <c r="U22"/>
  <c r="W22"/>
  <c r="U23"/>
  <c r="U35"/>
  <c r="W35"/>
  <c r="W10"/>
  <c r="X15"/>
  <c r="Y35"/>
  <c r="U29"/>
  <c r="T13"/>
  <c r="Z12"/>
  <c r="Z38"/>
  <c r="Z24"/>
  <c r="Z25"/>
  <c r="Z10"/>
  <c r="Z21"/>
  <c r="Z28"/>
  <c r="AA26" l="1"/>
  <c r="AA20"/>
  <c r="S35"/>
  <c r="V35" s="1"/>
  <c r="S27"/>
  <c r="S36"/>
  <c r="V36" s="1"/>
  <c r="U34"/>
  <c r="T19"/>
  <c r="S37"/>
  <c r="V37" s="1"/>
  <c r="T29"/>
  <c r="U25"/>
  <c r="Z16"/>
  <c r="Z11"/>
  <c r="Z37"/>
  <c r="T14"/>
  <c r="Z15"/>
  <c r="AA15" s="1"/>
  <c r="Z36"/>
  <c r="AA36" s="1"/>
  <c r="T15"/>
  <c r="T22"/>
  <c r="Z14"/>
  <c r="Z18"/>
  <c r="AA18" s="1"/>
  <c r="Y33"/>
  <c r="Y19"/>
  <c r="Y10"/>
  <c r="AA10" s="1"/>
  <c r="Y11"/>
  <c r="U20"/>
  <c r="T9"/>
  <c r="S31"/>
  <c r="S12"/>
  <c r="Y32"/>
  <c r="Y25"/>
  <c r="AA25" s="1"/>
  <c r="Y13"/>
  <c r="AA13" s="1"/>
  <c r="S23"/>
  <c r="V23" s="1"/>
  <c r="S18"/>
  <c r="V18" s="1"/>
  <c r="Y34"/>
  <c r="AA34" s="1"/>
  <c r="Y37"/>
  <c r="Y27"/>
  <c r="AA27" s="1"/>
  <c r="Y12"/>
  <c r="AA9"/>
  <c r="S34"/>
  <c r="S24"/>
  <c r="V24" s="1"/>
  <c r="Y38"/>
  <c r="Y29"/>
  <c r="Y14"/>
  <c r="S9"/>
  <c r="Y30"/>
  <c r="U9"/>
  <c r="H83" i="6"/>
  <c r="U33" i="19"/>
  <c r="Z19"/>
  <c r="Z17"/>
  <c r="AA22"/>
  <c r="AA24"/>
  <c r="S26"/>
  <c r="V26" s="1"/>
  <c r="S16"/>
  <c r="V16" s="1"/>
  <c r="AA35"/>
  <c r="Y28"/>
  <c r="AA28" s="1"/>
  <c r="Y21"/>
  <c r="AA21" s="1"/>
  <c r="Y16"/>
  <c r="AA16" s="1"/>
  <c r="W38"/>
  <c r="Y23"/>
  <c r="AA23" s="1"/>
  <c r="Y31"/>
  <c r="AA31" s="1"/>
  <c r="V34" l="1"/>
  <c r="AC34" s="1"/>
  <c r="S33"/>
  <c r="V33" s="1"/>
  <c r="S25"/>
  <c r="T25"/>
  <c r="T38"/>
  <c r="Z29"/>
  <c r="AA29" s="1"/>
  <c r="T32"/>
  <c r="U32"/>
  <c r="U38"/>
  <c r="T17"/>
  <c r="U17"/>
  <c r="Z32"/>
  <c r="AA32" s="1"/>
  <c r="AC16"/>
  <c r="AC26"/>
  <c r="AC18"/>
  <c r="AC23"/>
  <c r="AC35"/>
  <c r="S14"/>
  <c r="S22"/>
  <c r="S21"/>
  <c r="S29"/>
  <c r="V29" s="1"/>
  <c r="S19"/>
  <c r="V12"/>
  <c r="S13"/>
  <c r="V13" s="1"/>
  <c r="V9"/>
  <c r="S20"/>
  <c r="V20" s="1"/>
  <c r="V27"/>
  <c r="AA19"/>
  <c r="AA38"/>
  <c r="S15"/>
  <c r="AA12"/>
  <c r="S11"/>
  <c r="AA17"/>
  <c r="AC36"/>
  <c r="AC24"/>
  <c r="AA30"/>
  <c r="AA14"/>
  <c r="S28"/>
  <c r="AA37"/>
  <c r="V31"/>
  <c r="S17"/>
  <c r="AA11"/>
  <c r="AA33"/>
  <c r="V17" l="1"/>
  <c r="V25"/>
  <c r="AC37"/>
  <c r="AC20"/>
  <c r="AC13"/>
  <c r="V19"/>
  <c r="V21"/>
  <c r="V22"/>
  <c r="V28"/>
  <c r="V11"/>
  <c r="V15"/>
  <c r="AC33"/>
  <c r="AC29"/>
  <c r="V14"/>
  <c r="AC31"/>
  <c r="AC27"/>
  <c r="AC9"/>
  <c r="AC12"/>
  <c r="AC17" l="1"/>
  <c r="AC25"/>
  <c r="AC21"/>
  <c r="AC19"/>
  <c r="AC22"/>
  <c r="AC14"/>
  <c r="AC28"/>
  <c r="AC15"/>
  <c r="AC11"/>
  <c r="S30" l="1"/>
  <c r="S32"/>
  <c r="V32" s="1"/>
  <c r="S10"/>
  <c r="AC32" l="1"/>
  <c r="V10"/>
  <c r="V30"/>
  <c r="S38" l="1"/>
  <c r="V38" s="1"/>
  <c r="AC30"/>
  <c r="AC10"/>
  <c r="N83" i="6" l="1"/>
  <c r="N84" s="1"/>
  <c r="G83"/>
  <c r="AC38" i="19"/>
  <c r="L84" i="6" l="1"/>
  <c r="J84"/>
  <c r="M84"/>
  <c r="I84"/>
  <c r="K84"/>
  <c r="H84"/>
</calcChain>
</file>

<file path=xl/sharedStrings.xml><?xml version="1.0" encoding="utf-8"?>
<sst xmlns="http://schemas.openxmlformats.org/spreadsheetml/2006/main" count="2725" uniqueCount="484">
  <si>
    <t>source : Insee</t>
  </si>
  <si>
    <t>Dépenses totales hors gestion active de la dette par groupe fonctionnel</t>
  </si>
  <si>
    <t>Recettes fiscales</t>
  </si>
  <si>
    <t>hors gestion active de la dette</t>
  </si>
  <si>
    <t xml:space="preserve"> en millions d'euros</t>
  </si>
  <si>
    <t>Dépenses réelles totales</t>
  </si>
  <si>
    <t>Recettes réelles totales</t>
  </si>
  <si>
    <t>Régions</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</si>
  <si>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</si>
  <si>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</si>
  <si>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</si>
  <si>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</si>
  <si>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</si>
  <si>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</si>
  <si>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</si>
  <si>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</si>
  <si>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</si>
  <si>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</si>
  <si>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</si>
  <si>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</si>
  <si>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</si>
  <si>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</si>
  <si>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</si>
  <si>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</si>
  <si>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</si>
  <si>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</si>
  <si>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</si>
  <si>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Provence-Alpes-Côte d'Azur</t>
  </si>
  <si>
    <t>Rhône-Alpes</t>
  </si>
  <si>
    <t>Métropole sauf Ile-de-France</t>
  </si>
  <si>
    <t>Ile-de-France</t>
  </si>
  <si>
    <t>Métropole</t>
  </si>
  <si>
    <t>Guadeloupe</t>
  </si>
  <si>
    <t>Guyane</t>
  </si>
  <si>
    <t>Martinique</t>
  </si>
  <si>
    <t>Réunion</t>
  </si>
  <si>
    <t>hors gestion active de le dette</t>
  </si>
  <si>
    <t>Dépenses réelles de fonctionnement</t>
  </si>
  <si>
    <t>Dépenses réelles d'investissement</t>
  </si>
  <si>
    <t xml:space="preserve"> </t>
  </si>
  <si>
    <t>Autres charges d'activité</t>
  </si>
  <si>
    <t>Autres</t>
  </si>
  <si>
    <t>Intérêts</t>
  </si>
  <si>
    <t>Remboursement de dette</t>
  </si>
  <si>
    <t>Subventions</t>
  </si>
  <si>
    <t xml:space="preserve">   Équipement</t>
  </si>
  <si>
    <t>de dette</t>
  </si>
  <si>
    <t>Emprunts</t>
  </si>
  <si>
    <t>DGF</t>
  </si>
  <si>
    <t>-</t>
  </si>
  <si>
    <t>totales</t>
  </si>
  <si>
    <t>Recettes réelles de fonctionnement</t>
  </si>
  <si>
    <t>Recettes réelles d'investissement</t>
  </si>
  <si>
    <t>dont :</t>
  </si>
  <si>
    <t>Tarif permis de conduire</t>
  </si>
  <si>
    <t>Tarif carte grise *</t>
  </si>
  <si>
    <t>en euros par habitant</t>
  </si>
  <si>
    <t xml:space="preserve">Total </t>
  </si>
  <si>
    <t>Fonctionnement</t>
  </si>
  <si>
    <t>Investissement</t>
  </si>
  <si>
    <t>Structure</t>
  </si>
  <si>
    <t>Fonct.</t>
  </si>
  <si>
    <t>Invest.</t>
  </si>
  <si>
    <t>DGD</t>
  </si>
  <si>
    <t>DRES</t>
  </si>
  <si>
    <t>FCTVA</t>
  </si>
  <si>
    <t>Corse **</t>
  </si>
  <si>
    <t xml:space="preserve">Dépenses </t>
  </si>
  <si>
    <t>Recettes de</t>
  </si>
  <si>
    <t>Épargne de</t>
  </si>
  <si>
    <t>Épargne</t>
  </si>
  <si>
    <t>fonctionnt.</t>
  </si>
  <si>
    <t>gestion</t>
  </si>
  <si>
    <t>brute</t>
  </si>
  <si>
    <t>nette</t>
  </si>
  <si>
    <t>(1)</t>
  </si>
  <si>
    <t>(2)</t>
  </si>
  <si>
    <t>(3)=(2)-(1)</t>
  </si>
  <si>
    <t>(4)</t>
  </si>
  <si>
    <t>(5)=(3)-(4)</t>
  </si>
  <si>
    <t>(6)</t>
  </si>
  <si>
    <t>(7)=(5)-(6)</t>
  </si>
  <si>
    <t>en %</t>
  </si>
  <si>
    <t>Annuité de la dette :</t>
  </si>
  <si>
    <t>total</t>
  </si>
  <si>
    <t>Annuité</t>
  </si>
  <si>
    <t>Services</t>
  </si>
  <si>
    <t>Enseignement</t>
  </si>
  <si>
    <t>Culture, sports et loisirs</t>
  </si>
  <si>
    <t>Transports :</t>
  </si>
  <si>
    <t>Environnement</t>
  </si>
  <si>
    <t>Transports</t>
  </si>
  <si>
    <t>Total</t>
  </si>
  <si>
    <t>Apprentissage</t>
  </si>
  <si>
    <t>Culture</t>
  </si>
  <si>
    <t>Sports</t>
  </si>
  <si>
    <t>Population*</t>
  </si>
  <si>
    <t>Population</t>
  </si>
  <si>
    <t>Nombre</t>
  </si>
  <si>
    <t>Part de la population</t>
  </si>
  <si>
    <t>active</t>
  </si>
  <si>
    <t>de</t>
  </si>
  <si>
    <t>km²</t>
  </si>
  <si>
    <t>des communes</t>
  </si>
  <si>
    <t>au km²</t>
  </si>
  <si>
    <t>communes</t>
  </si>
  <si>
    <t>de plus de</t>
  </si>
  <si>
    <t>PIB</t>
  </si>
  <si>
    <t xml:space="preserve">en millions </t>
  </si>
  <si>
    <t xml:space="preserve">en euros </t>
  </si>
  <si>
    <t>d'euros</t>
  </si>
  <si>
    <t>Charges à caractère général</t>
  </si>
  <si>
    <t>Personnel</t>
  </si>
  <si>
    <t>Subventions versées</t>
  </si>
  <si>
    <t>Equipement brut</t>
  </si>
  <si>
    <t>Retour sommaire</t>
  </si>
  <si>
    <t>Recettes de fonctionnement</t>
  </si>
  <si>
    <t>Recettes d'investissement</t>
  </si>
  <si>
    <t>Dotations et subventions reçues de l'Etat</t>
  </si>
  <si>
    <t xml:space="preserve">millions d'euros </t>
  </si>
  <si>
    <t>Services généraux</t>
  </si>
  <si>
    <t>Annuité de la dette</t>
  </si>
  <si>
    <t>Santé</t>
  </si>
  <si>
    <t>2 : Dépenses de fonctionnement et d’investissement : niveau et évolution</t>
  </si>
  <si>
    <t>6 : Recettes de fonctionnement et d’investissement : niveau et évolution</t>
  </si>
  <si>
    <t>Dépenses d'équipement brut</t>
  </si>
  <si>
    <t>Epargne nette</t>
  </si>
  <si>
    <t>Subventions reçues</t>
  </si>
  <si>
    <t>France</t>
  </si>
  <si>
    <t>Outre-mer</t>
  </si>
  <si>
    <t>Population**</t>
  </si>
  <si>
    <t xml:space="preserve">Population </t>
  </si>
  <si>
    <t>Taux de</t>
  </si>
  <si>
    <t>de gestion*</t>
  </si>
  <si>
    <t>Ratio 1</t>
  </si>
  <si>
    <t>Ratio 2</t>
  </si>
  <si>
    <t>Ratio 3</t>
  </si>
  <si>
    <t>Ratio 4</t>
  </si>
  <si>
    <t>Ratio 5</t>
  </si>
  <si>
    <t>Ratio 6</t>
  </si>
  <si>
    <t>Ratio 7</t>
  </si>
  <si>
    <t>Ratio 9</t>
  </si>
  <si>
    <t>Ratio 10</t>
  </si>
  <si>
    <t>Ratio 11</t>
  </si>
  <si>
    <t>1 : Dépenses et recettes réelles totales : niveau, évolution et structure</t>
  </si>
  <si>
    <t>1 - Dépenses et recettes réelles totales : niveau, évolution et structure</t>
  </si>
  <si>
    <t>Corse*</t>
  </si>
  <si>
    <t>Structure des recettes par grand poste</t>
  </si>
  <si>
    <t>permis de conduire</t>
  </si>
  <si>
    <t>carte grise</t>
  </si>
  <si>
    <t>Principales dotations, participations et subventions reçues de l'État</t>
  </si>
  <si>
    <t>Principales dotations, participations et subventions reçues</t>
  </si>
  <si>
    <t>Opérations non ventilées</t>
  </si>
  <si>
    <t>Répartition des dépenses affectées par fonction</t>
  </si>
  <si>
    <t>par emploi*</t>
  </si>
  <si>
    <t>par habitant</t>
  </si>
  <si>
    <t xml:space="preserve">                                                                                                                                                                                                                                                                                                                                                                                                      </t>
  </si>
  <si>
    <t>Tarifs de fiscalité indirecte</t>
  </si>
  <si>
    <t>(Nombre d'années de recettes de fonctionnement nécessaires pour rembourser l'encours de dette)</t>
  </si>
  <si>
    <t>13bis - Ventilation des dépenses d'investissement par fonction</t>
  </si>
  <si>
    <t>Formation professionnelle et apprentissage :</t>
  </si>
  <si>
    <t>Enseignement :</t>
  </si>
  <si>
    <t>Culture, sports et loisirs :</t>
  </si>
  <si>
    <t>Aménagement des territoires :</t>
  </si>
  <si>
    <t>Environnement :</t>
  </si>
  <si>
    <t>Action économique :</t>
  </si>
  <si>
    <t>généraux :</t>
  </si>
  <si>
    <t>Montant</t>
  </si>
  <si>
    <t>Les régions assurent, depuis 2005, la construction, la reconstruction, l'extension, le fonctionnement et l'équipement des lycées. Elles sont également responsables du recrutement et de la gestion, notamment de la rémunération, des personnels non enseignant de ces établissements (personnels techniciens, ouvriers et de service - TOS).
NB : les données publiées ci-dessous regroupent uniquement les montants des sous-fonctions "lycées publics" et "lycées privés", sans prendre en compte les éventuelles dépenses des services communs de la fonction "enseignement".</t>
  </si>
  <si>
    <t>Montant total</t>
  </si>
  <si>
    <t>Montant 
total</t>
  </si>
  <si>
    <t xml:space="preserve"> Fonct.</t>
  </si>
  <si>
    <t>Depuis 2005, les régions ont des compétences renforcées et élargies en matière de formation professionnelle continue et d'apprentissage. Elles assurent le financement de la formation des travailleurs sociaux et le financement des écoles et instituts de formation des professions paramédicales et de sages-femmes et la formation qualifiante des demandeurs d'emploi adultes.
NB : les données publiées ci-dessous regroupent uniquement les montants des sous-fonctions "Formation professionnelle" et "Apprentissage", sans prendre en compte les éventuelles dépenses des services communs de la fonction "formation professionnelle et apprentissage".</t>
  </si>
  <si>
    <t>Dépenses "Transport ferroviaire régional de voyageurs"</t>
  </si>
  <si>
    <t>Dépenses "Lycées publics" et "Lycées privés"</t>
  </si>
  <si>
    <t>Dépenses "Formation professionnelle" et "Apprentissage"</t>
  </si>
  <si>
    <t xml:space="preserve">Répartition des dépenses réelles totales </t>
  </si>
  <si>
    <t>DRT</t>
  </si>
  <si>
    <t>DRF</t>
  </si>
  <si>
    <t>DRI</t>
  </si>
  <si>
    <t>Autres charges d'activité*</t>
  </si>
  <si>
    <t>Autres***</t>
  </si>
  <si>
    <t>** Intérêts de la dette : les montants sont issus du compte 6611 (intérêts des emprunts et dettes).</t>
  </si>
  <si>
    <t xml:space="preserve">Composantes des dépenses de fonctionnement </t>
  </si>
  <si>
    <t>Équipement brut</t>
  </si>
  <si>
    <t>Recettes réelles</t>
  </si>
  <si>
    <t>Fonction.</t>
  </si>
  <si>
    <t>Dotations, participations et subventions reçues</t>
  </si>
  <si>
    <t xml:space="preserve">dont : </t>
  </si>
  <si>
    <t>Dot. form. p.*</t>
  </si>
  <si>
    <t>FNDMA</t>
  </si>
  <si>
    <r>
      <t xml:space="preserve">DGD : </t>
    </r>
    <r>
      <rPr>
        <sz val="8"/>
        <rFont val="Arial"/>
        <family val="2"/>
      </rPr>
      <t>dotation générale de décentralisation, transférée à 95% dans la DGF depuis 2004.</t>
    </r>
  </si>
  <si>
    <r>
      <t>FNDMA</t>
    </r>
    <r>
      <rPr>
        <sz val="8"/>
        <rFont val="Arial"/>
        <family val="2"/>
      </rPr>
      <t xml:space="preserve"> : fonds national de développement et de modernisation de l'apprentissage.</t>
    </r>
  </si>
  <si>
    <r>
      <t>FCTVA</t>
    </r>
    <r>
      <rPr>
        <sz val="8"/>
        <rFont val="Arial"/>
        <family val="2"/>
      </rPr>
      <t xml:space="preserve"> : fonds de compensation de la TVA.</t>
    </r>
  </si>
  <si>
    <r>
      <t>DRES</t>
    </r>
    <r>
      <rPr>
        <sz val="8"/>
        <rFont val="Arial"/>
        <family val="2"/>
      </rPr>
      <t xml:space="preserve"> : dotation régionale pour les équipements scolaires.</t>
    </r>
  </si>
  <si>
    <t>- une partie du compte 13 : subventions d'investissement</t>
  </si>
  <si>
    <t>Financement de l'investissement</t>
  </si>
  <si>
    <t>Dépenses d'investissement</t>
  </si>
  <si>
    <t>Epargne brute</t>
  </si>
  <si>
    <t>Remb. de dette</t>
  </si>
  <si>
    <t>Dépenses équip. brut</t>
  </si>
  <si>
    <t>Recettes d'inv. hors emprunts</t>
  </si>
  <si>
    <t xml:space="preserve">total </t>
  </si>
  <si>
    <t>fin inv</t>
  </si>
  <si>
    <t>dép inv</t>
  </si>
  <si>
    <r>
      <t>Remb</t>
    </r>
    <r>
      <rPr>
        <vertAlign val="superscript"/>
        <sz val="10"/>
        <rFont val="Arial"/>
        <family val="2"/>
      </rPr>
      <t>t</t>
    </r>
  </si>
  <si>
    <r>
      <t>Recettes d'inv</t>
    </r>
    <r>
      <rPr>
        <vertAlign val="superscript"/>
        <sz val="10"/>
        <rFont val="Arial"/>
        <family val="2"/>
      </rPr>
      <t>t</t>
    </r>
  </si>
  <si>
    <t>Total TFRV sur DRT</t>
  </si>
  <si>
    <t>Total Lycées sur DRT</t>
  </si>
  <si>
    <t>Total FPA sur DRT</t>
  </si>
  <si>
    <t>Corse *</t>
  </si>
  <si>
    <t>FPA</t>
  </si>
  <si>
    <t>Santé et act°</t>
  </si>
  <si>
    <t>ADT</t>
  </si>
  <si>
    <t>Action éco</t>
  </si>
  <si>
    <t>*** Autres : différence entre le total des dépenses de fonctionnement et ses composantes principales.</t>
  </si>
  <si>
    <t>Frais de personnel</t>
  </si>
  <si>
    <t>Intérêts de la dette</t>
  </si>
  <si>
    <t>*Dotation de décentralisation "Formation professionnelle continue et apprentissage"</t>
  </si>
  <si>
    <t>de dette**</t>
  </si>
  <si>
    <t>Fonct. TFRV sur DRF</t>
  </si>
  <si>
    <t>Inv. TFRV sur DRI</t>
  </si>
  <si>
    <t>Fonct. FPA sur DRF</t>
  </si>
  <si>
    <t>Inv. FPA sur DRI</t>
  </si>
  <si>
    <t>Inv. Lycées 
sur DRI</t>
  </si>
  <si>
    <t>Fonct. Lycées 
sur DRF</t>
  </si>
  <si>
    <r>
      <t>DGF</t>
    </r>
    <r>
      <rPr>
        <sz val="8"/>
        <rFont val="Arial"/>
        <family val="2"/>
      </rPr>
      <t xml:space="preserve"> : dotation globale de décentralisation créée en 2004 pour les régions et regroupant 95% de l'ancienne DGD et une partie des compensations fiscales.</t>
    </r>
  </si>
  <si>
    <t>* Autres charges d'activité : montants issus du compte 65 (autres charges de gestion courante du type aide à la personne, frais de séjour et d'hébergement, indemnités, frais de mission, contributions obligatoires, participations…etc)</t>
  </si>
  <si>
    <t xml:space="preserve">Composantes des dépenses d'investissement </t>
  </si>
  <si>
    <t>* par cheval-vapeur</t>
  </si>
  <si>
    <t>pop</t>
  </si>
  <si>
    <t>Stock de dette</t>
  </si>
  <si>
    <t>Impôts et taxes</t>
  </si>
  <si>
    <t>Impôts locaux</t>
  </si>
  <si>
    <t>Autres impôts locaux</t>
  </si>
  <si>
    <t>* Dotation de décentralisation "formation professionnelle continue et apprentissage" (compte 7451)</t>
  </si>
  <si>
    <t>( et formation qualifiante et préqualifiante des jeunes de moins de 26 ans).</t>
  </si>
  <si>
    <t>- une partie du compte 74 : participations, compensations, attributions et autres participations, reversements et restitution sur dotations et participations</t>
  </si>
  <si>
    <r>
      <t>Autres</t>
    </r>
    <r>
      <rPr>
        <sz val="8"/>
        <rFont val="Arial"/>
        <family val="2"/>
      </rPr>
      <t xml:space="preserve"> : </t>
    </r>
  </si>
  <si>
    <t>Subventions d'équipement</t>
  </si>
  <si>
    <t>Différence (fin</t>
  </si>
  <si>
    <t xml:space="preserve"> - dépenses)</t>
  </si>
  <si>
    <t>Dép. de fonct. et remb. de dette/recettes de fonct.**</t>
  </si>
  <si>
    <t>Emprunts /équipement brut</t>
  </si>
  <si>
    <t>Action économique</t>
  </si>
  <si>
    <t>Annuité de la dette*</t>
  </si>
  <si>
    <t>Dépenses totales</t>
  </si>
  <si>
    <t>Aménagement du territoire</t>
  </si>
  <si>
    <t>Formation prof. et apprent.</t>
  </si>
  <si>
    <t>Santé et action sociale</t>
  </si>
  <si>
    <t>Remarques sur les données statistiques de cette publication</t>
  </si>
  <si>
    <t>reg</t>
  </si>
  <si>
    <t>val</t>
  </si>
  <si>
    <t xml:space="preserve">Impôts locaux </t>
  </si>
  <si>
    <t>** Les dépenses totales pour les lycées sont rapportées aux dépenses réelles totales. Les dépenses de fonctionnement et d'investissement pour les lycées sont respectivement rapportées aux dépenses réelles de fonctionnement et d'investissement.</t>
  </si>
  <si>
    <t>** Les dépenses totales pour la formation professionnelle et l'apprentissage sont rapportées aux dépenses réelles totales. Les dépenses de fonctionnement et d'investissement pour la formation professionnelle et l'apprentissage sont respectivement rapportées aux dépenses réelles de fonctionnement et d'investissement.</t>
  </si>
  <si>
    <t xml:space="preserve">9 : Fiscalité indirecte : tarifs et évolution </t>
  </si>
  <si>
    <t>10 : Dotations, participations et subventions reçues : niveau et structure</t>
  </si>
  <si>
    <t xml:space="preserve">14 : Domaines transférés : dépenses liées au transport ferroviaire, à l’enseignement et à la formation professionnelle </t>
  </si>
  <si>
    <t xml:space="preserve">15 : Les ratios financiers </t>
  </si>
  <si>
    <t>16 : Indicateurs démographiques et géographiques</t>
  </si>
  <si>
    <t>8 : Impôts locaux : contributions directes et fiscalité reversée</t>
  </si>
  <si>
    <t>9 - Fiscalité indirecte : tarifs et évolution</t>
  </si>
  <si>
    <t>10 - Dotations, participations et subventions reçues* : niveau et structure</t>
  </si>
  <si>
    <t>14 -  Sous-fonction "Transport ferroviaire régional de voyageurs"</t>
  </si>
  <si>
    <t xml:space="preserve">15 -  Les ratios financiers </t>
  </si>
  <si>
    <t>10bis - Principales dotations, participations et subventions reçues de l'État</t>
  </si>
  <si>
    <t>13bis - Ventilation des dépenses de fonctionnement par fonction</t>
  </si>
  <si>
    <t>13ter - Ventilation des dépenses totales par fonction et sous-fonction</t>
  </si>
  <si>
    <t>13quater - Ventilation des dépenses totales par fonction et sous-fonction</t>
  </si>
  <si>
    <t>14bis -  Sous-fonctions "Lycées publics" et "Lycées privés"</t>
  </si>
  <si>
    <t>14ter -  Sous-fonctions "Formation professionnelle" et "Apprentissage"</t>
  </si>
  <si>
    <t>Recettes fiscales*</t>
  </si>
  <si>
    <t>*** La Corse et les régions d'Outre-mer disposent d'autres impôts et taxes spécifiques inscrits aux compte 736 et 737 (droits de consommation sur les alcools, taxe sur les rhums, octroi de mer…etc.)</t>
  </si>
  <si>
    <t>Guadeloupe ***</t>
  </si>
  <si>
    <t>Guyane ***</t>
  </si>
  <si>
    <t>Martinique ***</t>
  </si>
  <si>
    <t>Réunion ***</t>
  </si>
  <si>
    <t>Corse ***</t>
  </si>
  <si>
    <t>Volume budgétaire</t>
  </si>
  <si>
    <t>euros / hab.</t>
  </si>
  <si>
    <t>en euros par habitant en 2012</t>
  </si>
  <si>
    <r>
      <t>2 - Dépenses de fonctionnement et d'investissement : niveau et évolution</t>
    </r>
    <r>
      <rPr>
        <b/>
        <sz val="14"/>
        <color rgb="FF0070C0"/>
        <rFont val="Arial"/>
        <family val="2"/>
      </rPr>
      <t xml:space="preserve"> </t>
    </r>
  </si>
  <si>
    <t>Intérêt de la dette**</t>
  </si>
  <si>
    <t>somme</t>
  </si>
  <si>
    <t xml:space="preserve">   Subventions versées*</t>
  </si>
  <si>
    <t>Recettes totales</t>
  </si>
  <si>
    <t>dont DGF</t>
  </si>
  <si>
    <t>dont TICPE 2ème part</t>
  </si>
  <si>
    <t>Dotations et subventions reçues</t>
  </si>
  <si>
    <t>Composantes des recettes totales en euros par habitant</t>
  </si>
  <si>
    <t>Répartition des recettes totales en euros par habitant</t>
  </si>
  <si>
    <r>
      <t>6 - Recettes de fonctionnement et d'investissement : niveau et évolution</t>
    </r>
    <r>
      <rPr>
        <b/>
        <sz val="14"/>
        <color rgb="FF0070C0"/>
        <rFont val="Arial"/>
        <family val="2"/>
      </rPr>
      <t xml:space="preserve"> </t>
    </r>
  </si>
  <si>
    <t xml:space="preserve">Fiscalité régionale </t>
  </si>
  <si>
    <t>Autres impôts et taxes*</t>
  </si>
  <si>
    <t>dont cartes grises</t>
  </si>
  <si>
    <t>dont TICPE</t>
  </si>
  <si>
    <t>Fiscalité régionale</t>
  </si>
  <si>
    <t>contributions directes et assimilés**</t>
  </si>
  <si>
    <t>Impôts locaux *</t>
  </si>
  <si>
    <t>Formation de l'épargne et financement de l'investissement</t>
  </si>
  <si>
    <r>
      <t>Remb</t>
    </r>
    <r>
      <rPr>
        <b/>
        <vertAlign val="superscript"/>
        <sz val="10"/>
        <rFont val="Arial"/>
        <family val="2"/>
      </rPr>
      <t>t</t>
    </r>
  </si>
  <si>
    <t>Endettement et marge de manœuvre</t>
  </si>
  <si>
    <t>Présentation fonctionnelle</t>
  </si>
  <si>
    <t>profess. Et apprentissage</t>
  </si>
  <si>
    <t>sports et loisirs</t>
  </si>
  <si>
    <t>Lycées publics</t>
  </si>
  <si>
    <t>Lycées privés</t>
  </si>
  <si>
    <t>Enseignement supérieur</t>
  </si>
  <si>
    <t>Gares et infrastrusctures</t>
  </si>
  <si>
    <t>Voirie départementale</t>
  </si>
  <si>
    <t>Voirie nationale</t>
  </si>
  <si>
    <t>Transports  fluviaux</t>
  </si>
  <si>
    <t>Politique de la ville</t>
  </si>
  <si>
    <t>Espace rural</t>
  </si>
  <si>
    <t>Habitat Logement</t>
  </si>
  <si>
    <t>Actions en matière de déchets</t>
  </si>
  <si>
    <t>Politique de l'air</t>
  </si>
  <si>
    <t>Politique de l'eau</t>
  </si>
  <si>
    <t>Patrimoine naturel</t>
  </si>
  <si>
    <t>Recherche et innovation</t>
  </si>
  <si>
    <t>Agriculture, pêche</t>
  </si>
  <si>
    <t>Industrie, artisanat, commerce</t>
  </si>
  <si>
    <t>Tourisme et thermalisme</t>
  </si>
  <si>
    <t>et action sociale :</t>
  </si>
  <si>
    <t>Domaines transférés</t>
  </si>
  <si>
    <t>Fonct. Lycées sur DRF</t>
  </si>
  <si>
    <t>Inv. Lycées sur DRI</t>
  </si>
  <si>
    <t>Indicateurs démographiques et géographiques</t>
  </si>
  <si>
    <t>* La Corse est une collectivité territoriale à statut particulier. Elle présente des volumes budgétaires plus importants lorsque les montants sont exprimés en euros par habitant.</t>
  </si>
  <si>
    <t>Métropole (hors Corse)</t>
  </si>
  <si>
    <t>dont TICPE 2ème part**</t>
  </si>
  <si>
    <t>Intérêt de la dette</t>
  </si>
  <si>
    <t>Équipement  brut**</t>
  </si>
  <si>
    <t xml:space="preserve">Guadeloupe </t>
  </si>
  <si>
    <t xml:space="preserve">Guyane </t>
  </si>
  <si>
    <t xml:space="preserve">Martinique </t>
  </si>
  <si>
    <t xml:space="preserve">Réunion </t>
  </si>
  <si>
    <t xml:space="preserve">* Dépenses de gestion : dépenses réelles de fonctionnement hors intérêts de la dette. </t>
  </si>
  <si>
    <t>intérêts</t>
  </si>
  <si>
    <t>remboursement</t>
  </si>
  <si>
    <t>Stock de dette 
au 31/12</t>
  </si>
  <si>
    <t>Annuité de la dette* = intérêts de la dette + remboursement de dette</t>
  </si>
  <si>
    <t>** Les dépenses totales pour le TFRV sont rapportées aux dépenses réelles totales. Les dépenses de fonctionnement et d'investissement pour le TFRV sont respectivement rapportées aux dépenses réelles de fonctionnement et d'investissement.</t>
  </si>
  <si>
    <t>Ile-de-France*</t>
  </si>
  <si>
    <t>* Les montants inscrits en dépenses d'investissement pour l'Ile-de-France sont constitués de subventions versées aux collectivités territoriales, à la SNCF, à RFF et d'autres organismes de transports.</t>
  </si>
  <si>
    <t>Répartition des dépenses d'investissement</t>
  </si>
  <si>
    <r>
      <t xml:space="preserve">7 - Impôts et taxes </t>
    </r>
    <r>
      <rPr>
        <u/>
        <sz val="14"/>
        <color rgb="FF0070C0"/>
        <rFont val="Arial"/>
        <family val="2"/>
      </rPr>
      <t xml:space="preserve">(hors compensations de l'Etat) </t>
    </r>
    <r>
      <rPr>
        <b/>
        <u/>
        <sz val="14"/>
        <color rgb="FF0070C0"/>
        <rFont val="Arial"/>
        <family val="2"/>
      </rPr>
      <t>: niveau et évolution</t>
    </r>
  </si>
  <si>
    <t>8 - Impôts et taxes : contributions directes et fiscalité reversée</t>
  </si>
  <si>
    <t>5 : Recettes réelles totales : niveau et évolution par grand poste</t>
  </si>
  <si>
    <t>7 : Impôts et taxes (hors compensation de l'Etat) : niveau et évolution</t>
  </si>
  <si>
    <t xml:space="preserve">11 : Soldes de gestion </t>
  </si>
  <si>
    <t>12 : Dette et annuité de dette</t>
  </si>
  <si>
    <t>13 : Ventilation des dépenses totales par fonction</t>
  </si>
  <si>
    <t>Remboursement</t>
  </si>
  <si>
    <t>chômage (en %)</t>
  </si>
  <si>
    <t>part fonct. et inv. en %</t>
  </si>
  <si>
    <t>Structure dans le total des dépenses et des recettes et montant par habitant</t>
  </si>
  <si>
    <t>3 - Composantes  des dépenses de fonctionnement par nature</t>
  </si>
  <si>
    <t>3bis - Composantes  des dépenses de fonctionnement par nature</t>
  </si>
  <si>
    <t>4 - Composantes des dépenses d'investissement par nature</t>
  </si>
  <si>
    <t>4bis - Composantes des dépenses d'investissement par nature</t>
  </si>
  <si>
    <t>3 : Composantes des dépenses de fonctionnement par nature</t>
  </si>
  <si>
    <t>4 : Composantes des dépenses d’investissement par nature</t>
  </si>
  <si>
    <t>Dépenses réelles</t>
  </si>
  <si>
    <t>5 - Recettes réelles totales par grand poste</t>
  </si>
  <si>
    <t>dont TICPE**</t>
  </si>
  <si>
    <t xml:space="preserve">* Les "autres impôts et taxes" regroupent principalement les produits de cartes grises, permis de conduire et de TICPE (taxe intérieure de consommation sur les produits pétroliers). </t>
  </si>
  <si>
    <t xml:space="preserve"> en millions d'euros et en %</t>
  </si>
  <si>
    <t>vérif chaînage</t>
  </si>
  <si>
    <t>dette 2011</t>
  </si>
  <si>
    <t>calcul chaînage</t>
  </si>
  <si>
    <t>dette 11 milliers</t>
  </si>
  <si>
    <t>Diff dette 2012</t>
  </si>
  <si>
    <t>Annuité de dette /
recettes de fonct.</t>
  </si>
  <si>
    <r>
      <t>Aménagem</t>
    </r>
    <r>
      <rPr>
        <b/>
        <vertAlign val="superscript"/>
        <sz val="9"/>
        <rFont val="Arial"/>
        <family val="2"/>
      </rPr>
      <t xml:space="preserve">t </t>
    </r>
    <r>
      <rPr>
        <b/>
        <sz val="9"/>
        <rFont val="Arial"/>
        <family val="2"/>
      </rPr>
      <t>des territoires</t>
    </r>
  </si>
  <si>
    <r>
      <t>Environnem</t>
    </r>
    <r>
      <rPr>
        <b/>
        <vertAlign val="superscript"/>
        <sz val="9"/>
        <rFont val="Arial"/>
        <family val="2"/>
      </rPr>
      <t>t</t>
    </r>
  </si>
  <si>
    <r>
      <t>Enseignem</t>
    </r>
    <r>
      <rPr>
        <b/>
        <vertAlign val="superscript"/>
        <sz val="9"/>
        <rFont val="Arial"/>
        <family val="2"/>
      </rPr>
      <t>t</t>
    </r>
  </si>
  <si>
    <r>
      <t>Rembours</t>
    </r>
    <r>
      <rPr>
        <b/>
        <vertAlign val="superscript"/>
        <sz val="9"/>
        <rFont val="Arial"/>
        <family val="2"/>
      </rPr>
      <t>t</t>
    </r>
    <r>
      <rPr>
        <b/>
        <sz val="9"/>
        <rFont val="Arial"/>
        <family val="2"/>
      </rPr>
      <t xml:space="preserve"> dette</t>
    </r>
  </si>
  <si>
    <r>
      <t>Aménagem</t>
    </r>
    <r>
      <rPr>
        <b/>
        <vertAlign val="superscript"/>
        <sz val="10"/>
        <rFont val="Arial"/>
        <family val="2"/>
      </rPr>
      <t xml:space="preserve">t </t>
    </r>
    <r>
      <rPr>
        <b/>
        <sz val="10"/>
        <rFont val="Arial"/>
        <family val="2"/>
      </rPr>
      <t>des territoires</t>
    </r>
  </si>
  <si>
    <r>
      <t>Environnem</t>
    </r>
    <r>
      <rPr>
        <b/>
        <vertAlign val="superscript"/>
        <sz val="10"/>
        <rFont val="Arial"/>
        <family val="2"/>
      </rPr>
      <t>t</t>
    </r>
  </si>
  <si>
    <r>
      <t>Enseignem</t>
    </r>
    <r>
      <rPr>
        <b/>
        <vertAlign val="superscript"/>
        <sz val="10"/>
        <rFont val="Arial"/>
        <family val="2"/>
      </rPr>
      <t>t</t>
    </r>
  </si>
  <si>
    <t>Politique énergie</t>
  </si>
  <si>
    <t>Transports ferroviaire de voyageurs</t>
  </si>
  <si>
    <t>Dépenses TFRV* (en euros par habitant)</t>
  </si>
  <si>
    <t>Dépenses Lycées* (en euros par habitant)</t>
  </si>
  <si>
    <t>Dépenses FPA* (en euros par habitant)</t>
  </si>
  <si>
    <t>Part des dépenses de FPA* sur DRT</t>
  </si>
  <si>
    <t>Part des dépenses pour les lycées* sur DRT</t>
  </si>
  <si>
    <t>Part des dépenses de TFRV* sur DRT</t>
  </si>
  <si>
    <t>millésimée</t>
  </si>
  <si>
    <t>** Contributions directes et assimilées = contributions directes (7311) + autres impôts locaux ou assimilés (compte 7318).</t>
  </si>
  <si>
    <t>- une partie du compte 10 : dotations et fonds globalisés d'investissement</t>
  </si>
  <si>
    <t>Formation professionnelle et apprentissage</t>
  </si>
  <si>
    <t>Autres transports en commun</t>
  </si>
  <si>
    <t>Infrastructures portuaires et aéroportuaires</t>
  </si>
  <si>
    <t>Formation professionnelle</t>
  </si>
  <si>
    <t>Agglomérations et villes</t>
  </si>
  <si>
    <t>Source : comptes administratifs 2012 et 2013</t>
  </si>
  <si>
    <t>Sommaire : les comptes administratifs 2013 des régions</t>
  </si>
  <si>
    <t>2013 / 2012</t>
  </si>
  <si>
    <t>Source : comptes administratifs 2013</t>
  </si>
  <si>
    <t>en euros par habitant en 2013</t>
  </si>
  <si>
    <t>* Les montants des subventions versées sont issus du compte 204 (subventions d'équipement versées). 
** Les dépenses d'équipement brut sont issus des comptes 20, 21, 23 et 45 (respectivement immobilisations incorporelles ; immobilisations corporelles ; immobilisations en cours ; opérations pour compte de tiers).
*** Autres : différence entre le total des dépenses d'investissement et ses composantes principales.</t>
  </si>
  <si>
    <t>en euros par habitant  en 2013</t>
  </si>
  <si>
    <t xml:space="preserve"> en millions d'euros en 2013</t>
  </si>
  <si>
    <t>2013/2012</t>
  </si>
  <si>
    <t>Structure des dépenses de fonctionnement 2013 en %</t>
  </si>
  <si>
    <t>Structure en métropole en % en 2013</t>
  </si>
  <si>
    <t>Structure Outre-mer en % en 2013</t>
  </si>
  <si>
    <t>Structure des dépenses d'investissement 2013 en %</t>
  </si>
  <si>
    <t>Structure des recettes totales en 2013 (en %)</t>
  </si>
  <si>
    <t>11 - Soldes de gestion en 2013</t>
  </si>
  <si>
    <t>Soldes de gestion en 2013</t>
  </si>
  <si>
    <t>12 - Dette et annuité de la dette en 2013</t>
  </si>
  <si>
    <t>au 31/12/2013</t>
  </si>
  <si>
    <t>Evolution 2013/2012</t>
  </si>
  <si>
    <t>13 - Ventilation des dépenses totales par fonction en 2013</t>
  </si>
  <si>
    <r>
      <t>Depuis le 1</t>
    </r>
    <r>
      <rPr>
        <vertAlign val="superscript"/>
        <sz val="10"/>
        <rFont val="Arial"/>
        <family val="2"/>
      </rPr>
      <t>er</t>
    </r>
    <r>
      <rPr>
        <sz val="10"/>
        <rFont val="Arial"/>
        <family val="2"/>
      </rPr>
      <t xml:space="preserve"> janvier 2002, et conformément à la loi solidarité et renouvellement urbain (SRU), l'organisation et le financement des services ferroviaires de transports collectifs d'intérêt régional ont été transférés à toutes les régions métropolitaines - à l'exception de la Corse et de l'Ile-de-France (pour cette dernière, le STIF - syndicat des transports d'Ile-de-France - organise les réseaux de transports).
NB : les données publiées ci-dessous sont extraites de la présentation fonctionnelle des comptes administratifs 2012 et 2013, et notamment de la sous-fonction "Transport ferroviaire régional de voyageurs". </t>
    </r>
  </si>
  <si>
    <t>en % en 2013</t>
  </si>
  <si>
    <t xml:space="preserve"> en euros par habitant en 2013</t>
  </si>
  <si>
    <t>16bis - Superficie, densité de population et nombre de communes en 2013</t>
  </si>
  <si>
    <t>n.s.</t>
  </si>
  <si>
    <t>dont taxes urbanisme</t>
  </si>
  <si>
    <t>Ratio dette / recettes de fonctionnement en 2013</t>
  </si>
  <si>
    <t>12bis - Taux d'endettement en 2013</t>
  </si>
  <si>
    <t>totale 2013</t>
  </si>
  <si>
    <t>municipale 2013</t>
  </si>
  <si>
    <t>n.d.</t>
  </si>
  <si>
    <t>*** Population municipale au recensement de 1999.</t>
  </si>
  <si>
    <r>
      <t>* Population totale légale entrée en vigueur au 1</t>
    </r>
    <r>
      <rPr>
        <i/>
        <vertAlign val="superscript"/>
        <sz val="8"/>
        <rFont val="Arial"/>
        <family val="2"/>
      </rPr>
      <t>er</t>
    </r>
    <r>
      <rPr>
        <i/>
        <sz val="8"/>
        <rFont val="Arial"/>
        <family val="2"/>
      </rPr>
      <t xml:space="preserve"> janvier 2013 (millésimée 2010).</t>
    </r>
  </si>
  <si>
    <r>
      <t>** Population municipale légale entrée en vigueur au 1</t>
    </r>
    <r>
      <rPr>
        <i/>
        <vertAlign val="superscript"/>
        <sz val="8"/>
        <rFont val="Arial"/>
        <family val="2"/>
      </rPr>
      <t>er</t>
    </r>
    <r>
      <rPr>
        <i/>
        <sz val="8"/>
        <rFont val="Arial"/>
        <family val="2"/>
      </rPr>
      <t xml:space="preserve"> janvier 2013 (millésimée 2010).</t>
    </r>
  </si>
  <si>
    <t>municipale 1999***</t>
  </si>
  <si>
    <t>Evolution 2010/1999</t>
  </si>
  <si>
    <t>de la population</t>
  </si>
  <si>
    <t>municipale (en %)</t>
  </si>
  <si>
    <t>2011****</t>
  </si>
  <si>
    <t>**** Données issues du recensement de population 2011, exploitations principales.</t>
  </si>
  <si>
    <t>***** Taux de chômage localisés au 4ème trimestre 2013 pour la métropole ; données issues de l'Enquête-Emploi du 2ème trimestre 2013 pour l'Outre-mer.</t>
  </si>
  <si>
    <t>2013*****</t>
  </si>
  <si>
    <t>Source : Insee.</t>
  </si>
  <si>
    <t>Produit intérieur brut des régions françaises en 2012 *</t>
  </si>
  <si>
    <t>* Données provisoires</t>
  </si>
  <si>
    <t>Source : Insee</t>
  </si>
  <si>
    <t>Superficie</t>
  </si>
  <si>
    <r>
      <t>* La densité de population et la part de la population des communes de plus de 10 000 habitants sont calculées en retenant la population municipale légale entrée en vigueur au 1</t>
    </r>
    <r>
      <rPr>
        <i/>
        <vertAlign val="superscript"/>
        <sz val="8"/>
        <rFont val="Arial"/>
        <family val="2"/>
      </rPr>
      <t>er</t>
    </r>
    <r>
      <rPr>
        <i/>
        <sz val="8"/>
        <rFont val="Arial"/>
        <family val="2"/>
      </rPr>
      <t xml:space="preserve"> janvier 2013 (millésimée 2010).</t>
    </r>
  </si>
  <si>
    <t>d'habitants*</t>
  </si>
  <si>
    <t>10 000 habitants*</t>
  </si>
  <si>
    <r>
      <t>Données démographiques : Insee, population totale légale entrée en vigueur au 1</t>
    </r>
    <r>
      <rPr>
        <vertAlign val="superscript"/>
        <sz val="9"/>
        <rFont val="Tahoma"/>
        <family val="2"/>
      </rPr>
      <t>er</t>
    </r>
    <r>
      <rPr>
        <sz val="9"/>
        <rFont val="Tahoma"/>
        <family val="2"/>
      </rPr>
      <t xml:space="preserve"> janvier 2013 (millésimée 2010)</t>
    </r>
  </si>
  <si>
    <t>dont taxes d'urbanisme</t>
  </si>
  <si>
    <t>Dotations et subventions reçues***</t>
  </si>
  <si>
    <t>*** Le poste des dotations et subventions reçues comprend l'ensemble des dotations, les fonds divers, participations d'investissement et subventions reçues en fonctionnement et en investissement, à l'exclusion de la TICPE Grenelle (compte 10 223) et des taxes d'urbanisme, globalisées dans ce tableau comme des recettes fiscales.</t>
  </si>
  <si>
    <t>Dotations, participations et subventions reçues en 2013</t>
  </si>
  <si>
    <t>DGD
Compte 7461</t>
  </si>
  <si>
    <t>FNDMA
Compte 7452</t>
  </si>
  <si>
    <t>DRES
Compte 1322</t>
  </si>
  <si>
    <t>FCTVA
Compte 10222</t>
  </si>
  <si>
    <r>
      <t>Ratio 1 = Dépenses réelles de fonctionnement / population
Ratio 2 = Produit des impositions directes / population. Les produits des impositions directes comptabilisent le compte 731 hors fiscalité reversée
Ratio 3 = Recettes réelles de fonctionnement / population
Ratio 4 = Dépenses d'équipement brut / population
Ratio 5 = Encours de la dette / population
Ratio 6 = Dotation globale de fonctionnement / population
Ratio 7 = Dépenses de personnel / dépenses réelles de fonctionnement
Ratio 9 = Dépenses réelles de fonctionnement et remboursement annuel de la dette en capital / recettes réelles de fonctionnement
Ratio 10 = Dépenses d'équipement brut / recettes réelles de fonctionnement
Ratio 11 = Encours de la dette / recettes réelles de fonctionnement
Les données démographiques sont issues de la population totale légale entrée en vigueur au 1</t>
    </r>
    <r>
      <rPr>
        <i/>
        <vertAlign val="superscript"/>
        <sz val="8"/>
        <rFont val="Arial"/>
        <family val="2"/>
      </rPr>
      <t>er</t>
    </r>
    <r>
      <rPr>
        <i/>
        <sz val="8"/>
        <rFont val="Arial"/>
        <family val="2"/>
      </rPr>
      <t xml:space="preserve"> janvier 2013 (millésimée 2010).
</t>
    </r>
  </si>
  <si>
    <t>** La colonne TICPE comptabilise les montants imputés au compte 732. Elle n'inclut pas la TIPP Grenelle imputée en fonctionnement (compte 73 83), dont le montant atteint 326 M€.</t>
  </si>
  <si>
    <r>
      <rPr>
        <b/>
        <sz val="10"/>
        <rFont val="Tahoma"/>
        <family val="2"/>
      </rPr>
      <t>La ventilation des dépenses</t>
    </r>
    <r>
      <rPr>
        <sz val="10"/>
        <rFont val="Tahoma"/>
        <family val="2"/>
      </rPr>
      <t xml:space="preserve"> dans les comptes administratifs s’opère par nature et par fonction. Chaque fonction inclut une sous-fonction « services communs » regroupant les dépenses ne pouvant être individualisées dans les autres sous fonctions.  Les 26 régions ne ventilent pas leurs dépenses par fonction et sous-fonction avec la même précision, aussi une certaine prudence est requise pour la comparaison des dépenses régionales sur ces axes.</t>
    </r>
  </si>
  <si>
    <t>Source : comptes administratifs 2013.</t>
  </si>
  <si>
    <t>Source : comptes administratifs 2012 et 2013.</t>
  </si>
  <si>
    <r>
      <rPr>
        <i/>
        <sz val="10"/>
        <rFont val="Arial"/>
        <family val="2"/>
      </rPr>
      <t>Source : comptes administratifs 2013.</t>
    </r>
    <r>
      <rPr>
        <i/>
        <sz val="8"/>
        <rFont val="Arial"/>
        <family val="2"/>
      </rPr>
      <t xml:space="preserve">
* La Corse est une collectivité territoriale à statut particulier. Elle présente des volumes budgétaires plus importants lorsque les montants sont exprimés en euros par habitant.</t>
    </r>
  </si>
  <si>
    <r>
      <rPr>
        <i/>
        <sz val="10"/>
        <rFont val="Arial"/>
        <family val="2"/>
      </rPr>
      <t xml:space="preserve">Source : comptes administratifs 2013.
</t>
    </r>
    <r>
      <rPr>
        <i/>
        <sz val="8"/>
        <rFont val="Arial"/>
        <family val="2"/>
      </rPr>
      <t>* La Corse est une collectivité territoriale à statut particulier. Elle présente des volumes budgétaires plus importants lorsque les montants sont exprimés en euros par habitant.</t>
    </r>
  </si>
  <si>
    <r>
      <t>* Les recettes fiscales comprennent les taxes d'urbanisme et la taxe intérieure de consommation sur les produits énergétiques 2</t>
    </r>
    <r>
      <rPr>
        <i/>
        <vertAlign val="superscript"/>
        <sz val="8"/>
        <rFont val="Arial"/>
        <family val="2"/>
      </rPr>
      <t>ème</t>
    </r>
    <r>
      <rPr>
        <i/>
        <sz val="8"/>
        <rFont val="Arial"/>
        <family val="2"/>
      </rPr>
      <t xml:space="preserve"> part (TICPE 2</t>
    </r>
    <r>
      <rPr>
        <i/>
        <vertAlign val="superscript"/>
        <sz val="8"/>
        <rFont val="Arial"/>
        <family val="2"/>
      </rPr>
      <t>ème</t>
    </r>
    <r>
      <rPr>
        <i/>
        <sz val="8"/>
        <rFont val="Arial"/>
        <family val="2"/>
      </rPr>
      <t xml:space="preserve"> part) imputées en recettes d'investissement.</t>
    </r>
  </si>
  <si>
    <r>
      <t>** Les montants de TICPE "2</t>
    </r>
    <r>
      <rPr>
        <i/>
        <vertAlign val="superscript"/>
        <sz val="8"/>
        <rFont val="Arial"/>
        <family val="2"/>
      </rPr>
      <t>ème</t>
    </r>
    <r>
      <rPr>
        <i/>
        <sz val="8"/>
        <rFont val="Arial"/>
        <family val="2"/>
      </rPr>
      <t xml:space="preserve"> part" constituent une majoration relative à la mise en place du Grenelle de l'environnement (somme des comptes 10223 et 7383). Les montants imputés au compte 7383 sont marqués en gras et constituent un total de 326 M€. Les montants imputés au compte 10223 s'élèvent à 191 M€.</t>
    </r>
  </si>
  <si>
    <r>
      <rPr>
        <i/>
        <sz val="10"/>
        <rFont val="Arial"/>
        <family val="2"/>
      </rPr>
      <t>Source : comptes administratifs 2012 et 2013.</t>
    </r>
    <r>
      <rPr>
        <i/>
        <sz val="8"/>
        <rFont val="Arial"/>
        <family val="2"/>
      </rPr>
      <t xml:space="preserve">
* La Corse est une collectivité territoriale à statut particulier. Elle présente des volumes budgétaires plus importants lorsque les montants sont exprimés en euros par habitant.</t>
    </r>
  </si>
  <si>
    <t>Contributions directes et assimilés**</t>
  </si>
  <si>
    <t>FNGIR</t>
  </si>
  <si>
    <t>Prélèvement</t>
  </si>
  <si>
    <t>Reversement</t>
  </si>
  <si>
    <t>Fonds de péréquation des ressources perçues par les régions</t>
  </si>
  <si>
    <t>* Les impôts locaux (compte 731) sont retraités des prélèvements liés au FNGIR (inscrits au compte 73912) et au fonds de péréquation des ressources perçues par les régions (inscrits au compte 73914).</t>
  </si>
  <si>
    <t>En 2013, des reversements de fiscalité sont intervenus entre les régions au titre du FNGIR et du "Fonds de péréquation des ressources perçues par les régions". Ces reversements imputés respectivement aux comptes 73912 et 73914 sont comptabilisés en moindres recettes dans cette publication. Les agrégats impactés sont :
- dépenses et recettes réelles totales
- dépenses et recettes réelles de fonctionnement
- recettes fiscales
- impôts et taxes
- impôts locaux.</t>
  </si>
  <si>
    <t xml:space="preserve">* Ces montants comprennent le compte 74 (dotations et subventions) en section de fonctionnement, et les comptes 10 (dotations et fonds globalisés d'investissement) et 13 (subventions d'investissement) en section d'investissement.  </t>
  </si>
  <si>
    <t>**  Statut particulier de la Corse</t>
  </si>
  <si>
    <r>
      <rPr>
        <i/>
        <sz val="10"/>
        <rFont val="Arial"/>
        <family val="2"/>
      </rPr>
      <t>Source : comptes administratifs 2013</t>
    </r>
    <r>
      <rPr>
        <i/>
        <sz val="8"/>
        <rFont val="Arial"/>
        <family val="2"/>
      </rPr>
      <t xml:space="preserve">
* La Corse est une collectivité territoriale à statut particulier. Elle présente des volumes budgétaires plus importants lorsque les montants sont exprimés en euros par habitant.</t>
    </r>
  </si>
  <si>
    <t>11bis - Soldes de gestion en 2013</t>
  </si>
  <si>
    <t>Dette au 31/12/2013 /
recettes de fonct.*</t>
  </si>
  <si>
    <r>
      <rPr>
        <i/>
        <sz val="10"/>
        <rFont val="Arial"/>
        <family val="2"/>
      </rPr>
      <t>Source : comptes administratifs 2013</t>
    </r>
    <r>
      <rPr>
        <i/>
        <sz val="8"/>
        <rFont val="Arial"/>
        <family val="2"/>
      </rPr>
      <t xml:space="preserve">
* Sous-fonction "Transport ferroviaire régional de voyageurs"</t>
    </r>
  </si>
  <si>
    <r>
      <rPr>
        <i/>
        <sz val="10"/>
        <rFont val="Arial"/>
        <family val="2"/>
      </rPr>
      <t>Source : comptes administratifs 2013</t>
    </r>
    <r>
      <rPr>
        <i/>
        <sz val="8"/>
        <rFont val="Arial"/>
        <family val="2"/>
      </rPr>
      <t xml:space="preserve">
* Sous-fonctions "Lycées publics" et "Lycées privés"</t>
    </r>
  </si>
  <si>
    <r>
      <rPr>
        <i/>
        <sz val="10"/>
        <rFont val="Arial"/>
        <family val="2"/>
      </rPr>
      <t>Source : comptes administratifs 2013.</t>
    </r>
    <r>
      <rPr>
        <i/>
        <sz val="8"/>
        <rFont val="Arial"/>
        <family val="2"/>
      </rPr>
      <t xml:space="preserve">
* Sous-fonctions "Formation professionnelle" et "Apprentissage"</t>
    </r>
  </si>
  <si>
    <t xml:space="preserve"> Nombre d'habitants</t>
  </si>
  <si>
    <t>16 - Population, population active en 2011, taux de chômage 2013</t>
  </si>
</sst>
</file>

<file path=xl/styles.xml><?xml version="1.0" encoding="utf-8"?>
<styleSheet xmlns="http://schemas.openxmlformats.org/spreadsheetml/2006/main">
  <numFmts count="31">
    <numFmt numFmtId="43" formatCode="_-* #,##0.00\ _€_-;\-* #,##0.00\ _€_-;_-* &quot;-&quot;??\ _€_-;_-@_-"/>
    <numFmt numFmtId="164" formatCode="_-* #,##0.00\ _F_-;\-* #,##0.00\ _F_-;_-* &quot;-&quot;??\ _F_-;_-@_-"/>
    <numFmt numFmtId="165" formatCode="###0"/>
    <numFmt numFmtId="166" formatCode="#,##0.0_ _ _ _ _*"/>
    <numFmt numFmtId="167" formatCode="\+0.0%;\-0.0%"/>
    <numFmt numFmtId="168" formatCode="\(\+0.0%\);\(\-0.0%\)"/>
    <numFmt numFmtId="169" formatCode="#,##0_ _ _ _ _ _ _ _*"/>
    <numFmt numFmtId="170" formatCode="0.0%_ _ _ _ _ _*"/>
    <numFmt numFmtId="171" formatCode="0.0%_ _*"/>
    <numFmt numFmtId="172" formatCode="0.0%"/>
    <numFmt numFmtId="173" formatCode="0.0%_ _ _ _*"/>
    <numFmt numFmtId="174" formatCode="#,##0.0_ _ _ _ _ _ _ _*"/>
    <numFmt numFmtId="175" formatCode="#,##0.0_ _ _ _*"/>
    <numFmt numFmtId="176" formatCode="#,##0.000"/>
    <numFmt numFmtId="177" formatCode="#,##0.0"/>
    <numFmt numFmtId="178" formatCode="0.0"/>
    <numFmt numFmtId="179" formatCode="#,##0.0_ _ _*"/>
    <numFmt numFmtId="180" formatCode="0.0%_ _ _*"/>
    <numFmt numFmtId="181" formatCode="#,##0.0_*"/>
    <numFmt numFmtId="182" formatCode="\+0.0%;\-0.0%\ "/>
    <numFmt numFmtId="183" formatCode="#,##0.0_ \ _*"/>
    <numFmt numFmtId="184" formatCode="0.0%_ \(\3\)"/>
    <numFmt numFmtId="185" formatCode="#,##0_ _ _*"/>
    <numFmt numFmtId="186" formatCode="#,##0.0_ _ _ _ _ _*"/>
    <numFmt numFmtId="187" formatCode="0.000"/>
    <numFmt numFmtId="188" formatCode="#,##0.0_ _*"/>
    <numFmt numFmtId="189" formatCode="#,##0_ ;\-#,##0\ "/>
    <numFmt numFmtId="190" formatCode="#,##0.00_ _ _ _ _ _ _ _ _ _ _ _*"/>
    <numFmt numFmtId="191" formatCode="d/m/yy;@"/>
    <numFmt numFmtId="192" formatCode="#,##0_ _ _ _ _*"/>
    <numFmt numFmtId="193" formatCode="_-* #,##0.0\ _F_-;\-* #,##0.0\ _F_-;_-* &quot;-&quot;??\ _F_-;_-@_-"/>
  </numFmts>
  <fonts count="104">
    <font>
      <sz val="10"/>
      <name val="Arial"/>
    </font>
    <font>
      <sz val="10"/>
      <name val="Arial"/>
      <family val="2"/>
    </font>
    <font>
      <sz val="10"/>
      <name val="Arial"/>
      <family val="2"/>
    </font>
    <font>
      <b/>
      <sz val="14"/>
      <color indexed="12"/>
      <name val="Arial"/>
      <family val="2"/>
    </font>
    <font>
      <sz val="12"/>
      <color indexed="12"/>
      <name val="Arial"/>
      <family val="2"/>
    </font>
    <font>
      <i/>
      <sz val="12"/>
      <color indexed="12"/>
      <name val="Arial"/>
      <family val="2"/>
    </font>
    <font>
      <sz val="10"/>
      <color indexed="12"/>
      <name val="Arial"/>
      <family val="2"/>
    </font>
    <font>
      <b/>
      <sz val="12"/>
      <color indexed="12"/>
      <name val="Arial"/>
      <family val="2"/>
    </font>
    <font>
      <b/>
      <sz val="9"/>
      <color indexed="9"/>
      <name val="Arial"/>
      <family val="2"/>
    </font>
    <font>
      <b/>
      <i/>
      <sz val="8"/>
      <name val="Arial"/>
      <family val="2"/>
    </font>
    <font>
      <i/>
      <sz val="10"/>
      <name val="Arial"/>
      <family val="2"/>
    </font>
    <font>
      <sz val="10"/>
      <color indexed="48"/>
      <name val="Arial"/>
      <family val="2"/>
    </font>
    <font>
      <b/>
      <sz val="10"/>
      <color indexed="48"/>
      <name val="Arial"/>
      <family val="2"/>
    </font>
    <font>
      <sz val="12"/>
      <name val="Arial"/>
      <family val="2"/>
    </font>
    <font>
      <i/>
      <sz val="12"/>
      <name val="Arial"/>
      <family val="2"/>
    </font>
    <font>
      <i/>
      <sz val="18"/>
      <color indexed="13"/>
      <name val="Arial"/>
      <family val="2"/>
    </font>
    <font>
      <i/>
      <sz val="9"/>
      <name val="Arial"/>
      <family val="2"/>
    </font>
    <font>
      <b/>
      <sz val="10"/>
      <name val="Arial"/>
      <family val="2"/>
    </font>
    <font>
      <b/>
      <i/>
      <sz val="7"/>
      <name val="Arial"/>
      <family val="2"/>
    </font>
    <font>
      <b/>
      <i/>
      <sz val="10"/>
      <name val="Arial"/>
      <family val="2"/>
    </font>
    <font>
      <b/>
      <i/>
      <sz val="9"/>
      <name val="Arial"/>
      <family val="2"/>
    </font>
    <font>
      <sz val="8"/>
      <name val="Arial"/>
      <family val="2"/>
    </font>
    <font>
      <sz val="9"/>
      <name val="Arial"/>
      <family val="2"/>
    </font>
    <font>
      <b/>
      <sz val="9"/>
      <name val="Arial"/>
      <family val="2"/>
    </font>
    <font>
      <i/>
      <sz val="10"/>
      <color indexed="9"/>
      <name val="Arial"/>
      <family val="2"/>
    </font>
    <font>
      <sz val="10"/>
      <color indexed="9"/>
      <name val="Arial"/>
      <family val="2"/>
    </font>
    <font>
      <b/>
      <sz val="12"/>
      <color indexed="48"/>
      <name val="Arial"/>
      <family val="2"/>
    </font>
    <font>
      <sz val="12"/>
      <color indexed="48"/>
      <name val="Arial"/>
      <family val="2"/>
    </font>
    <font>
      <i/>
      <sz val="12"/>
      <color indexed="48"/>
      <name val="Arial"/>
      <family val="2"/>
    </font>
    <font>
      <b/>
      <sz val="14"/>
      <color indexed="48"/>
      <name val="Arial"/>
      <family val="2"/>
    </font>
    <font>
      <sz val="14"/>
      <color indexed="48"/>
      <name val="Arial"/>
      <family val="2"/>
    </font>
    <font>
      <sz val="9"/>
      <color indexed="48"/>
      <name val="Arial"/>
      <family val="2"/>
    </font>
    <font>
      <sz val="9"/>
      <color indexed="9"/>
      <name val="Arial"/>
      <family val="2"/>
    </font>
    <font>
      <i/>
      <sz val="9"/>
      <color indexed="9"/>
      <name val="Arial"/>
      <family val="2"/>
    </font>
    <font>
      <b/>
      <sz val="12"/>
      <name val="Arial"/>
      <family val="2"/>
    </font>
    <font>
      <b/>
      <sz val="8"/>
      <name val="Arial"/>
      <family val="2"/>
    </font>
    <font>
      <sz val="14"/>
      <color indexed="12"/>
      <name val="Arial"/>
      <family val="2"/>
    </font>
    <font>
      <b/>
      <sz val="10"/>
      <color indexed="12"/>
      <name val="Arial"/>
      <family val="2"/>
    </font>
    <font>
      <b/>
      <sz val="11"/>
      <name val="Arial"/>
      <family val="2"/>
    </font>
    <font>
      <i/>
      <sz val="11"/>
      <name val="Arial"/>
      <family val="2"/>
    </font>
    <font>
      <sz val="11"/>
      <name val="Arial"/>
      <family val="2"/>
    </font>
    <font>
      <b/>
      <i/>
      <sz val="11"/>
      <name val="Arial"/>
      <family val="2"/>
    </font>
    <font>
      <i/>
      <sz val="8"/>
      <name val="Arial"/>
      <family val="2"/>
    </font>
    <font>
      <i/>
      <sz val="8"/>
      <color indexed="9"/>
      <name val="Arial"/>
      <family val="2"/>
    </font>
    <font>
      <sz val="12"/>
      <name val="MS Sans Serif"/>
      <family val="2"/>
    </font>
    <font>
      <sz val="12"/>
      <name val="Arial"/>
      <family val="2"/>
    </font>
    <font>
      <b/>
      <sz val="14"/>
      <name val="Arial"/>
      <family val="2"/>
    </font>
    <font>
      <b/>
      <i/>
      <sz val="10"/>
      <name val="MS Sans Serif"/>
      <family val="2"/>
    </font>
    <font>
      <sz val="9"/>
      <name val="MS Sans Serif"/>
      <family val="2"/>
    </font>
    <font>
      <sz val="16"/>
      <name val="Arial"/>
      <family val="2"/>
    </font>
    <font>
      <b/>
      <sz val="16"/>
      <color indexed="12"/>
      <name val="Wingdings"/>
      <charset val="2"/>
    </font>
    <font>
      <u/>
      <sz val="10"/>
      <color indexed="12"/>
      <name val="Arial"/>
      <family val="2"/>
    </font>
    <font>
      <sz val="10"/>
      <color indexed="12"/>
      <name val="Arial"/>
      <family val="2"/>
    </font>
    <font>
      <sz val="10"/>
      <color indexed="10"/>
      <name val="Arial"/>
      <family val="2"/>
    </font>
    <font>
      <sz val="8"/>
      <name val="Arial"/>
      <family val="2"/>
    </font>
    <font>
      <b/>
      <u/>
      <sz val="14"/>
      <color indexed="12"/>
      <name val="Arial"/>
      <family val="2"/>
    </font>
    <font>
      <b/>
      <sz val="10"/>
      <color indexed="10"/>
      <name val="Arial"/>
      <family val="2"/>
    </font>
    <font>
      <vertAlign val="superscript"/>
      <sz val="10"/>
      <name val="Arial"/>
      <family val="2"/>
    </font>
    <font>
      <b/>
      <sz val="9"/>
      <color indexed="12"/>
      <name val="Arial"/>
      <family val="2"/>
    </font>
    <font>
      <i/>
      <sz val="10"/>
      <color indexed="12"/>
      <name val="Arial"/>
      <family val="2"/>
    </font>
    <font>
      <i/>
      <sz val="18"/>
      <color indexed="12"/>
      <name val="Arial"/>
      <family val="2"/>
    </font>
    <font>
      <i/>
      <sz val="9"/>
      <color indexed="12"/>
      <name val="Arial"/>
      <family val="2"/>
    </font>
    <font>
      <sz val="9"/>
      <color indexed="12"/>
      <name val="Arial"/>
      <family val="2"/>
    </font>
    <font>
      <b/>
      <sz val="11"/>
      <color indexed="12"/>
      <name val="Arial"/>
      <family val="2"/>
    </font>
    <font>
      <u/>
      <sz val="12"/>
      <color indexed="12"/>
      <name val="Arial"/>
      <family val="2"/>
    </font>
    <font>
      <u/>
      <sz val="10"/>
      <color indexed="12"/>
      <name val="Arial"/>
      <family val="2"/>
    </font>
    <font>
      <sz val="10"/>
      <color indexed="43"/>
      <name val="Arial"/>
      <family val="2"/>
    </font>
    <font>
      <i/>
      <vertAlign val="superscript"/>
      <sz val="8"/>
      <name val="Arial"/>
      <family val="2"/>
    </font>
    <font>
      <b/>
      <sz val="8"/>
      <color indexed="48"/>
      <name val="Arial"/>
      <family val="2"/>
    </font>
    <font>
      <b/>
      <i/>
      <sz val="8"/>
      <color indexed="48"/>
      <name val="Arial"/>
      <family val="2"/>
    </font>
    <font>
      <sz val="5"/>
      <name val="Arial"/>
      <family val="2"/>
    </font>
    <font>
      <sz val="10"/>
      <name val="Arial"/>
      <family val="2"/>
    </font>
    <font>
      <sz val="10"/>
      <color rgb="FFFF0000"/>
      <name val="Arial"/>
      <family val="2"/>
    </font>
    <font>
      <sz val="9"/>
      <color rgb="FFFF0000"/>
      <name val="Arial"/>
      <family val="2"/>
    </font>
    <font>
      <b/>
      <sz val="16"/>
      <color rgb="FF0070C0"/>
      <name val="Arial"/>
      <family val="2"/>
    </font>
    <font>
      <sz val="10"/>
      <color rgb="FF0070C0"/>
      <name val="Arial"/>
      <family val="2"/>
    </font>
    <font>
      <u/>
      <sz val="10"/>
      <color rgb="FF0070C0"/>
      <name val="Arial"/>
      <family val="2"/>
    </font>
    <font>
      <b/>
      <u/>
      <sz val="14"/>
      <color rgb="FF0070C0"/>
      <name val="Arial"/>
      <family val="2"/>
    </font>
    <font>
      <sz val="12"/>
      <color rgb="FF0070C0"/>
      <name val="Arial"/>
      <family val="2"/>
    </font>
    <font>
      <i/>
      <sz val="12"/>
      <color rgb="FF0070C0"/>
      <name val="Arial"/>
      <family val="2"/>
    </font>
    <font>
      <b/>
      <sz val="12"/>
      <color rgb="FF0070C0"/>
      <name val="Arial"/>
      <family val="2"/>
    </font>
    <font>
      <b/>
      <sz val="9"/>
      <color rgb="FF0070C0"/>
      <name val="Arial"/>
      <family val="2"/>
    </font>
    <font>
      <i/>
      <sz val="10"/>
      <color rgb="FF0070C0"/>
      <name val="Arial"/>
      <family val="2"/>
    </font>
    <font>
      <i/>
      <sz val="18"/>
      <color rgb="FF0070C0"/>
      <name val="Arial"/>
      <family val="2"/>
    </font>
    <font>
      <b/>
      <sz val="14"/>
      <color rgb="FF0070C0"/>
      <name val="Arial"/>
      <family val="2"/>
    </font>
    <font>
      <sz val="9"/>
      <color rgb="FF0070C0"/>
      <name val="Arial"/>
      <family val="2"/>
    </font>
    <font>
      <b/>
      <sz val="16"/>
      <color rgb="FF0070C0"/>
      <name val="Wingdings"/>
      <charset val="2"/>
    </font>
    <font>
      <sz val="14"/>
      <color rgb="FF0070C0"/>
      <name val="Arial"/>
      <family val="2"/>
    </font>
    <font>
      <sz val="16"/>
      <color rgb="FF0070C0"/>
      <name val="Arial"/>
      <family val="2"/>
    </font>
    <font>
      <u/>
      <sz val="14"/>
      <color rgb="FF0070C0"/>
      <name val="Arial"/>
      <family val="2"/>
    </font>
    <font>
      <u/>
      <sz val="12"/>
      <color rgb="FF0070C0"/>
      <name val="Arial"/>
      <family val="2"/>
    </font>
    <font>
      <b/>
      <vertAlign val="superscript"/>
      <sz val="10"/>
      <name val="Arial"/>
      <family val="2"/>
    </font>
    <font>
      <b/>
      <u/>
      <sz val="16"/>
      <color rgb="FF0070C0"/>
      <name val="Arial"/>
      <family val="2"/>
    </font>
    <font>
      <b/>
      <sz val="12"/>
      <name val="Tahoma"/>
      <family val="2"/>
    </font>
    <font>
      <sz val="10"/>
      <name val="Tahoma"/>
      <family val="2"/>
    </font>
    <font>
      <sz val="9"/>
      <name val="Tahoma"/>
      <family val="2"/>
    </font>
    <font>
      <b/>
      <u/>
      <sz val="11"/>
      <name val="Tahoma"/>
      <family val="2"/>
    </font>
    <font>
      <b/>
      <sz val="10"/>
      <name val="Tahoma"/>
      <family val="2"/>
    </font>
    <font>
      <b/>
      <vertAlign val="superscript"/>
      <sz val="9"/>
      <name val="Arial"/>
      <family val="2"/>
    </font>
    <font>
      <sz val="10"/>
      <color theme="1"/>
      <name val="Arial"/>
      <family val="2"/>
    </font>
    <font>
      <b/>
      <sz val="9.5"/>
      <name val="Arial"/>
      <family val="2"/>
    </font>
    <font>
      <sz val="9.5"/>
      <name val="Arial"/>
      <family val="2"/>
    </font>
    <font>
      <b/>
      <sz val="9"/>
      <color rgb="FFFF0000"/>
      <name val="Arial"/>
      <family val="2"/>
    </font>
    <font>
      <vertAlign val="superscript"/>
      <sz val="9"/>
      <name val="Tahoma"/>
      <family val="2"/>
    </font>
  </fonts>
  <fills count="9">
    <fill>
      <patternFill patternType="none"/>
    </fill>
    <fill>
      <patternFill patternType="gray125"/>
    </fill>
    <fill>
      <patternFill patternType="solid">
        <fgColor indexed="22"/>
        <bgColor indexed="64"/>
      </patternFill>
    </fill>
    <fill>
      <patternFill patternType="solid">
        <fgColor indexed="48"/>
        <bgColor indexed="64"/>
      </patternFill>
    </fill>
    <fill>
      <patternFill patternType="solid">
        <fgColor indexed="40"/>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s>
  <borders count="4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theme="3" tint="0.39997558519241921"/>
      </bottom>
      <diagonal/>
    </border>
    <border>
      <left/>
      <right/>
      <top style="thin">
        <color theme="3" tint="0.39997558519241921"/>
      </top>
      <bottom style="thin">
        <color theme="3" tint="0.39997558519241921"/>
      </bottom>
      <diagonal/>
    </border>
    <border>
      <left/>
      <right/>
      <top style="thin">
        <color theme="3" tint="0.39997558519241921"/>
      </top>
      <bottom/>
      <diagonal/>
    </border>
    <border>
      <left/>
      <right/>
      <top/>
      <bottom style="thin">
        <color theme="4"/>
      </bottom>
      <diagonal/>
    </border>
    <border>
      <left/>
      <right/>
      <top style="thin">
        <color theme="4"/>
      </top>
      <bottom/>
      <diagonal/>
    </border>
    <border>
      <left/>
      <right/>
      <top style="thin">
        <color theme="4"/>
      </top>
      <bottom style="thin">
        <color theme="4"/>
      </bottom>
      <diagonal/>
    </border>
    <border>
      <left/>
      <right style="hair">
        <color theme="4"/>
      </right>
      <top/>
      <bottom style="thin">
        <color theme="4"/>
      </bottom>
      <diagonal/>
    </border>
    <border>
      <left/>
      <right style="hair">
        <color theme="4"/>
      </right>
      <top/>
      <bottom/>
      <diagonal/>
    </border>
    <border>
      <left/>
      <right style="hair">
        <color theme="4"/>
      </right>
      <top style="thin">
        <color theme="3" tint="0.39997558519241921"/>
      </top>
      <bottom style="thin">
        <color theme="3" tint="0.39997558519241921"/>
      </bottom>
      <diagonal/>
    </border>
    <border>
      <left/>
      <right style="hair">
        <color theme="4"/>
      </right>
      <top style="thin">
        <color theme="3" tint="0.39997558519241921"/>
      </top>
      <bottom/>
      <diagonal/>
    </border>
    <border>
      <left/>
      <right style="hair">
        <color theme="4"/>
      </right>
      <top style="thin">
        <color theme="4"/>
      </top>
      <bottom style="thin">
        <color theme="4"/>
      </bottom>
      <diagonal/>
    </border>
    <border>
      <left/>
      <right/>
      <top/>
      <bottom style="thin">
        <color rgb="FF0070C0"/>
      </bottom>
      <diagonal/>
    </border>
    <border>
      <left/>
      <right/>
      <top style="thin">
        <color rgb="FF0070C0"/>
      </top>
      <bottom style="thin">
        <color rgb="FF0070C0"/>
      </bottom>
      <diagonal/>
    </border>
    <border>
      <left/>
      <right/>
      <top style="thin">
        <color rgb="FF0070C0"/>
      </top>
      <bottom/>
      <diagonal/>
    </border>
    <border>
      <left/>
      <right style="hair">
        <color rgb="FF0070C0"/>
      </right>
      <top/>
      <bottom style="thin">
        <color rgb="FF0070C0"/>
      </bottom>
      <diagonal/>
    </border>
    <border>
      <left/>
      <right style="hair">
        <color rgb="FF0070C0"/>
      </right>
      <top/>
      <bottom/>
      <diagonal/>
    </border>
    <border>
      <left/>
      <right style="hair">
        <color rgb="FF0070C0"/>
      </right>
      <top style="thin">
        <color theme="3" tint="0.39997558519241921"/>
      </top>
      <bottom style="thin">
        <color theme="3" tint="0.39997558519241921"/>
      </bottom>
      <diagonal/>
    </border>
    <border>
      <left/>
      <right style="hair">
        <color rgb="FF0070C0"/>
      </right>
      <top style="thin">
        <color rgb="FF0070C0"/>
      </top>
      <bottom style="thin">
        <color rgb="FF0070C0"/>
      </bottom>
      <diagonal/>
    </border>
    <border>
      <left/>
      <right style="hair">
        <color rgb="FF0070C0"/>
      </right>
      <top style="thin">
        <color rgb="FF0070C0"/>
      </top>
      <bottom/>
      <diagonal/>
    </border>
    <border>
      <left/>
      <right style="hair">
        <color rgb="FF0070C0"/>
      </right>
      <top/>
      <bottom style="thin">
        <color theme="3" tint="0.39997558519241921"/>
      </bottom>
      <diagonal/>
    </border>
    <border>
      <left style="hair">
        <color rgb="FF0070C0"/>
      </left>
      <right/>
      <top/>
      <bottom style="thin">
        <color theme="3" tint="0.39997558519241921"/>
      </bottom>
      <diagonal/>
    </border>
    <border>
      <left style="hair">
        <color rgb="FF0070C0"/>
      </left>
      <right style="hair">
        <color rgb="FF0070C0"/>
      </right>
      <top/>
      <bottom style="thin">
        <color theme="3" tint="0.39997558519241921"/>
      </bottom>
      <diagonal/>
    </border>
    <border>
      <left style="hair">
        <color rgb="FF0070C0"/>
      </left>
      <right style="hair">
        <color rgb="FF0070C0"/>
      </right>
      <top/>
      <bottom/>
      <diagonal/>
    </border>
    <border>
      <left style="hair">
        <color rgb="FF0070C0"/>
      </left>
      <right style="hair">
        <color rgb="FF0070C0"/>
      </right>
      <top style="thin">
        <color theme="3" tint="0.39997558519241921"/>
      </top>
      <bottom style="thin">
        <color theme="3" tint="0.39997558519241921"/>
      </bottom>
      <diagonal/>
    </border>
    <border>
      <left/>
      <right/>
      <top style="thin">
        <color theme="3" tint="0.39997558519241921"/>
      </top>
      <bottom style="hair">
        <color rgb="FF0070C0"/>
      </bottom>
      <diagonal/>
    </border>
    <border>
      <left/>
      <right style="hair">
        <color theme="4"/>
      </right>
      <top/>
      <bottom style="thin">
        <color theme="3" tint="0.39997558519241921"/>
      </bottom>
      <diagonal/>
    </border>
    <border>
      <left/>
      <right style="hair">
        <color theme="4"/>
      </right>
      <top style="thin">
        <color theme="4"/>
      </top>
      <bottom/>
      <diagonal/>
    </border>
    <border>
      <left style="hair">
        <color theme="4"/>
      </left>
      <right/>
      <top/>
      <bottom/>
      <diagonal/>
    </border>
  </borders>
  <cellStyleXfs count="8">
    <xf numFmtId="0" fontId="0" fillId="0" borderId="0"/>
    <xf numFmtId="0" fontId="51" fillId="0" borderId="0" applyNumberFormat="0" applyFill="0" applyBorder="0" applyAlignment="0" applyProtection="0">
      <alignment vertical="top"/>
      <protection locked="0"/>
    </xf>
    <xf numFmtId="164" fontId="1" fillId="0" borderId="0" applyFont="0" applyFill="0" applyBorder="0" applyAlignment="0" applyProtection="0"/>
    <xf numFmtId="43" fontId="1" fillId="0" borderId="0" applyFont="0" applyFill="0" applyBorder="0" applyAlignment="0" applyProtection="0"/>
    <xf numFmtId="0" fontId="71" fillId="0" borderId="0"/>
    <xf numFmtId="0" fontId="2" fillId="0" borderId="0"/>
    <xf numFmtId="0" fontId="1" fillId="0" borderId="0"/>
    <xf numFmtId="9" fontId="1" fillId="0" borderId="0" applyFont="0" applyFill="0" applyBorder="0" applyAlignment="0" applyProtection="0"/>
  </cellStyleXfs>
  <cellXfs count="126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Fill="1" applyBorder="1" applyAlignment="1">
      <alignment vertical="center"/>
    </xf>
    <xf numFmtId="0" fontId="2" fillId="0" borderId="1" xfId="0" applyFont="1" applyBorder="1"/>
    <xf numFmtId="0" fontId="6" fillId="0" borderId="0" xfId="0" applyFont="1" applyFill="1" applyBorder="1" applyAlignment="1">
      <alignment vertical="center"/>
    </xf>
    <xf numFmtId="0" fontId="2"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Border="1" applyAlignment="1">
      <alignment horizontal="center" vertical="center"/>
    </xf>
    <xf numFmtId="14" fontId="10" fillId="0" borderId="0" xfId="0" applyNumberFormat="1" applyFont="1" applyBorder="1" applyAlignment="1">
      <alignment horizontal="center" vertical="center"/>
    </xf>
    <xf numFmtId="3" fontId="16" fillId="0" borderId="0" xfId="0" applyNumberFormat="1" applyFont="1" applyFill="1" applyBorder="1" applyAlignment="1">
      <alignment horizontal="center" vertical="center"/>
    </xf>
    <xf numFmtId="3" fontId="20"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0" fillId="0" borderId="0" xfId="0" applyFont="1"/>
    <xf numFmtId="166" fontId="2" fillId="0" borderId="0" xfId="0" applyNumberFormat="1" applyFont="1"/>
    <xf numFmtId="0" fontId="2" fillId="0" borderId="0" xfId="0" applyFont="1" applyFill="1" applyAlignment="1">
      <alignment horizontal="center"/>
    </xf>
    <xf numFmtId="0" fontId="10" fillId="0" borderId="0" xfId="0" applyFont="1" applyAlignment="1">
      <alignment vertical="center"/>
    </xf>
    <xf numFmtId="0" fontId="2" fillId="0" borderId="0" xfId="0" applyFont="1" applyFill="1"/>
    <xf numFmtId="0" fontId="24" fillId="0" borderId="0" xfId="0" applyFont="1" applyFill="1"/>
    <xf numFmtId="0" fontId="25" fillId="0" borderId="0" xfId="0" applyFont="1" applyFill="1"/>
    <xf numFmtId="0" fontId="26" fillId="0" borderId="0" xfId="0" applyFont="1" applyFill="1" applyAlignment="1">
      <alignment horizontal="left" vertical="center"/>
    </xf>
    <xf numFmtId="0" fontId="13" fillId="0" borderId="0" xfId="0" applyFont="1" applyFill="1" applyBorder="1" applyAlignment="1">
      <alignment vertical="center"/>
    </xf>
    <xf numFmtId="0" fontId="13" fillId="0" borderId="0" xfId="0" applyFont="1"/>
    <xf numFmtId="0" fontId="26" fillId="0" borderId="0" xfId="0" applyFont="1" applyFill="1" applyBorder="1" applyAlignment="1">
      <alignment horizontal="center" vertical="center"/>
    </xf>
    <xf numFmtId="0" fontId="13" fillId="0" borderId="0" xfId="0" applyFont="1" applyFill="1" applyBorder="1"/>
    <xf numFmtId="0" fontId="13" fillId="0" borderId="0" xfId="0" applyFont="1" applyFill="1" applyBorder="1" applyAlignment="1"/>
    <xf numFmtId="0" fontId="13" fillId="0" borderId="0" xfId="0" applyFont="1" applyAlignment="1">
      <alignment horizontal="center" vertical="center"/>
    </xf>
    <xf numFmtId="166" fontId="8" fillId="3" borderId="0" xfId="0" applyNumberFormat="1" applyFont="1" applyFill="1" applyBorder="1" applyAlignment="1">
      <alignment vertical="center"/>
    </xf>
    <xf numFmtId="0" fontId="0" fillId="0" borderId="0" xfId="0" applyAlignment="1"/>
    <xf numFmtId="3" fontId="17" fillId="0" borderId="0" xfId="0" applyNumberFormat="1" applyFont="1" applyFill="1" applyBorder="1" applyAlignment="1">
      <alignment horizontal="centerContinuous" vertical="center"/>
    </xf>
    <xf numFmtId="3" fontId="12" fillId="0" borderId="0" xfId="0" applyNumberFormat="1" applyFont="1" applyBorder="1" applyAlignment="1">
      <alignment horizontal="center" vertical="center"/>
    </xf>
    <xf numFmtId="0" fontId="11"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 fillId="0" borderId="0" xfId="0" applyFont="1" applyAlignment="1">
      <alignment horizontal="center" vertical="center"/>
    </xf>
    <xf numFmtId="0" fontId="10"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7" fillId="0" borderId="0" xfId="0" applyFont="1" applyFill="1" applyBorder="1" applyAlignment="1">
      <alignment horizontal="left" vertical="center"/>
    </xf>
    <xf numFmtId="165" fontId="2"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165" fontId="19" fillId="0" borderId="0" xfId="0" quotePrefix="1" applyNumberFormat="1" applyFont="1" applyFill="1" applyBorder="1" applyAlignment="1">
      <alignment horizontal="right" vertical="center"/>
    </xf>
    <xf numFmtId="0" fontId="0" fillId="0" borderId="0" xfId="0" applyFill="1" applyBorder="1" applyAlignment="1">
      <alignment vertical="center"/>
    </xf>
    <xf numFmtId="0" fontId="2" fillId="0" borderId="0" xfId="0" applyFont="1" applyFill="1" applyBorder="1" applyAlignment="1" applyProtection="1">
      <alignment horizontal="left" vertical="center"/>
      <protection locked="0"/>
    </xf>
    <xf numFmtId="166" fontId="22" fillId="0" borderId="0" xfId="0" applyNumberFormat="1" applyFont="1" applyFill="1" applyBorder="1" applyAlignment="1">
      <alignment vertical="center"/>
    </xf>
    <xf numFmtId="167" fontId="16" fillId="0" borderId="0" xfId="0" applyNumberFormat="1" applyFont="1" applyFill="1" applyBorder="1" applyAlignment="1">
      <alignment vertical="center"/>
    </xf>
    <xf numFmtId="172" fontId="16" fillId="0" borderId="0" xfId="0" applyNumberFormat="1" applyFont="1" applyFill="1" applyBorder="1" applyAlignment="1">
      <alignment vertical="center"/>
    </xf>
    <xf numFmtId="166" fontId="22" fillId="0" borderId="0" xfId="0" applyNumberFormat="1" applyFont="1" applyFill="1" applyBorder="1" applyAlignment="1" applyProtection="1">
      <alignment horizontal="right" vertical="center"/>
      <protection locked="0"/>
    </xf>
    <xf numFmtId="3" fontId="26" fillId="0" borderId="0" xfId="0" applyNumberFormat="1" applyFont="1" applyBorder="1" applyAlignment="1">
      <alignment horizontal="left" vertical="center"/>
    </xf>
    <xf numFmtId="0" fontId="11" fillId="0" borderId="0" xfId="0" applyFont="1" applyFill="1" applyBorder="1" applyAlignment="1" applyProtection="1">
      <alignment horizontal="left" vertical="center"/>
      <protection locked="0"/>
    </xf>
    <xf numFmtId="0" fontId="11" fillId="0" borderId="0" xfId="0" applyFont="1" applyFill="1" applyBorder="1"/>
    <xf numFmtId="3" fontId="31" fillId="0" borderId="0" xfId="0" applyNumberFormat="1" applyFont="1" applyBorder="1" applyAlignment="1">
      <alignment horizontal="right" vertical="center"/>
    </xf>
    <xf numFmtId="0" fontId="12" fillId="0" borderId="0" xfId="0" applyFont="1" applyBorder="1" applyAlignment="1">
      <alignment horizontal="center" vertical="center"/>
    </xf>
    <xf numFmtId="0" fontId="22" fillId="0" borderId="0" xfId="0" applyFont="1" applyFill="1" applyAlignment="1">
      <alignment horizontal="left" vertical="center"/>
    </xf>
    <xf numFmtId="0" fontId="2" fillId="0" borderId="0" xfId="0" applyFont="1" applyFill="1" applyBorder="1"/>
    <xf numFmtId="3" fontId="22" fillId="0" borderId="0" xfId="0" applyNumberFormat="1" applyFont="1" applyBorder="1" applyAlignment="1">
      <alignment horizontal="right" vertical="center"/>
    </xf>
    <xf numFmtId="166" fontId="8" fillId="0" borderId="0" xfId="0" applyNumberFormat="1" applyFont="1" applyFill="1" applyBorder="1" applyAlignment="1">
      <alignment horizontal="left" vertical="center"/>
    </xf>
    <xf numFmtId="0" fontId="25" fillId="0" borderId="0" xfId="0" applyFont="1" applyFill="1" applyAlignment="1">
      <alignment horizontal="center"/>
    </xf>
    <xf numFmtId="166" fontId="32" fillId="0" borderId="0" xfId="0" applyNumberFormat="1" applyFont="1" applyFill="1" applyBorder="1" applyAlignment="1">
      <alignment vertical="center"/>
    </xf>
    <xf numFmtId="167" fontId="33" fillId="0" borderId="0" xfId="0" applyNumberFormat="1" applyFont="1" applyFill="1" applyBorder="1" applyAlignment="1">
      <alignment vertical="center"/>
    </xf>
    <xf numFmtId="0" fontId="17" fillId="0" borderId="0" xfId="0" applyFont="1"/>
    <xf numFmtId="0" fontId="17" fillId="0" borderId="0" xfId="0" applyFont="1" applyAlignment="1">
      <alignment horizontal="center"/>
    </xf>
    <xf numFmtId="0" fontId="17" fillId="0" borderId="0" xfId="0" applyFont="1" applyFill="1" applyBorder="1" applyAlignment="1"/>
    <xf numFmtId="0" fontId="17" fillId="0" borderId="0" xfId="0" applyFont="1" applyFill="1" applyBorder="1" applyAlignment="1" applyProtection="1">
      <alignment horizontal="left" vertical="center"/>
      <protection locked="0"/>
    </xf>
    <xf numFmtId="166" fontId="23" fillId="0" borderId="0" xfId="0" applyNumberFormat="1" applyFont="1" applyFill="1" applyBorder="1" applyAlignment="1">
      <alignment vertical="center"/>
    </xf>
    <xf numFmtId="167" fontId="20" fillId="0" borderId="0" xfId="0" applyNumberFormat="1" applyFont="1" applyFill="1" applyBorder="1" applyAlignment="1">
      <alignment vertical="center"/>
    </xf>
    <xf numFmtId="172" fontId="20" fillId="0" borderId="0" xfId="0" applyNumberFormat="1" applyFont="1" applyFill="1" applyBorder="1" applyAlignment="1">
      <alignment vertical="center"/>
    </xf>
    <xf numFmtId="166" fontId="23" fillId="0" borderId="0" xfId="0" applyNumberFormat="1" applyFont="1" applyFill="1" applyBorder="1" applyAlignment="1" applyProtection="1">
      <alignment horizontal="right" vertical="center"/>
      <protection locked="0"/>
    </xf>
    <xf numFmtId="0" fontId="21" fillId="0" borderId="0" xfId="0" applyFont="1"/>
    <xf numFmtId="0" fontId="10" fillId="0" borderId="0" xfId="0" applyFont="1" applyFill="1" applyBorder="1" applyAlignment="1">
      <alignment horizontal="left"/>
    </xf>
    <xf numFmtId="0" fontId="2" fillId="0" borderId="0" xfId="0" applyFont="1" applyFill="1" applyBorder="1" applyAlignment="1">
      <alignment horizontal="center"/>
    </xf>
    <xf numFmtId="3" fontId="2" fillId="0" borderId="0" xfId="0" applyNumberFormat="1" applyFont="1" applyFill="1" applyBorder="1"/>
    <xf numFmtId="0" fontId="1" fillId="0" borderId="0" xfId="0" applyFont="1" applyFill="1" applyBorder="1" applyAlignment="1">
      <alignment horizontal="center"/>
    </xf>
    <xf numFmtId="0" fontId="35" fillId="0" borderId="0" xfId="0" applyFont="1" applyFill="1" applyBorder="1" applyAlignment="1">
      <alignment horizontal="right" vertical="center"/>
    </xf>
    <xf numFmtId="167" fontId="22" fillId="0"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174" fontId="22" fillId="0" borderId="0" xfId="0" applyNumberFormat="1" applyFont="1" applyFill="1" applyBorder="1" applyAlignment="1">
      <alignment horizontal="right" vertical="center"/>
    </xf>
    <xf numFmtId="0" fontId="16" fillId="0" borderId="0" xfId="0" applyFont="1" applyFill="1" applyBorder="1" applyAlignment="1">
      <alignment vertical="center"/>
    </xf>
    <xf numFmtId="174" fontId="23"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0" fontId="20" fillId="0" borderId="0" xfId="0" applyFont="1" applyFill="1" applyBorder="1" applyAlignment="1">
      <alignment vertical="center"/>
    </xf>
    <xf numFmtId="0" fontId="2" fillId="0" borderId="0" xfId="0" applyFont="1" applyAlignment="1"/>
    <xf numFmtId="0" fontId="2" fillId="0" borderId="0" xfId="0" applyFont="1" applyFill="1" applyBorder="1" applyAlignment="1"/>
    <xf numFmtId="175" fontId="2" fillId="0" borderId="0" xfId="0" applyNumberFormat="1" applyFont="1" applyFill="1" applyBorder="1" applyAlignment="1">
      <alignment vertical="center"/>
    </xf>
    <xf numFmtId="0" fontId="0" fillId="0" borderId="0" xfId="0" applyFill="1" applyBorder="1" applyAlignment="1"/>
    <xf numFmtId="0" fontId="6" fillId="0" borderId="0" xfId="0" applyFont="1" applyFill="1" applyBorder="1"/>
    <xf numFmtId="0" fontId="6" fillId="0" borderId="0" xfId="0" applyFont="1" applyFill="1" applyBorder="1" applyAlignment="1">
      <alignment horizontal="center"/>
    </xf>
    <xf numFmtId="0" fontId="34" fillId="0" borderId="0" xfId="0" applyFont="1" applyFill="1" applyBorder="1" applyAlignment="1">
      <alignment vertical="center"/>
    </xf>
    <xf numFmtId="0" fontId="1" fillId="0" borderId="0" xfId="0" applyFont="1" applyFill="1" applyBorder="1" applyAlignment="1"/>
    <xf numFmtId="0" fontId="3" fillId="0" borderId="0" xfId="0" applyFont="1" applyFill="1" applyBorder="1" applyAlignment="1">
      <alignment vertical="center"/>
    </xf>
    <xf numFmtId="0" fontId="6" fillId="0" borderId="0" xfId="0" applyFont="1" applyFill="1" applyBorder="1" applyAlignment="1"/>
    <xf numFmtId="175" fontId="6"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6" fillId="0" borderId="0" xfId="0" applyFont="1" applyFill="1" applyBorder="1" applyAlignment="1">
      <alignment horizontal="left"/>
    </xf>
    <xf numFmtId="0" fontId="6" fillId="0" borderId="0" xfId="0" applyFont="1" applyAlignment="1">
      <alignment vertical="center"/>
    </xf>
    <xf numFmtId="0" fontId="10" fillId="0" borderId="0" xfId="0" applyFont="1" applyFill="1" applyBorder="1" applyAlignment="1">
      <alignment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xf numFmtId="3" fontId="17" fillId="0" borderId="0" xfId="0" applyNumberFormat="1" applyFont="1" applyFill="1" applyBorder="1" applyAlignment="1">
      <alignment vertical="center"/>
    </xf>
    <xf numFmtId="167" fontId="19" fillId="0" borderId="0" xfId="0" applyNumberFormat="1"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17"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7" fillId="0" borderId="0" xfId="0"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3" fontId="22" fillId="0" borderId="0" xfId="0" applyNumberFormat="1" applyFont="1" applyFill="1" applyBorder="1" applyAlignment="1">
      <alignment vertical="center"/>
    </xf>
    <xf numFmtId="0" fontId="29" fillId="0" borderId="0" xfId="0" applyFont="1" applyFill="1" applyBorder="1" applyAlignment="1">
      <alignment vertical="center"/>
    </xf>
    <xf numFmtId="175" fontId="22" fillId="0" borderId="0" xfId="0" applyNumberFormat="1" applyFont="1" applyFill="1" applyBorder="1" applyAlignment="1">
      <alignment vertical="center"/>
    </xf>
    <xf numFmtId="0" fontId="29" fillId="0" borderId="0" xfId="0" applyFont="1" applyFill="1" applyBorder="1" applyAlignment="1">
      <alignment horizontal="left" vertical="center"/>
    </xf>
    <xf numFmtId="0" fontId="16" fillId="0" borderId="0" xfId="0" applyFont="1" applyFill="1" applyBorder="1" applyAlignment="1">
      <alignment horizontal="right" vertical="center"/>
    </xf>
    <xf numFmtId="0" fontId="38" fillId="0" borderId="0" xfId="0" applyFont="1" applyFill="1" applyBorder="1" applyAlignment="1">
      <alignment horizontal="centerContinuous" vertical="center"/>
    </xf>
    <xf numFmtId="0" fontId="39" fillId="0" borderId="0" xfId="0" applyFont="1" applyFill="1" applyBorder="1" applyAlignment="1">
      <alignment horizontal="centerContinuous" vertical="center"/>
    </xf>
    <xf numFmtId="0" fontId="40" fillId="0" borderId="0" xfId="0" applyFont="1" applyFill="1" applyBorder="1" applyAlignment="1">
      <alignment horizontal="centerContinuous" vertical="center"/>
    </xf>
    <xf numFmtId="0" fontId="40" fillId="0" borderId="0" xfId="0" applyFont="1" applyFill="1" applyBorder="1" applyAlignment="1">
      <alignment vertical="center"/>
    </xf>
    <xf numFmtId="0" fontId="17"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0" fillId="0" borderId="0" xfId="0" applyFill="1" applyBorder="1" applyAlignment="1">
      <alignment horizontal="center"/>
    </xf>
    <xf numFmtId="0" fontId="38" fillId="0" borderId="0" xfId="0" applyFont="1" applyFill="1" applyBorder="1" applyAlignment="1">
      <alignment horizontal="right" vertical="center"/>
    </xf>
    <xf numFmtId="0" fontId="22" fillId="0" borderId="0" xfId="0" applyFont="1" applyFill="1" applyBorder="1" applyAlignment="1">
      <alignment horizontal="right" vertical="center"/>
    </xf>
    <xf numFmtId="175" fontId="17" fillId="0" borderId="0" xfId="0" applyNumberFormat="1" applyFont="1" applyFill="1" applyBorder="1" applyAlignment="1">
      <alignment horizontal="center" vertical="center"/>
    </xf>
    <xf numFmtId="175" fontId="0" fillId="0" borderId="0" xfId="0" applyNumberFormat="1" applyFill="1" applyBorder="1" applyAlignment="1">
      <alignment horizontal="center" vertical="center"/>
    </xf>
    <xf numFmtId="0" fontId="23" fillId="0" borderId="0" xfId="0" applyFont="1" applyFill="1" applyBorder="1" applyAlignment="1">
      <alignment horizontal="center" vertical="center"/>
    </xf>
    <xf numFmtId="165" fontId="21" fillId="0" borderId="0" xfId="0" applyNumberFormat="1" applyFont="1" applyFill="1" applyBorder="1" applyAlignment="1">
      <alignment horizontal="center" vertical="center"/>
    </xf>
    <xf numFmtId="0" fontId="9" fillId="0" borderId="0" xfId="0" applyFont="1" applyFill="1" applyBorder="1" applyAlignment="1">
      <alignment horizontal="centerContinuous"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0" xfId="0" applyFont="1" applyFill="1" applyBorder="1" applyAlignment="1">
      <alignment horizontal="centerContinuous" vertical="center"/>
    </xf>
    <xf numFmtId="0" fontId="40" fillId="0" borderId="0" xfId="0" applyFont="1" applyFill="1" applyBorder="1" applyAlignment="1">
      <alignment horizontal="center" vertical="center"/>
    </xf>
    <xf numFmtId="0" fontId="40" fillId="0" borderId="0" xfId="0" applyFont="1" applyFill="1" applyBorder="1" applyAlignment="1">
      <alignment horizontal="right" vertical="center"/>
    </xf>
    <xf numFmtId="0" fontId="1"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21" fillId="0" borderId="0" xfId="0" applyFont="1" applyFill="1" applyBorder="1" applyAlignment="1">
      <alignment horizontal="left" vertical="center"/>
    </xf>
    <xf numFmtId="3" fontId="17" fillId="0" borderId="0" xfId="0" applyNumberFormat="1" applyFont="1" applyFill="1" applyBorder="1" applyAlignment="1">
      <alignment horizontal="center" vertical="center"/>
    </xf>
    <xf numFmtId="0" fontId="18" fillId="0" borderId="0" xfId="0" applyFont="1" applyFill="1" applyBorder="1" applyAlignment="1">
      <alignment vertical="center"/>
    </xf>
    <xf numFmtId="0" fontId="17" fillId="0" borderId="0" xfId="0" applyFont="1" applyFill="1" applyBorder="1" applyAlignment="1">
      <alignment horizontal="center"/>
    </xf>
    <xf numFmtId="0" fontId="2" fillId="0" borderId="0" xfId="0" applyFont="1" applyFill="1" applyBorder="1" applyAlignment="1">
      <alignment horizontal="left" vertical="center"/>
    </xf>
    <xf numFmtId="165" fontId="22"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169" fontId="22" fillId="0" borderId="0" xfId="0" applyNumberFormat="1" applyFont="1" applyFill="1" applyBorder="1" applyAlignment="1">
      <alignment horizontal="right" vertical="center"/>
    </xf>
    <xf numFmtId="170" fontId="22" fillId="0" borderId="0" xfId="0" applyNumberFormat="1" applyFont="1" applyFill="1" applyBorder="1" applyAlignment="1">
      <alignment horizontal="right" vertical="center"/>
    </xf>
    <xf numFmtId="171" fontId="22" fillId="0" borderId="0" xfId="0" applyNumberFormat="1" applyFont="1" applyFill="1" applyBorder="1" applyAlignment="1">
      <alignment horizontal="right" vertical="center"/>
    </xf>
    <xf numFmtId="172" fontId="22" fillId="0" borderId="0" xfId="0" applyNumberFormat="1" applyFont="1" applyFill="1" applyBorder="1" applyAlignment="1">
      <alignment horizontal="right" vertical="center"/>
    </xf>
    <xf numFmtId="173" fontId="22" fillId="0" borderId="0" xfId="0" applyNumberFormat="1" applyFont="1" applyFill="1" applyBorder="1" applyAlignment="1">
      <alignment horizontal="right" vertical="center"/>
    </xf>
    <xf numFmtId="165" fontId="38" fillId="0" borderId="0" xfId="0" applyNumberFormat="1" applyFont="1" applyFill="1" applyBorder="1" applyAlignment="1">
      <alignment horizontal="center" vertical="center"/>
    </xf>
    <xf numFmtId="165" fontId="41" fillId="0" borderId="0" xfId="0" quotePrefix="1" applyNumberFormat="1" applyFont="1" applyFill="1" applyBorder="1" applyAlignment="1">
      <alignment horizontal="right" vertical="center"/>
    </xf>
    <xf numFmtId="165"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65" fontId="17" fillId="0" borderId="0" xfId="0" applyNumberFormat="1" applyFont="1" applyFill="1" applyBorder="1" applyAlignment="1">
      <alignment horizontal="right" vertical="center"/>
    </xf>
    <xf numFmtId="165" fontId="19" fillId="0" borderId="0" xfId="0" applyNumberFormat="1" applyFont="1" applyFill="1" applyBorder="1" applyAlignment="1">
      <alignment horizontal="center"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165" fontId="22" fillId="0" borderId="0" xfId="0" applyNumberFormat="1" applyFont="1" applyFill="1" applyBorder="1" applyAlignment="1">
      <alignment horizontal="right" vertical="center"/>
    </xf>
    <xf numFmtId="165" fontId="16" fillId="0" borderId="0" xfId="0" quotePrefix="1" applyNumberFormat="1" applyFont="1" applyFill="1" applyBorder="1" applyAlignment="1">
      <alignment horizontal="right" vertical="center"/>
    </xf>
    <xf numFmtId="165" fontId="18"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165" fontId="22" fillId="0" borderId="0" xfId="0" applyNumberFormat="1" applyFont="1" applyFill="1" applyBorder="1" applyAlignment="1">
      <alignment horizontal="center"/>
    </xf>
    <xf numFmtId="14" fontId="22" fillId="0" borderId="0" xfId="0" applyNumberFormat="1" applyFont="1" applyFill="1" applyBorder="1" applyAlignment="1">
      <alignment horizontal="center" vertical="center"/>
    </xf>
    <xf numFmtId="165" fontId="23" fillId="0" borderId="0" xfId="0" applyNumberFormat="1" applyFont="1" applyFill="1" applyBorder="1" applyAlignment="1">
      <alignment horizontal="right" vertical="center"/>
    </xf>
    <xf numFmtId="165" fontId="20" fillId="0" borderId="0" xfId="0" quotePrefix="1" applyNumberFormat="1" applyFont="1" applyFill="1" applyBorder="1" applyAlignment="1">
      <alignment horizontal="right" vertical="center"/>
    </xf>
    <xf numFmtId="0" fontId="16" fillId="0" borderId="0" xfId="0" applyFont="1" applyFill="1" applyBorder="1" applyAlignment="1">
      <alignment horizontal="left" vertical="center"/>
    </xf>
    <xf numFmtId="3" fontId="22" fillId="0" borderId="0" xfId="0" applyNumberFormat="1" applyFont="1" applyFill="1" applyBorder="1" applyAlignment="1">
      <alignment horizontal="center" vertical="center"/>
    </xf>
    <xf numFmtId="168" fontId="16" fillId="0" borderId="0" xfId="0" applyNumberFormat="1" applyFont="1" applyFill="1" applyBorder="1" applyAlignment="1">
      <alignment vertical="center"/>
    </xf>
    <xf numFmtId="172" fontId="42" fillId="0" borderId="0" xfId="0" applyNumberFormat="1" applyFont="1" applyFill="1" applyBorder="1" applyAlignment="1">
      <alignment horizontal="center" vertical="center"/>
    </xf>
    <xf numFmtId="177" fontId="22" fillId="0" borderId="0" xfId="0" applyNumberFormat="1" applyFont="1" applyFill="1" applyBorder="1" applyAlignment="1">
      <alignment vertical="center"/>
    </xf>
    <xf numFmtId="172" fontId="22" fillId="0" borderId="0" xfId="0" applyNumberFormat="1" applyFont="1" applyFill="1" applyBorder="1" applyAlignment="1">
      <alignment horizontal="center" vertical="center"/>
    </xf>
    <xf numFmtId="178" fontId="2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66" fontId="22" fillId="0" borderId="0" xfId="2" applyNumberFormat="1" applyFont="1" applyFill="1" applyBorder="1" applyAlignment="1">
      <alignment vertical="center"/>
    </xf>
    <xf numFmtId="179" fontId="22" fillId="0" borderId="0" xfId="0" applyNumberFormat="1" applyFont="1" applyFill="1" applyBorder="1" applyAlignment="1">
      <alignment vertical="center"/>
    </xf>
    <xf numFmtId="180" fontId="22" fillId="0" borderId="0" xfId="0" applyNumberFormat="1" applyFont="1" applyFill="1" applyBorder="1" applyAlignment="1">
      <alignment vertical="center"/>
    </xf>
    <xf numFmtId="181" fontId="22" fillId="0" borderId="0" xfId="0" applyNumberFormat="1" applyFont="1" applyFill="1" applyBorder="1" applyAlignment="1">
      <alignment vertical="center"/>
    </xf>
    <xf numFmtId="182" fontId="16" fillId="0" borderId="0" xfId="0" applyNumberFormat="1" applyFont="1" applyFill="1" applyBorder="1" applyAlignment="1">
      <alignment vertical="center"/>
    </xf>
    <xf numFmtId="167" fontId="16" fillId="0" borderId="0" xfId="0" applyNumberFormat="1" applyFont="1" applyFill="1" applyBorder="1" applyAlignment="1">
      <alignment horizontal="center" vertical="center"/>
    </xf>
    <xf numFmtId="172" fontId="16" fillId="0" borderId="0" xfId="0" applyNumberFormat="1" applyFont="1" applyFill="1" applyBorder="1" applyAlignment="1">
      <alignment horizontal="center" vertical="center"/>
    </xf>
    <xf numFmtId="174" fontId="22" fillId="0" borderId="0" xfId="0" applyNumberFormat="1" applyFont="1" applyFill="1" applyBorder="1" applyAlignment="1">
      <alignment vertical="center"/>
    </xf>
    <xf numFmtId="171" fontId="22" fillId="0" borderId="0" xfId="0" applyNumberFormat="1" applyFont="1" applyFill="1" applyBorder="1" applyAlignment="1">
      <alignment vertical="center"/>
    </xf>
    <xf numFmtId="183" fontId="22" fillId="0" borderId="0" xfId="0" applyNumberFormat="1" applyFont="1" applyFill="1" applyBorder="1" applyAlignment="1">
      <alignment vertical="center"/>
    </xf>
    <xf numFmtId="177" fontId="22" fillId="0" borderId="0" xfId="0" applyNumberFormat="1" applyFont="1" applyFill="1" applyBorder="1" applyAlignment="1">
      <alignment horizontal="center" vertical="center"/>
    </xf>
    <xf numFmtId="174" fontId="22" fillId="0" borderId="0" xfId="0" applyNumberFormat="1" applyFont="1" applyFill="1" applyBorder="1" applyAlignment="1"/>
    <xf numFmtId="167" fontId="22" fillId="0" borderId="0" xfId="0" applyNumberFormat="1" applyFont="1" applyFill="1" applyBorder="1" applyAlignment="1">
      <alignment vertical="center"/>
    </xf>
    <xf numFmtId="182" fontId="22" fillId="0" borderId="0" xfId="0" applyNumberFormat="1" applyFont="1" applyFill="1" applyBorder="1" applyAlignment="1">
      <alignment horizontal="center"/>
    </xf>
    <xf numFmtId="0" fontId="22" fillId="0" borderId="0" xfId="0" applyFont="1" applyFill="1" applyBorder="1" applyAlignment="1"/>
    <xf numFmtId="172" fontId="38" fillId="0" borderId="0" xfId="0" applyNumberFormat="1" applyFont="1" applyFill="1" applyBorder="1" applyAlignment="1">
      <alignment horizontal="center" vertical="center"/>
    </xf>
    <xf numFmtId="168" fontId="16" fillId="0" borderId="0" xfId="0" applyNumberFormat="1" applyFont="1" applyFill="1" applyBorder="1" applyAlignment="1"/>
    <xf numFmtId="177" fontId="22" fillId="0" borderId="0" xfId="0" applyNumberFormat="1" applyFont="1" applyFill="1" applyBorder="1" applyAlignment="1"/>
    <xf numFmtId="182" fontId="16" fillId="0" borderId="0" xfId="0" applyNumberFormat="1" applyFont="1" applyFill="1" applyBorder="1" applyAlignment="1"/>
    <xf numFmtId="167" fontId="16" fillId="0" borderId="0" xfId="0" applyNumberFormat="1" applyFont="1" applyFill="1" applyBorder="1" applyAlignment="1"/>
    <xf numFmtId="182"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40" fillId="0" borderId="0" xfId="0" applyFont="1" applyFill="1" applyBorder="1" applyAlignment="1">
      <alignment horizontal="center"/>
    </xf>
    <xf numFmtId="172" fontId="23" fillId="0" borderId="0" xfId="0" applyNumberFormat="1" applyFont="1" applyFill="1" applyBorder="1" applyAlignment="1">
      <alignment horizontal="center" vertical="center"/>
    </xf>
    <xf numFmtId="169" fontId="23" fillId="0" borderId="0" xfId="0" applyNumberFormat="1" applyFont="1" applyFill="1" applyBorder="1" applyAlignment="1">
      <alignment horizontal="right" vertical="center"/>
    </xf>
    <xf numFmtId="170" fontId="23" fillId="0" borderId="0" xfId="0" applyNumberFormat="1" applyFont="1" applyFill="1" applyBorder="1" applyAlignment="1">
      <alignment horizontal="right" vertical="center"/>
    </xf>
    <xf numFmtId="171" fontId="23" fillId="0" borderId="0" xfId="0" applyNumberFormat="1" applyFont="1" applyFill="1" applyBorder="1" applyAlignment="1">
      <alignment horizontal="right" vertical="center"/>
    </xf>
    <xf numFmtId="172" fontId="23" fillId="0" borderId="0" xfId="0" applyNumberFormat="1" applyFont="1" applyFill="1" applyBorder="1" applyAlignment="1">
      <alignment horizontal="right" vertical="center"/>
    </xf>
    <xf numFmtId="173" fontId="23" fillId="0" borderId="0" xfId="0" applyNumberFormat="1" applyFont="1" applyFill="1" applyBorder="1" applyAlignment="1">
      <alignment horizontal="right" vertical="center"/>
    </xf>
    <xf numFmtId="3" fontId="23" fillId="0" borderId="0" xfId="0" applyNumberFormat="1" applyFont="1" applyFill="1" applyBorder="1" applyAlignment="1">
      <alignment vertical="center"/>
    </xf>
    <xf numFmtId="168" fontId="20" fillId="0" borderId="0" xfId="0" applyNumberFormat="1" applyFont="1" applyFill="1" applyBorder="1" applyAlignment="1">
      <alignment vertical="center"/>
    </xf>
    <xf numFmtId="172" fontId="9" fillId="0" borderId="0" xfId="0" applyNumberFormat="1" applyFont="1" applyFill="1" applyBorder="1" applyAlignment="1">
      <alignment horizontal="center" vertical="center"/>
    </xf>
    <xf numFmtId="177" fontId="23" fillId="0" borderId="0" xfId="0" applyNumberFormat="1" applyFont="1" applyFill="1" applyBorder="1" applyAlignment="1">
      <alignment vertical="center"/>
    </xf>
    <xf numFmtId="178" fontId="23" fillId="0" borderId="0" xfId="0" applyNumberFormat="1" applyFont="1" applyFill="1" applyBorder="1" applyAlignment="1">
      <alignment vertical="center"/>
    </xf>
    <xf numFmtId="172" fontId="17" fillId="0" borderId="0" xfId="0" applyNumberFormat="1" applyFont="1" applyFill="1" applyBorder="1" applyAlignment="1">
      <alignment vertical="center"/>
    </xf>
    <xf numFmtId="166" fontId="23" fillId="0" borderId="0" xfId="2" applyNumberFormat="1" applyFont="1" applyFill="1" applyBorder="1" applyAlignment="1">
      <alignment vertical="center"/>
    </xf>
    <xf numFmtId="179" fontId="23" fillId="0" borderId="0" xfId="0" applyNumberFormat="1" applyFont="1" applyFill="1" applyBorder="1" applyAlignment="1">
      <alignment vertical="center"/>
    </xf>
    <xf numFmtId="180" fontId="23" fillId="0" borderId="0" xfId="0" applyNumberFormat="1" applyFont="1" applyFill="1" applyBorder="1" applyAlignment="1">
      <alignment vertical="center"/>
    </xf>
    <xf numFmtId="181" fontId="23" fillId="0" borderId="0" xfId="0" applyNumberFormat="1" applyFont="1" applyFill="1" applyBorder="1" applyAlignment="1">
      <alignment vertical="center"/>
    </xf>
    <xf numFmtId="182" fontId="20" fillId="0" borderId="0" xfId="0" applyNumberFormat="1" applyFont="1" applyFill="1" applyBorder="1" applyAlignment="1">
      <alignment vertical="center"/>
    </xf>
    <xf numFmtId="167" fontId="20" fillId="0" borderId="0" xfId="0" applyNumberFormat="1" applyFont="1" applyFill="1" applyBorder="1" applyAlignment="1">
      <alignment horizontal="center" vertical="center"/>
    </xf>
    <xf numFmtId="172" fontId="20" fillId="0" borderId="0" xfId="0" applyNumberFormat="1" applyFont="1" applyFill="1" applyBorder="1" applyAlignment="1">
      <alignment horizontal="center" vertical="center"/>
    </xf>
    <xf numFmtId="174" fontId="23" fillId="0" borderId="0" xfId="0" applyNumberFormat="1" applyFont="1" applyFill="1" applyBorder="1" applyAlignment="1">
      <alignment vertical="center"/>
    </xf>
    <xf numFmtId="171" fontId="23" fillId="0" borderId="0" xfId="0" applyNumberFormat="1" applyFont="1" applyFill="1" applyBorder="1" applyAlignment="1">
      <alignment vertical="center"/>
    </xf>
    <xf numFmtId="183" fontId="23" fillId="0" borderId="0" xfId="0" applyNumberFormat="1" applyFont="1" applyFill="1" applyBorder="1" applyAlignment="1">
      <alignment vertical="center"/>
    </xf>
    <xf numFmtId="174" fontId="23" fillId="0" borderId="0" xfId="0" applyNumberFormat="1" applyFont="1" applyFill="1" applyBorder="1" applyAlignment="1"/>
    <xf numFmtId="167" fontId="23" fillId="0" borderId="0" xfId="0" applyNumberFormat="1" applyFont="1" applyFill="1" applyBorder="1" applyAlignment="1">
      <alignment vertical="center"/>
    </xf>
    <xf numFmtId="182" fontId="23" fillId="0" borderId="0" xfId="0" applyNumberFormat="1" applyFont="1" applyFill="1" applyBorder="1" applyAlignment="1">
      <alignment horizontal="center"/>
    </xf>
    <xf numFmtId="0" fontId="17" fillId="0" borderId="0" xfId="0" applyFont="1" applyAlignment="1">
      <alignment vertical="center"/>
    </xf>
    <xf numFmtId="184" fontId="16" fillId="0" borderId="0" xfId="0" applyNumberFormat="1" applyFont="1" applyFill="1" applyBorder="1" applyAlignment="1">
      <alignment horizontal="center" vertical="center"/>
    </xf>
    <xf numFmtId="167" fontId="20" fillId="0" borderId="0" xfId="0" applyNumberFormat="1" applyFont="1" applyFill="1" applyBorder="1" applyAlignment="1">
      <alignment horizontal="right" vertical="center"/>
    </xf>
    <xf numFmtId="9" fontId="9" fillId="0" borderId="0" xfId="0" applyNumberFormat="1" applyFont="1" applyFill="1" applyBorder="1" applyAlignment="1">
      <alignment horizontal="center" vertical="center"/>
    </xf>
    <xf numFmtId="172" fontId="20" fillId="0" borderId="0" xfId="0" applyNumberFormat="1" applyFont="1" applyFill="1" applyBorder="1" applyAlignment="1">
      <alignment horizontal="right" vertical="center"/>
    </xf>
    <xf numFmtId="172" fontId="17" fillId="0" borderId="0" xfId="0" applyNumberFormat="1" applyFont="1" applyFill="1" applyBorder="1" applyAlignment="1">
      <alignment horizontal="right" vertical="center"/>
    </xf>
    <xf numFmtId="180" fontId="23" fillId="0" borderId="0"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168" fontId="20" fillId="0" borderId="0" xfId="0" applyNumberFormat="1" applyFont="1" applyFill="1" applyBorder="1" applyAlignment="1">
      <alignment horizontal="right" vertical="center"/>
    </xf>
    <xf numFmtId="182" fontId="20" fillId="0" borderId="0" xfId="0" applyNumberFormat="1" applyFont="1" applyFill="1" applyBorder="1" applyAlignment="1">
      <alignment horizontal="right" vertical="center"/>
    </xf>
    <xf numFmtId="172" fontId="20" fillId="0" borderId="0" xfId="7" applyNumberFormat="1" applyFont="1" applyFill="1" applyBorder="1" applyAlignment="1">
      <alignment horizontal="center" vertical="center"/>
    </xf>
    <xf numFmtId="2" fontId="35" fillId="0" borderId="0" xfId="0" applyNumberFormat="1" applyFont="1" applyFill="1" applyBorder="1" applyAlignment="1">
      <alignment vertical="center"/>
    </xf>
    <xf numFmtId="10" fontId="0" fillId="0" borderId="0" xfId="0" applyNumberFormat="1" applyFill="1" applyBorder="1" applyAlignment="1"/>
    <xf numFmtId="0" fontId="17" fillId="0" borderId="0" xfId="0" applyFont="1" applyAlignment="1">
      <alignment horizontal="right" vertical="center"/>
    </xf>
    <xf numFmtId="0" fontId="17" fillId="0" borderId="1" xfId="0" applyFont="1" applyBorder="1" applyAlignment="1">
      <alignment vertical="center"/>
    </xf>
    <xf numFmtId="0" fontId="10" fillId="0" borderId="0" xfId="0" applyFont="1" applyAlignment="1"/>
    <xf numFmtId="3" fontId="2" fillId="0" borderId="0" xfId="0" applyNumberFormat="1" applyFont="1" applyAlignment="1">
      <alignment vertical="center"/>
    </xf>
    <xf numFmtId="0" fontId="10" fillId="0" borderId="0" xfId="0" applyFont="1" applyFill="1" applyBorder="1" applyAlignment="1"/>
    <xf numFmtId="0" fontId="2" fillId="0" borderId="0" xfId="0" applyFont="1" applyFill="1" applyBorder="1" applyAlignment="1" applyProtection="1">
      <alignment vertical="center"/>
      <protection locked="0"/>
    </xf>
    <xf numFmtId="0" fontId="25" fillId="0" borderId="0" xfId="0" applyFont="1" applyFill="1" applyAlignment="1">
      <alignment vertical="center"/>
    </xf>
    <xf numFmtId="0" fontId="43" fillId="0" borderId="0" xfId="0" applyFont="1" applyFill="1" applyBorder="1" applyAlignment="1"/>
    <xf numFmtId="0" fontId="25" fillId="0" borderId="0" xfId="0" applyFont="1" applyFill="1" applyBorder="1" applyAlignment="1"/>
    <xf numFmtId="0" fontId="25" fillId="0" borderId="0" xfId="0" applyFont="1" applyFill="1" applyBorder="1" applyAlignment="1">
      <alignment vertical="center"/>
    </xf>
    <xf numFmtId="0" fontId="24" fillId="0" borderId="0" xfId="0" applyFont="1" applyFill="1" applyBorder="1" applyAlignment="1"/>
    <xf numFmtId="0" fontId="14" fillId="0" borderId="0" xfId="0" applyFont="1" applyFill="1" applyBorder="1" applyAlignment="1">
      <alignment horizontal="center" vertical="center"/>
    </xf>
    <xf numFmtId="0" fontId="13" fillId="0" borderId="0" xfId="0" applyFont="1" applyFill="1" applyBorder="1" applyAlignment="1">
      <alignment horizontal="center"/>
    </xf>
    <xf numFmtId="3" fontId="26" fillId="0" borderId="0"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178" fontId="13" fillId="0" borderId="0" xfId="0" applyNumberFormat="1" applyFont="1" applyFill="1" applyBorder="1" applyAlignment="1"/>
    <xf numFmtId="0" fontId="44" fillId="0" borderId="0" xfId="0" applyFont="1" applyFill="1" applyBorder="1" applyAlignment="1">
      <alignment horizontal="left" vertical="center"/>
    </xf>
    <xf numFmtId="0" fontId="45" fillId="0" borderId="0" xfId="0" applyFont="1" applyFill="1" applyBorder="1" applyAlignment="1">
      <alignment horizontal="left"/>
    </xf>
    <xf numFmtId="175" fontId="13" fillId="0" borderId="0" xfId="0" applyNumberFormat="1" applyFont="1" applyFill="1" applyBorder="1" applyAlignment="1"/>
    <xf numFmtId="0" fontId="13" fillId="0" borderId="0" xfId="0" applyFont="1" applyFill="1" applyBorder="1" applyAlignment="1">
      <alignment horizontal="left" vertical="center"/>
    </xf>
    <xf numFmtId="0" fontId="13" fillId="0" borderId="0" xfId="0" applyFont="1" applyFill="1" applyBorder="1" applyAlignment="1">
      <alignment horizontal="left"/>
    </xf>
    <xf numFmtId="177" fontId="13" fillId="0" borderId="0" xfId="0" applyNumberFormat="1" applyFont="1" applyFill="1" applyBorder="1" applyAlignment="1"/>
    <xf numFmtId="0" fontId="45" fillId="0" borderId="0" xfId="0" applyFont="1" applyFill="1" applyBorder="1" applyAlignment="1"/>
    <xf numFmtId="0" fontId="22" fillId="0" borderId="0" xfId="0" applyFont="1" applyFill="1" applyBorder="1" applyAlignment="1">
      <alignment horizontal="center" vertical="center"/>
    </xf>
    <xf numFmtId="3" fontId="12" fillId="0" borderId="0" xfId="0" applyNumberFormat="1" applyFont="1" applyFill="1" applyBorder="1" applyAlignment="1">
      <alignment horizontal="center" vertical="center"/>
    </xf>
    <xf numFmtId="0" fontId="46" fillId="0" borderId="0" xfId="0" applyFont="1" applyFill="1" applyBorder="1" applyAlignment="1">
      <alignment vertical="center"/>
    </xf>
    <xf numFmtId="0" fontId="2" fillId="0" borderId="0" xfId="0" applyFont="1" applyFill="1" applyBorder="1" applyAlignment="1">
      <alignment horizontal="left"/>
    </xf>
    <xf numFmtId="0" fontId="46" fillId="0" borderId="0" xfId="0" applyFont="1" applyFill="1" applyBorder="1" applyAlignment="1">
      <alignment horizontal="center" vertical="center"/>
    </xf>
    <xf numFmtId="175" fontId="2" fillId="0" borderId="0" xfId="0" applyNumberFormat="1" applyFont="1" applyFill="1" applyBorder="1" applyAlignment="1"/>
    <xf numFmtId="0" fontId="10" fillId="0" borderId="0" xfId="0" applyFont="1" applyFill="1" applyBorder="1" applyAlignment="1">
      <alignment vertical="top"/>
    </xf>
    <xf numFmtId="0" fontId="12" fillId="0" borderId="0" xfId="0" applyFont="1" applyFill="1" applyBorder="1" applyAlignment="1">
      <alignment horizontal="left" vertical="center"/>
    </xf>
    <xf numFmtId="0" fontId="12" fillId="0" borderId="0" xfId="0" applyFont="1" applyFill="1" applyBorder="1" applyAlignment="1"/>
    <xf numFmtId="178" fontId="2" fillId="0" borderId="0" xfId="0" applyNumberFormat="1" applyFont="1" applyFill="1" applyBorder="1" applyAlignment="1">
      <alignment vertical="center"/>
    </xf>
    <xf numFmtId="166" fontId="2" fillId="0" borderId="0" xfId="0" applyNumberFormat="1" applyFont="1" applyFill="1" applyBorder="1" applyAlignment="1">
      <alignment vertical="center"/>
    </xf>
    <xf numFmtId="172" fontId="2" fillId="0" borderId="0" xfId="7" applyNumberFormat="1" applyFont="1" applyFill="1" applyBorder="1" applyAlignment="1">
      <alignment vertical="center"/>
    </xf>
    <xf numFmtId="0" fontId="38" fillId="0" borderId="0" xfId="0" applyFont="1" applyFill="1" applyBorder="1" applyAlignment="1">
      <alignment horizontal="center" vertical="center"/>
    </xf>
    <xf numFmtId="0" fontId="11" fillId="0" borderId="0" xfId="0" applyFont="1" applyFill="1" applyBorder="1" applyAlignment="1">
      <alignment horizontal="left" vertical="center"/>
    </xf>
    <xf numFmtId="172" fontId="34" fillId="0" borderId="0" xfId="0" applyNumberFormat="1" applyFont="1" applyFill="1" applyBorder="1" applyAlignment="1">
      <alignment horizontal="center" vertical="center"/>
    </xf>
    <xf numFmtId="175" fontId="23"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9" fillId="0" borderId="0" xfId="0" applyFont="1" applyFill="1" applyBorder="1" applyAlignment="1">
      <alignment horizontal="centerContinuous" vertical="center"/>
    </xf>
    <xf numFmtId="0" fontId="22" fillId="0" borderId="0" xfId="0" applyFont="1" applyFill="1" applyAlignment="1">
      <alignment vertical="center"/>
    </xf>
    <xf numFmtId="0" fontId="19" fillId="0" borderId="0" xfId="0" applyFont="1" applyFill="1" applyBorder="1" applyAlignment="1"/>
    <xf numFmtId="0" fontId="23" fillId="0" borderId="0" xfId="0" applyFont="1" applyFill="1" applyBorder="1" applyAlignment="1">
      <alignment horizontal="center"/>
    </xf>
    <xf numFmtId="175" fontId="23" fillId="0" borderId="0" xfId="0" applyNumberFormat="1" applyFont="1" applyFill="1" applyBorder="1" applyAlignment="1">
      <alignment horizontal="center" vertical="center"/>
    </xf>
    <xf numFmtId="181" fontId="2" fillId="0" borderId="0" xfId="0" applyNumberFormat="1" applyFont="1" applyFill="1" applyBorder="1" applyAlignment="1">
      <alignment vertical="center"/>
    </xf>
    <xf numFmtId="0" fontId="35" fillId="0" borderId="0" xfId="0" applyFont="1" applyFill="1" applyBorder="1" applyAlignment="1">
      <alignment horizontal="left" vertical="center"/>
    </xf>
    <xf numFmtId="175" fontId="35" fillId="0" borderId="0" xfId="0" applyNumberFormat="1"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xf numFmtId="169" fontId="16" fillId="0" borderId="0" xfId="0" applyNumberFormat="1" applyFont="1" applyFill="1" applyBorder="1" applyAlignment="1">
      <alignment horizontal="right" vertical="center"/>
    </xf>
    <xf numFmtId="174" fontId="16" fillId="0" borderId="0" xfId="0" applyNumberFormat="1" applyFont="1" applyFill="1" applyBorder="1" applyAlignment="1">
      <alignment horizontal="right" vertical="center"/>
    </xf>
    <xf numFmtId="179" fontId="22" fillId="0" borderId="0" xfId="0" applyNumberFormat="1" applyFont="1" applyFill="1" applyBorder="1" applyAlignment="1">
      <alignment horizontal="right" vertical="center"/>
    </xf>
    <xf numFmtId="179" fontId="16" fillId="0" borderId="0" xfId="0" applyNumberFormat="1" applyFont="1" applyFill="1" applyBorder="1" applyAlignment="1">
      <alignment horizontal="right" vertical="center"/>
    </xf>
    <xf numFmtId="169" fontId="2" fillId="0" borderId="0" xfId="0" applyNumberFormat="1" applyFont="1" applyFill="1" applyBorder="1" applyAlignment="1"/>
    <xf numFmtId="179" fontId="22" fillId="0" borderId="0" xfId="0" applyNumberFormat="1" applyFont="1" applyFill="1" applyBorder="1" applyAlignment="1">
      <alignment horizontal="right"/>
    </xf>
    <xf numFmtId="179" fontId="22" fillId="0" borderId="0" xfId="0" applyNumberFormat="1" applyFont="1" applyFill="1" applyBorder="1" applyAlignment="1"/>
    <xf numFmtId="175" fontId="22" fillId="0" borderId="0" xfId="0" applyNumberFormat="1" applyFont="1" applyFill="1" applyBorder="1" applyAlignment="1"/>
    <xf numFmtId="185" fontId="22" fillId="0" borderId="0" xfId="0" applyNumberFormat="1" applyFont="1" applyFill="1" applyBorder="1" applyAlignment="1"/>
    <xf numFmtId="186" fontId="22" fillId="0" borderId="0" xfId="0" applyNumberFormat="1" applyFont="1" applyFill="1" applyBorder="1" applyAlignment="1"/>
    <xf numFmtId="0" fontId="22" fillId="0" borderId="0" xfId="0" applyFont="1" applyFill="1" applyBorder="1"/>
    <xf numFmtId="0" fontId="22" fillId="0" borderId="0" xfId="0" applyFont="1" applyFill="1" applyAlignment="1">
      <alignment horizontal="center" vertical="center"/>
    </xf>
    <xf numFmtId="0" fontId="17" fillId="0" borderId="0" xfId="0" applyFont="1" applyFill="1" applyAlignment="1">
      <alignment horizontal="center" vertical="center"/>
    </xf>
    <xf numFmtId="0" fontId="1" fillId="0" borderId="0" xfId="0" applyFont="1" applyAlignment="1">
      <alignment horizontal="center"/>
    </xf>
    <xf numFmtId="1" fontId="22" fillId="0" borderId="0" xfId="0" applyNumberFormat="1" applyFont="1" applyFill="1" applyBorder="1" applyAlignment="1">
      <alignment horizontal="right" vertical="center"/>
    </xf>
    <xf numFmtId="0" fontId="48" fillId="0" borderId="0" xfId="0" applyFont="1" applyFill="1" applyAlignment="1">
      <alignment vertical="center"/>
    </xf>
    <xf numFmtId="0" fontId="40" fillId="0" borderId="0" xfId="0" applyFont="1" applyFill="1" applyBorder="1" applyAlignment="1"/>
    <xf numFmtId="3" fontId="31" fillId="0" borderId="0" xfId="0" applyNumberFormat="1" applyFont="1" applyFill="1" applyBorder="1" applyAlignment="1">
      <alignment horizontal="right" vertical="center"/>
    </xf>
    <xf numFmtId="166" fontId="8" fillId="0" borderId="0" xfId="0" applyNumberFormat="1" applyFont="1" applyFill="1" applyBorder="1" applyAlignment="1">
      <alignment vertical="center"/>
    </xf>
    <xf numFmtId="0" fontId="23" fillId="0" borderId="0" xfId="0" applyFont="1" applyFill="1" applyBorder="1" applyAlignment="1"/>
    <xf numFmtId="0" fontId="23" fillId="0" borderId="0" xfId="0" applyFont="1" applyFill="1" applyBorder="1"/>
    <xf numFmtId="0" fontId="17" fillId="0" borderId="0" xfId="0" applyFont="1" applyFill="1" applyBorder="1"/>
    <xf numFmtId="169" fontId="20" fillId="0" borderId="0" xfId="0" applyNumberFormat="1" applyFont="1" applyFill="1" applyBorder="1" applyAlignment="1">
      <alignment horizontal="right" vertical="center"/>
    </xf>
    <xf numFmtId="174" fontId="20" fillId="0" borderId="0"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0" fillId="0" borderId="0" xfId="0" applyNumberFormat="1" applyFont="1" applyFill="1" applyBorder="1" applyAlignment="1">
      <alignment horizontal="right" vertical="center"/>
    </xf>
    <xf numFmtId="179" fontId="23" fillId="0" borderId="0" xfId="0" applyNumberFormat="1" applyFont="1" applyFill="1" applyBorder="1" applyAlignment="1"/>
    <xf numFmtId="175" fontId="23" fillId="0" borderId="0" xfId="0" applyNumberFormat="1" applyFont="1" applyFill="1" applyBorder="1" applyAlignment="1"/>
    <xf numFmtId="185" fontId="23" fillId="0" borderId="0" xfId="0" applyNumberFormat="1" applyFont="1" applyFill="1" applyBorder="1" applyAlignment="1"/>
    <xf numFmtId="186" fontId="23" fillId="0" borderId="0" xfId="0" applyNumberFormat="1" applyFont="1" applyFill="1" applyBorder="1" applyAlignment="1"/>
    <xf numFmtId="179" fontId="2" fillId="0" borderId="0" xfId="0" applyNumberFormat="1" applyFont="1" applyFill="1" applyBorder="1" applyAlignment="1"/>
    <xf numFmtId="0" fontId="42" fillId="0" borderId="0" xfId="0" applyFont="1" applyFill="1" applyBorder="1" applyAlignment="1">
      <alignment vertical="center"/>
    </xf>
    <xf numFmtId="178" fontId="22" fillId="0" borderId="0" xfId="0" applyNumberFormat="1" applyFont="1" applyFill="1" applyBorder="1" applyAlignment="1">
      <alignment horizontal="right" vertical="center"/>
    </xf>
    <xf numFmtId="0" fontId="2" fillId="0" borderId="0" xfId="0" applyFont="1" applyBorder="1"/>
    <xf numFmtId="0" fontId="21" fillId="0" borderId="0" xfId="0" applyFont="1" applyFill="1" applyBorder="1" applyAlignment="1"/>
    <xf numFmtId="165" fontId="42" fillId="0" borderId="0" xfId="0" applyNumberFormat="1" applyFont="1" applyFill="1" applyBorder="1" applyAlignment="1">
      <alignment horizontal="center" vertical="center"/>
    </xf>
    <xf numFmtId="185" fontId="17" fillId="0" borderId="0" xfId="0" applyNumberFormat="1" applyFont="1" applyFill="1" applyBorder="1" applyAlignment="1">
      <alignment horizontal="right" vertical="center"/>
    </xf>
    <xf numFmtId="174" fontId="2" fillId="0" borderId="0" xfId="0" applyNumberFormat="1" applyFont="1" applyFill="1" applyBorder="1" applyAlignment="1"/>
    <xf numFmtId="178" fontId="2" fillId="0" borderId="0" xfId="0" applyNumberFormat="1" applyFont="1" applyFill="1" applyBorder="1" applyAlignment="1"/>
    <xf numFmtId="186" fontId="2" fillId="0" borderId="0" xfId="0" applyNumberFormat="1" applyFont="1" applyFill="1" applyBorder="1" applyAlignment="1"/>
    <xf numFmtId="2" fontId="2" fillId="0" borderId="0" xfId="0" applyNumberFormat="1" applyFont="1" applyFill="1" applyBorder="1" applyAlignment="1"/>
    <xf numFmtId="3" fontId="2" fillId="0" borderId="0" xfId="0" applyNumberFormat="1" applyFont="1" applyFill="1" applyBorder="1" applyAlignment="1"/>
    <xf numFmtId="187"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169"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6" fillId="0" borderId="0" xfId="0" applyFont="1" applyBorder="1" applyAlignment="1"/>
    <xf numFmtId="0" fontId="6" fillId="0" borderId="0" xfId="0" applyFont="1"/>
    <xf numFmtId="3" fontId="17" fillId="0" borderId="0" xfId="0" applyNumberFormat="1" applyFont="1" applyAlignment="1">
      <alignment vertical="center"/>
    </xf>
    <xf numFmtId="167" fontId="19" fillId="0" borderId="0" xfId="0" applyNumberFormat="1" applyFont="1" applyAlignment="1">
      <alignment vertical="center"/>
    </xf>
    <xf numFmtId="0" fontId="11" fillId="0" borderId="0" xfId="0" applyFont="1" applyBorder="1" applyAlignment="1">
      <alignment horizontal="left" vertical="center"/>
    </xf>
    <xf numFmtId="0" fontId="22" fillId="0" borderId="0" xfId="0" applyFont="1" applyAlignment="1">
      <alignment vertical="center"/>
    </xf>
    <xf numFmtId="3" fontId="22" fillId="0" borderId="0" xfId="0" applyNumberFormat="1" applyFont="1" applyAlignment="1">
      <alignment vertical="center"/>
    </xf>
    <xf numFmtId="0" fontId="23" fillId="0" borderId="0" xfId="0" applyFont="1" applyBorder="1" applyAlignment="1">
      <alignment horizontal="center" vertical="center"/>
    </xf>
    <xf numFmtId="0" fontId="17" fillId="0" borderId="0" xfId="0" applyFont="1" applyBorder="1" applyAlignment="1">
      <alignment vertical="center"/>
    </xf>
    <xf numFmtId="0" fontId="2" fillId="0" borderId="0" xfId="0" applyFont="1" applyAlignment="1">
      <alignment horizontal="left"/>
    </xf>
    <xf numFmtId="0" fontId="17" fillId="0" borderId="0" xfId="0" applyFont="1" applyBorder="1" applyAlignment="1">
      <alignment horizontal="centerContinuous" vertical="center"/>
    </xf>
    <xf numFmtId="3" fontId="2" fillId="0" borderId="0" xfId="0" applyNumberFormat="1" applyFont="1"/>
    <xf numFmtId="0" fontId="6" fillId="0" borderId="0" xfId="0" applyFont="1" applyBorder="1"/>
    <xf numFmtId="0" fontId="23" fillId="0" borderId="0" xfId="0" applyFont="1" applyBorder="1" applyAlignment="1">
      <alignment vertical="center"/>
    </xf>
    <xf numFmtId="0" fontId="23" fillId="0" borderId="0" xfId="0" applyFont="1" applyAlignment="1">
      <alignment vertical="center"/>
    </xf>
    <xf numFmtId="165" fontId="23" fillId="0" borderId="0" xfId="0" applyNumberFormat="1" applyFont="1" applyFill="1" applyBorder="1" applyAlignment="1">
      <alignment horizontal="center" vertical="center"/>
    </xf>
    <xf numFmtId="172" fontId="42" fillId="0" borderId="0" xfId="0" applyNumberFormat="1" applyFont="1" applyFill="1" applyBorder="1" applyAlignment="1">
      <alignment horizontal="left" vertical="center"/>
    </xf>
    <xf numFmtId="0" fontId="0" fillId="0" borderId="0" xfId="0" applyBorder="1" applyAlignment="1"/>
    <xf numFmtId="3" fontId="2" fillId="0" borderId="0" xfId="0" applyNumberFormat="1" applyFont="1" applyFill="1" applyBorder="1" applyAlignment="1">
      <alignment vertical="center"/>
    </xf>
    <xf numFmtId="0" fontId="13" fillId="0" borderId="0" xfId="0" applyFont="1" applyFill="1" applyAlignment="1">
      <alignment vertical="center"/>
    </xf>
    <xf numFmtId="0" fontId="38" fillId="0" borderId="0" xfId="0" applyFont="1" applyFill="1" applyBorder="1" applyAlignment="1">
      <alignment vertical="center"/>
    </xf>
    <xf numFmtId="0" fontId="48" fillId="0" borderId="0" xfId="0" applyFont="1" applyFill="1" applyBorder="1" applyAlignment="1">
      <alignment vertical="center"/>
    </xf>
    <xf numFmtId="0" fontId="22" fillId="0" borderId="0" xfId="0" applyFont="1" applyBorder="1" applyAlignment="1">
      <alignment vertical="center"/>
    </xf>
    <xf numFmtId="0" fontId="16" fillId="0" borderId="0" xfId="0" applyFont="1" applyBorder="1" applyAlignment="1">
      <alignment horizontal="right" vertical="center"/>
    </xf>
    <xf numFmtId="175" fontId="2" fillId="0" borderId="0" xfId="0" applyNumberFormat="1" applyFont="1" applyAlignment="1">
      <alignment vertical="center"/>
    </xf>
    <xf numFmtId="0" fontId="0" fillId="0" borderId="0" xfId="0" applyFill="1" applyBorder="1"/>
    <xf numFmtId="0" fontId="6" fillId="0" borderId="0" xfId="0" applyFont="1" applyAlignment="1"/>
    <xf numFmtId="0" fontId="0" fillId="0" borderId="0" xfId="0" applyAlignment="1">
      <alignment horizontal="center" vertical="center"/>
    </xf>
    <xf numFmtId="0" fontId="18" fillId="0" borderId="0" xfId="0" applyFont="1" applyFill="1" applyBorder="1" applyAlignment="1">
      <alignment horizontal="centerContinuous" vertical="center"/>
    </xf>
    <xf numFmtId="165" fontId="20" fillId="0" borderId="0" xfId="0" quotePrefix="1" applyNumberFormat="1" applyFont="1" applyFill="1" applyBorder="1" applyAlignment="1">
      <alignment horizontal="center" vertical="center"/>
    </xf>
    <xf numFmtId="174" fontId="22" fillId="0" borderId="0" xfId="0" applyNumberFormat="1" applyFont="1" applyFill="1" applyBorder="1"/>
    <xf numFmtId="182" fontId="16" fillId="0" borderId="0" xfId="0" applyNumberFormat="1" applyFont="1" applyFill="1" applyBorder="1"/>
    <xf numFmtId="167" fontId="16" fillId="0" borderId="0" xfId="0" applyNumberFormat="1" applyFont="1" applyFill="1" applyBorder="1"/>
    <xf numFmtId="174" fontId="23" fillId="0" borderId="0" xfId="0" applyNumberFormat="1" applyFont="1" applyFill="1" applyBorder="1"/>
    <xf numFmtId="10" fontId="0" fillId="0" borderId="0" xfId="0" applyNumberFormat="1" applyFill="1" applyBorder="1"/>
    <xf numFmtId="0" fontId="10" fillId="0" borderId="0" xfId="0" applyFont="1" applyFill="1" applyBorder="1"/>
    <xf numFmtId="0" fontId="13" fillId="0" borderId="0" xfId="0" applyFont="1" applyAlignment="1"/>
    <xf numFmtId="177" fontId="13" fillId="0" borderId="0" xfId="0" applyNumberFormat="1" applyFont="1" applyFill="1" applyBorder="1"/>
    <xf numFmtId="0" fontId="45" fillId="0" borderId="0" xfId="0" applyFont="1" applyFill="1" applyBorder="1"/>
    <xf numFmtId="175" fontId="2" fillId="0" borderId="0" xfId="0" applyNumberFormat="1" applyFont="1" applyFill="1" applyBorder="1"/>
    <xf numFmtId="0" fontId="12" fillId="0" borderId="0" xfId="0" applyFont="1" applyFill="1" applyBorder="1"/>
    <xf numFmtId="0" fontId="22" fillId="0" borderId="0" xfId="0" applyFont="1" applyFill="1"/>
    <xf numFmtId="0" fontId="1" fillId="0" borderId="0" xfId="0" applyFont="1" applyBorder="1" applyAlignment="1">
      <alignment horizontal="left" vertical="center"/>
    </xf>
    <xf numFmtId="49" fontId="17" fillId="0" borderId="0" xfId="0" applyNumberFormat="1" applyFont="1" applyFill="1" applyBorder="1" applyAlignment="1">
      <alignment horizontal="center"/>
    </xf>
    <xf numFmtId="169" fontId="22" fillId="0" borderId="0" xfId="0" applyNumberFormat="1" applyFont="1" applyFill="1" applyBorder="1" applyAlignment="1"/>
    <xf numFmtId="186" fontId="22" fillId="0" borderId="0" xfId="0" applyNumberFormat="1" applyFont="1" applyFill="1" applyBorder="1"/>
    <xf numFmtId="0" fontId="47" fillId="0" borderId="0" xfId="0" applyFont="1" applyFill="1" applyBorder="1" applyAlignment="1">
      <alignment horizontal="center" vertical="center"/>
    </xf>
    <xf numFmtId="169" fontId="23" fillId="0" borderId="0" xfId="0" applyNumberFormat="1" applyFont="1" applyFill="1" applyBorder="1" applyAlignment="1"/>
    <xf numFmtId="0" fontId="17" fillId="0" borderId="0" xfId="0" applyFont="1" applyAlignment="1"/>
    <xf numFmtId="186" fontId="23" fillId="0" borderId="0" xfId="0" applyNumberFormat="1" applyFont="1" applyFill="1" applyBorder="1"/>
    <xf numFmtId="0" fontId="22" fillId="0" borderId="0" xfId="0" applyFont="1" applyBorder="1" applyAlignment="1">
      <alignment horizontal="center" vertical="center"/>
    </xf>
    <xf numFmtId="175" fontId="2" fillId="0" borderId="0" xfId="0" applyNumberFormat="1" applyFont="1"/>
    <xf numFmtId="0" fontId="49"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11" fillId="0" borderId="0" xfId="0" applyFont="1" applyBorder="1" applyAlignment="1">
      <alignment horizontal="left"/>
    </xf>
    <xf numFmtId="0" fontId="0" fillId="0" borderId="0" xfId="0" applyBorder="1" applyAlignment="1">
      <alignment horizontal="center"/>
    </xf>
    <xf numFmtId="175" fontId="22" fillId="0" borderId="0" xfId="0" applyNumberFormat="1" applyFont="1" applyFill="1" applyBorder="1" applyAlignment="1">
      <alignment horizontal="center" vertical="center"/>
    </xf>
    <xf numFmtId="0" fontId="16" fillId="0" borderId="0" xfId="0" applyFont="1" applyAlignment="1">
      <alignment vertical="center"/>
    </xf>
    <xf numFmtId="0" fontId="2" fillId="2" borderId="5" xfId="0" applyFont="1" applyFill="1" applyBorder="1" applyAlignment="1" applyProtection="1">
      <alignment horizontal="left" vertical="center"/>
      <protection locked="0"/>
    </xf>
    <xf numFmtId="175" fontId="22" fillId="2" borderId="0" xfId="0" applyNumberFormat="1" applyFont="1" applyFill="1" applyBorder="1" applyAlignment="1">
      <alignment horizontal="center" vertical="center"/>
    </xf>
    <xf numFmtId="0" fontId="0" fillId="0" borderId="0" xfId="0" applyBorder="1"/>
    <xf numFmtId="0" fontId="37" fillId="0" borderId="0" xfId="0" applyFont="1" applyAlignment="1">
      <alignment vertical="center"/>
    </xf>
    <xf numFmtId="165" fontId="17" fillId="0" borderId="0" xfId="0" applyNumberFormat="1" applyFont="1" applyBorder="1" applyAlignment="1">
      <alignment horizontal="center" vertical="center"/>
    </xf>
    <xf numFmtId="0" fontId="17" fillId="0" borderId="0" xfId="0" applyFont="1" applyBorder="1" applyAlignment="1">
      <alignment horizontal="right" vertical="center"/>
    </xf>
    <xf numFmtId="0" fontId="2" fillId="0" borderId="0" xfId="0" applyFont="1" applyAlignment="1" applyProtection="1">
      <alignment vertical="center"/>
      <protection locked="0"/>
    </xf>
    <xf numFmtId="0" fontId="22" fillId="0" borderId="0" xfId="0" applyFont="1"/>
    <xf numFmtId="0" fontId="38" fillId="0" borderId="0" xfId="0" applyFont="1" applyBorder="1" applyAlignment="1">
      <alignment horizontal="center" vertical="center"/>
    </xf>
    <xf numFmtId="0" fontId="1" fillId="0" borderId="0" xfId="0" applyFont="1" applyBorder="1" applyAlignment="1">
      <alignment horizontal="center" vertical="center"/>
    </xf>
    <xf numFmtId="0" fontId="40" fillId="0" borderId="0" xfId="0" applyFont="1" applyBorder="1" applyAlignment="1"/>
    <xf numFmtId="0" fontId="1" fillId="0" borderId="0" xfId="0" applyFont="1" applyBorder="1" applyAlignment="1"/>
    <xf numFmtId="0" fontId="23" fillId="0" borderId="0" xfId="0" applyFont="1"/>
    <xf numFmtId="0" fontId="17" fillId="0" borderId="0" xfId="0" applyFont="1" applyBorder="1"/>
    <xf numFmtId="177" fontId="2" fillId="0" borderId="0" xfId="0" applyNumberFormat="1" applyFont="1"/>
    <xf numFmtId="0" fontId="4" fillId="0" borderId="0" xfId="0" applyFont="1" applyBorder="1" applyAlignment="1">
      <alignment vertical="center"/>
    </xf>
    <xf numFmtId="0" fontId="1" fillId="0" borderId="0" xfId="0" applyFont="1" applyAlignment="1">
      <alignment vertical="center"/>
    </xf>
    <xf numFmtId="0" fontId="49" fillId="0" borderId="0" xfId="0" applyFont="1" applyFill="1" applyBorder="1" applyAlignment="1">
      <alignment vertical="center"/>
    </xf>
    <xf numFmtId="186" fontId="22" fillId="0" borderId="0" xfId="0" applyNumberFormat="1" applyFont="1" applyFill="1" applyBorder="1" applyAlignment="1">
      <alignment horizontal="right" vertical="center"/>
    </xf>
    <xf numFmtId="3" fontId="2" fillId="0" borderId="0" xfId="0" applyNumberFormat="1" applyFont="1" applyAlignment="1">
      <alignment horizontal="right" vertical="center"/>
    </xf>
    <xf numFmtId="0" fontId="6" fillId="0" borderId="0" xfId="0" applyFont="1" applyBorder="1" applyAlignment="1">
      <alignment horizontal="left" vertical="center"/>
    </xf>
    <xf numFmtId="0" fontId="35" fillId="0" borderId="0" xfId="0" applyFont="1" applyBorder="1" applyAlignment="1">
      <alignment horizontal="center" vertical="center"/>
    </xf>
    <xf numFmtId="177" fontId="0" fillId="0" borderId="0" xfId="0" applyNumberFormat="1"/>
    <xf numFmtId="177" fontId="2" fillId="0" borderId="0" xfId="0" applyNumberFormat="1" applyFont="1" applyAlignment="1">
      <alignment vertical="center"/>
    </xf>
    <xf numFmtId="177" fontId="21" fillId="0" borderId="0" xfId="0" applyNumberFormat="1" applyFont="1" applyAlignment="1">
      <alignment vertical="center"/>
    </xf>
    <xf numFmtId="0" fontId="22" fillId="0" borderId="0"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xf>
    <xf numFmtId="0" fontId="0" fillId="0" borderId="0" xfId="0" applyAlignment="1">
      <alignment vertical="center"/>
    </xf>
    <xf numFmtId="0" fontId="3" fillId="0" borderId="0" xfId="0" applyFont="1" applyBorder="1" applyAlignment="1">
      <alignment horizontal="left" vertical="center"/>
    </xf>
    <xf numFmtId="0" fontId="34" fillId="0" borderId="0" xfId="0" applyFont="1" applyAlignment="1">
      <alignment horizontal="center" vertical="center"/>
    </xf>
    <xf numFmtId="0" fontId="7" fillId="0" borderId="0" xfId="0" applyFont="1" applyAlignment="1">
      <alignment horizontal="center" vertical="center"/>
    </xf>
    <xf numFmtId="0" fontId="0" fillId="0" borderId="0" xfId="0" applyBorder="1" applyAlignment="1">
      <alignment vertical="center"/>
    </xf>
    <xf numFmtId="3" fontId="2" fillId="0" borderId="0" xfId="0" applyNumberFormat="1" applyFont="1" applyAlignment="1">
      <alignment horizontal="center"/>
    </xf>
    <xf numFmtId="0" fontId="35" fillId="0" borderId="0" xfId="0" applyFont="1"/>
    <xf numFmtId="0" fontId="35" fillId="0" borderId="0" xfId="0" applyFont="1" applyFill="1" applyBorder="1" applyAlignment="1">
      <alignment vertical="center"/>
    </xf>
    <xf numFmtId="174" fontId="35" fillId="0" borderId="0" xfId="0" applyNumberFormat="1" applyFont="1" applyFill="1" applyBorder="1"/>
    <xf numFmtId="0" fontId="2" fillId="0" borderId="0" xfId="0" applyFont="1" applyFill="1" applyAlignment="1" applyProtection="1">
      <alignment horizontal="center" vertical="center"/>
      <protection locked="0"/>
    </xf>
    <xf numFmtId="172" fontId="2" fillId="0" borderId="0" xfId="0" applyNumberFormat="1" applyFont="1" applyFill="1" applyBorder="1"/>
    <xf numFmtId="172" fontId="2" fillId="0" borderId="0" xfId="7" applyNumberFormat="1" applyFont="1" applyAlignment="1">
      <alignment vertical="center"/>
    </xf>
    <xf numFmtId="0" fontId="25" fillId="0" borderId="0" xfId="0" applyFont="1" applyFill="1" applyBorder="1"/>
    <xf numFmtId="174" fontId="2" fillId="0" borderId="0" xfId="0" applyNumberFormat="1" applyFont="1" applyFill="1" applyBorder="1"/>
    <xf numFmtId="0" fontId="21" fillId="0" borderId="0" xfId="0" applyFont="1" applyBorder="1" applyAlignment="1">
      <alignment horizontal="center" vertical="center"/>
    </xf>
    <xf numFmtId="0" fontId="21" fillId="0" borderId="0" xfId="0" applyFont="1" applyFill="1" applyBorder="1"/>
    <xf numFmtId="1" fontId="2" fillId="0" borderId="0" xfId="0" applyNumberFormat="1" applyFont="1" applyFill="1" applyBorder="1"/>
    <xf numFmtId="1" fontId="2" fillId="0" borderId="0" xfId="0" applyNumberFormat="1" applyFont="1" applyAlignment="1">
      <alignment vertical="center"/>
    </xf>
    <xf numFmtId="178" fontId="2" fillId="0" borderId="0" xfId="0" applyNumberFormat="1" applyFont="1" applyAlignment="1">
      <alignment vertical="center"/>
    </xf>
    <xf numFmtId="1" fontId="2" fillId="0" borderId="0" xfId="0" applyNumberFormat="1" applyFont="1" applyFill="1" applyBorder="1" applyAlignment="1">
      <alignment vertical="center"/>
    </xf>
    <xf numFmtId="178" fontId="2" fillId="0" borderId="0" xfId="0" applyNumberFormat="1" applyFont="1" applyFill="1" applyBorder="1"/>
    <xf numFmtId="190" fontId="2" fillId="0" borderId="0" xfId="0" applyNumberFormat="1" applyFont="1" applyAlignment="1">
      <alignment vertical="center"/>
    </xf>
    <xf numFmtId="0" fontId="22" fillId="0" borderId="0" xfId="0" applyFont="1" applyFill="1" applyBorder="1" applyAlignment="1">
      <alignment horizontal="center"/>
    </xf>
    <xf numFmtId="177" fontId="22" fillId="0" borderId="0" xfId="0" applyNumberFormat="1" applyFont="1" applyFill="1" applyBorder="1" applyAlignment="1">
      <alignment horizontal="right" vertical="center"/>
    </xf>
    <xf numFmtId="3" fontId="0" fillId="0" borderId="0" xfId="0" applyNumberFormat="1"/>
    <xf numFmtId="172" fontId="22" fillId="0" borderId="0" xfId="0" applyNumberFormat="1" applyFont="1" applyFill="1" applyBorder="1" applyAlignment="1">
      <alignment horizontal="centerContinuous" vertical="center"/>
    </xf>
    <xf numFmtId="172" fontId="23" fillId="0" borderId="0" xfId="0" applyNumberFormat="1" applyFont="1" applyFill="1" applyBorder="1" applyAlignment="1">
      <alignment horizontal="centerContinuous" vertical="center"/>
    </xf>
    <xf numFmtId="0" fontId="11" fillId="0" borderId="0" xfId="0" applyFont="1" applyBorder="1" applyAlignment="1">
      <alignment vertical="center"/>
    </xf>
    <xf numFmtId="3" fontId="21" fillId="0" borderId="0" xfId="0" applyNumberFormat="1" applyFont="1"/>
    <xf numFmtId="3" fontId="2" fillId="0" borderId="0" xfId="0" applyNumberFormat="1" applyFont="1" applyBorder="1" applyAlignment="1">
      <alignment vertical="center"/>
    </xf>
    <xf numFmtId="0" fontId="16" fillId="0" borderId="0" xfId="0" applyFont="1" applyAlignment="1">
      <alignment horizontal="left" vertical="center" wrapText="1"/>
    </xf>
    <xf numFmtId="178" fontId="0" fillId="0" borderId="0" xfId="0" applyNumberFormat="1"/>
    <xf numFmtId="172" fontId="0" fillId="0" borderId="0" xfId="7" applyNumberFormat="1" applyFont="1"/>
    <xf numFmtId="166" fontId="22" fillId="2" borderId="0" xfId="0" applyNumberFormat="1" applyFont="1" applyFill="1" applyBorder="1" applyAlignment="1" applyProtection="1">
      <alignment horizontal="right" vertical="center"/>
      <protection locked="0"/>
    </xf>
    <xf numFmtId="172" fontId="22" fillId="2" borderId="0" xfId="7" applyNumberFormat="1" applyFont="1" applyFill="1" applyBorder="1" applyAlignment="1" applyProtection="1">
      <alignment horizontal="right" vertical="center"/>
      <protection locked="0"/>
    </xf>
    <xf numFmtId="0" fontId="8" fillId="0" borderId="0" xfId="0" applyFont="1" applyFill="1" applyBorder="1" applyAlignment="1">
      <alignment horizontal="left" vertical="center"/>
    </xf>
    <xf numFmtId="0" fontId="5" fillId="0" borderId="0" xfId="0" applyFont="1" applyBorder="1" applyAlignment="1">
      <alignment vertical="center"/>
    </xf>
    <xf numFmtId="0" fontId="55" fillId="0" borderId="0" xfId="0" applyFont="1" applyBorder="1" applyAlignment="1">
      <alignment vertical="center"/>
    </xf>
    <xf numFmtId="175" fontId="6" fillId="0" borderId="0" xfId="0" applyNumberFormat="1"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ill="1"/>
    <xf numFmtId="0" fontId="0" fillId="0" borderId="0" xfId="0" applyAlignment="1">
      <alignment wrapText="1"/>
    </xf>
    <xf numFmtId="166" fontId="2" fillId="0" borderId="0" xfId="0" applyNumberFormat="1" applyFont="1" applyFill="1"/>
    <xf numFmtId="178" fontId="2" fillId="0" borderId="0" xfId="0" applyNumberFormat="1" applyFont="1" applyFill="1" applyAlignment="1">
      <alignment vertical="center"/>
    </xf>
    <xf numFmtId="0" fontId="58"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7"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xf numFmtId="0" fontId="4" fillId="0" borderId="0" xfId="0" applyFont="1" applyAlignment="1">
      <alignment horizontal="center"/>
    </xf>
    <xf numFmtId="0" fontId="4" fillId="0" borderId="0" xfId="0" applyFont="1" applyAlignment="1">
      <alignment horizontal="center" vertical="center"/>
    </xf>
    <xf numFmtId="0" fontId="50" fillId="0" borderId="0" xfId="0" applyFont="1" applyFill="1" applyBorder="1" applyAlignment="1">
      <alignment vertical="center"/>
    </xf>
    <xf numFmtId="176" fontId="6" fillId="0" borderId="0" xfId="0" applyNumberFormat="1" applyFont="1" applyFill="1" applyBorder="1" applyAlignment="1"/>
    <xf numFmtId="0" fontId="52" fillId="0" borderId="0" xfId="0" applyFont="1" applyFill="1" applyBorder="1" applyAlignment="1"/>
    <xf numFmtId="0" fontId="61"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9" fillId="0" borderId="0" xfId="0" applyFont="1" applyFill="1" applyBorder="1" applyAlignment="1">
      <alignment vertical="center"/>
    </xf>
    <xf numFmtId="0" fontId="3" fillId="0" borderId="0" xfId="0" applyFont="1" applyFill="1" applyBorder="1" applyAlignment="1">
      <alignment horizontal="center" vertical="center"/>
    </xf>
    <xf numFmtId="0" fontId="36" fillId="0" borderId="0" xfId="0" applyFont="1" applyFill="1" applyBorder="1" applyAlignment="1">
      <alignment vertical="center"/>
    </xf>
    <xf numFmtId="0" fontId="62" fillId="0" borderId="0" xfId="0" applyFont="1" applyFill="1" applyBorder="1" applyAlignment="1">
      <alignment vertical="center"/>
    </xf>
    <xf numFmtId="3" fontId="62" fillId="0" borderId="0" xfId="0" applyNumberFormat="1" applyFont="1" applyFill="1" applyBorder="1" applyAlignment="1">
      <alignment vertical="center"/>
    </xf>
    <xf numFmtId="167" fontId="61" fillId="0" borderId="0" xfId="0" applyNumberFormat="1" applyFont="1" applyFill="1" applyBorder="1" applyAlignment="1">
      <alignment vertical="center"/>
    </xf>
    <xf numFmtId="0" fontId="61" fillId="0" borderId="0" xfId="0" applyFont="1" applyFill="1" applyBorder="1" applyAlignment="1">
      <alignment vertical="center"/>
    </xf>
    <xf numFmtId="175" fontId="62" fillId="0" borderId="0" xfId="0" applyNumberFormat="1" applyFont="1" applyFill="1" applyBorder="1" applyAlignment="1">
      <alignment vertical="center"/>
    </xf>
    <xf numFmtId="0" fontId="61" fillId="0" borderId="0" xfId="0" applyFont="1" applyFill="1" applyBorder="1" applyAlignment="1">
      <alignment horizontal="centerContinuous" vertical="center"/>
    </xf>
    <xf numFmtId="0" fontId="61" fillId="0" borderId="0" xfId="0" applyFont="1" applyFill="1" applyBorder="1" applyAlignment="1">
      <alignment horizontal="right" vertical="center"/>
    </xf>
    <xf numFmtId="3" fontId="62"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5" fillId="0" borderId="0" xfId="0" applyFont="1" applyFill="1" applyBorder="1" applyAlignment="1">
      <alignment vertical="center"/>
    </xf>
    <xf numFmtId="178"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166" fontId="6" fillId="0" borderId="0" xfId="0" applyNumberFormat="1" applyFont="1" applyFill="1" applyBorder="1" applyAlignment="1">
      <alignment vertical="center"/>
    </xf>
    <xf numFmtId="172" fontId="6" fillId="0" borderId="0" xfId="7" applyNumberFormat="1" applyFont="1" applyFill="1" applyBorder="1" applyAlignment="1">
      <alignment vertical="center"/>
    </xf>
    <xf numFmtId="175" fontId="6" fillId="0" borderId="0" xfId="0" applyNumberFormat="1" applyFont="1" applyFill="1" applyBorder="1" applyAlignment="1"/>
    <xf numFmtId="0" fontId="62" fillId="0" borderId="0" xfId="0" applyFont="1" applyFill="1" applyBorder="1" applyAlignment="1"/>
    <xf numFmtId="0" fontId="63" fillId="0" borderId="0" xfId="0" applyFont="1" applyFill="1" applyBorder="1" applyAlignment="1">
      <alignment horizontal="center" vertical="center"/>
    </xf>
    <xf numFmtId="0" fontId="37" fillId="0" borderId="0" xfId="0" applyFont="1" applyFill="1" applyBorder="1" applyAlignment="1"/>
    <xf numFmtId="0" fontId="44" fillId="0" borderId="0" xfId="0" applyFont="1" applyFill="1" applyAlignment="1">
      <alignment horizontal="left" vertical="center"/>
    </xf>
    <xf numFmtId="0" fontId="45" fillId="0" borderId="0" xfId="0" applyFont="1" applyAlignment="1">
      <alignment horizontal="left"/>
    </xf>
    <xf numFmtId="0" fontId="0" fillId="0" borderId="0" xfId="0" applyBorder="1" applyAlignment="1">
      <alignment horizontal="center" vertical="center"/>
    </xf>
    <xf numFmtId="0" fontId="42" fillId="0" borderId="0" xfId="0" applyFont="1" applyAlignment="1">
      <alignment vertical="center"/>
    </xf>
    <xf numFmtId="0" fontId="42" fillId="0" borderId="0" xfId="0" applyFont="1" applyAlignment="1"/>
    <xf numFmtId="0" fontId="35" fillId="0" borderId="0" xfId="0" applyFont="1" applyBorder="1" applyAlignment="1">
      <alignment horizontal="left" vertical="center"/>
    </xf>
    <xf numFmtId="0" fontId="2" fillId="2"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3" fillId="0" borderId="0" xfId="0" applyFont="1" applyBorder="1" applyAlignment="1">
      <alignment horizontal="left" vertical="center"/>
    </xf>
    <xf numFmtId="0" fontId="17" fillId="0" borderId="0" xfId="0" applyFont="1" applyBorder="1" applyAlignment="1">
      <alignment horizontal="left" vertical="center"/>
    </xf>
    <xf numFmtId="175" fontId="23" fillId="0" borderId="0" xfId="0" applyNumberFormat="1" applyFont="1" applyBorder="1" applyAlignment="1">
      <alignment horizontal="center" vertical="center"/>
    </xf>
    <xf numFmtId="1" fontId="2" fillId="0" borderId="0" xfId="0" applyNumberFormat="1" applyFont="1" applyFill="1" applyBorder="1" applyAlignment="1"/>
    <xf numFmtId="0" fontId="10" fillId="0" borderId="0" xfId="0" applyFont="1" applyAlignment="1">
      <alignment horizontal="justify" vertical="center" wrapText="1"/>
    </xf>
    <xf numFmtId="0" fontId="21" fillId="0" borderId="0" xfId="0" applyFont="1" applyAlignment="1">
      <alignment vertical="center"/>
    </xf>
    <xf numFmtId="0" fontId="2" fillId="0" borderId="0" xfId="0" applyFont="1" applyBorder="1" applyAlignment="1"/>
    <xf numFmtId="165" fontId="17" fillId="0" borderId="0" xfId="0" applyNumberFormat="1" applyFont="1" applyBorder="1" applyAlignment="1">
      <alignment horizontal="left" vertical="center"/>
    </xf>
    <xf numFmtId="183" fontId="2" fillId="0" borderId="0" xfId="0" applyNumberFormat="1" applyFont="1" applyBorder="1" applyAlignment="1">
      <alignment horizontal="left"/>
    </xf>
    <xf numFmtId="183" fontId="2" fillId="0" borderId="0" xfId="0" applyNumberFormat="1" applyFont="1" applyBorder="1" applyAlignment="1">
      <alignment horizontal="right"/>
    </xf>
    <xf numFmtId="177" fontId="2" fillId="0" borderId="0" xfId="0" applyNumberFormat="1" applyFont="1" applyBorder="1" applyAlignment="1">
      <alignment horizontal="right"/>
    </xf>
    <xf numFmtId="165" fontId="22" fillId="0" borderId="0" xfId="0" applyNumberFormat="1"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165" fontId="22" fillId="0" borderId="0" xfId="0" applyNumberFormat="1" applyFont="1" applyBorder="1" applyAlignment="1">
      <alignment horizontal="left" vertical="center"/>
    </xf>
    <xf numFmtId="14" fontId="22" fillId="0" borderId="0" xfId="0" applyNumberFormat="1" applyFont="1" applyBorder="1" applyAlignment="1">
      <alignment horizontal="left" vertical="center"/>
    </xf>
    <xf numFmtId="0" fontId="64" fillId="0" borderId="0" xfId="0" applyFont="1" applyBorder="1" applyAlignment="1">
      <alignment vertical="center"/>
    </xf>
    <xf numFmtId="0" fontId="65" fillId="0" borderId="0" xfId="0" applyFont="1" applyBorder="1" applyAlignment="1">
      <alignment vertical="center"/>
    </xf>
    <xf numFmtId="0" fontId="11" fillId="0" borderId="0" xfId="0" applyFont="1" applyBorder="1" applyAlignment="1"/>
    <xf numFmtId="0" fontId="66" fillId="0" borderId="4" xfId="0" applyFont="1" applyBorder="1" applyAlignment="1">
      <alignment horizontal="center" vertical="center" wrapText="1"/>
    </xf>
    <xf numFmtId="0" fontId="66" fillId="0" borderId="10" xfId="0" applyFont="1" applyBorder="1" applyAlignment="1">
      <alignment horizontal="center" vertical="center" wrapText="1"/>
    </xf>
    <xf numFmtId="49" fontId="22" fillId="0" borderId="0" xfId="0" applyNumberFormat="1" applyFont="1" applyBorder="1" applyAlignment="1">
      <alignment horizontal="center" vertical="center"/>
    </xf>
    <xf numFmtId="178" fontId="0" fillId="0" borderId="2" xfId="0" applyNumberFormat="1" applyBorder="1"/>
    <xf numFmtId="178" fontId="66" fillId="0" borderId="7" xfId="0" applyNumberFormat="1" applyFont="1" applyBorder="1"/>
    <xf numFmtId="178" fontId="0" fillId="0" borderId="0" xfId="0" applyNumberFormat="1" applyBorder="1"/>
    <xf numFmtId="178" fontId="0" fillId="0" borderId="5" xfId="0" applyNumberFormat="1" applyBorder="1"/>
    <xf numFmtId="178" fontId="0" fillId="0" borderId="8" xfId="0" applyNumberFormat="1" applyBorder="1"/>
    <xf numFmtId="0" fontId="42" fillId="0" borderId="0" xfId="0" applyFont="1"/>
    <xf numFmtId="188" fontId="0" fillId="0" borderId="0" xfId="0" applyNumberFormat="1" applyBorder="1" applyAlignment="1"/>
    <xf numFmtId="0" fontId="42" fillId="0" borderId="0" xfId="0" applyFont="1" applyFill="1"/>
    <xf numFmtId="0" fontId="53" fillId="0" borderId="0" xfId="0" applyFont="1" applyFill="1" applyBorder="1"/>
    <xf numFmtId="0" fontId="0" fillId="4" borderId="0" xfId="0" applyFill="1"/>
    <xf numFmtId="178" fontId="0" fillId="4" borderId="0" xfId="0" applyNumberFormat="1" applyFill="1"/>
    <xf numFmtId="178" fontId="0" fillId="0" borderId="0" xfId="0" applyNumberFormat="1" applyFill="1"/>
    <xf numFmtId="189" fontId="2" fillId="0" borderId="0" xfId="3" applyNumberFormat="1" applyFont="1" applyFill="1" applyBorder="1" applyAlignment="1">
      <alignment vertical="center"/>
    </xf>
    <xf numFmtId="189" fontId="2" fillId="0" borderId="0" xfId="3" applyNumberFormat="1" applyFont="1" applyFill="1" applyAlignment="1">
      <alignment vertical="center"/>
    </xf>
    <xf numFmtId="189" fontId="2" fillId="0" borderId="0" xfId="3" applyNumberFormat="1" applyFont="1" applyAlignment="1">
      <alignment vertical="center"/>
    </xf>
    <xf numFmtId="2" fontId="22" fillId="2" borderId="0" xfId="0" applyNumberFormat="1" applyFont="1" applyFill="1" applyBorder="1" applyAlignment="1">
      <alignment horizontal="right" vertical="center"/>
    </xf>
    <xf numFmtId="169" fontId="2" fillId="0" borderId="0" xfId="0" applyNumberFormat="1" applyFont="1" applyAlignment="1">
      <alignment horizontal="center"/>
    </xf>
    <xf numFmtId="169" fontId="2" fillId="0" borderId="0" xfId="0" applyNumberFormat="1" applyFont="1" applyAlignment="1">
      <alignment horizontal="left"/>
    </xf>
    <xf numFmtId="3" fontId="22" fillId="0" borderId="0" xfId="0" applyNumberFormat="1" applyFont="1" applyAlignment="1">
      <alignment horizontal="left"/>
    </xf>
    <xf numFmtId="0" fontId="35" fillId="0" borderId="0" xfId="0" applyFont="1" applyBorder="1"/>
    <xf numFmtId="0" fontId="22" fillId="0" borderId="0" xfId="0" applyFont="1" applyBorder="1" applyAlignment="1">
      <alignment horizontal="left" vertical="center"/>
    </xf>
    <xf numFmtId="3" fontId="2" fillId="0" borderId="0" xfId="0" applyNumberFormat="1" applyFont="1" applyFill="1"/>
    <xf numFmtId="0" fontId="22" fillId="0" borderId="0" xfId="0" applyFont="1" applyBorder="1"/>
    <xf numFmtId="177" fontId="54" fillId="0" borderId="0" xfId="0" applyNumberFormat="1" applyFont="1"/>
    <xf numFmtId="0" fontId="16" fillId="0" borderId="0" xfId="0" applyFont="1"/>
    <xf numFmtId="3" fontId="0" fillId="0" borderId="0" xfId="0" applyNumberFormat="1" applyBorder="1"/>
    <xf numFmtId="167" fontId="22" fillId="0" borderId="0" xfId="0" quotePrefix="1" applyNumberFormat="1" applyFont="1" applyFill="1" applyBorder="1" applyAlignment="1">
      <alignment horizontal="right" vertical="center"/>
    </xf>
    <xf numFmtId="167" fontId="22" fillId="2" borderId="0" xfId="0" quotePrefix="1" applyNumberFormat="1" applyFont="1" applyFill="1" applyBorder="1" applyAlignment="1">
      <alignment horizontal="right" vertical="center"/>
    </xf>
    <xf numFmtId="167" fontId="22" fillId="2"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4" fillId="0" borderId="0" xfId="0" applyFont="1" applyFill="1" applyBorder="1"/>
    <xf numFmtId="3" fontId="4" fillId="0" borderId="0" xfId="0" applyNumberFormat="1" applyFont="1" applyFill="1" applyBorder="1" applyAlignment="1">
      <alignment horizontal="right" vertical="center"/>
    </xf>
    <xf numFmtId="0" fontId="6" fillId="0" borderId="0" xfId="0" applyFont="1" applyBorder="1" applyAlignment="1">
      <alignment horizontal="left"/>
    </xf>
    <xf numFmtId="0" fontId="10" fillId="0" borderId="0" xfId="0" applyFont="1" applyAlignment="1">
      <alignment horizontal="center" vertical="center"/>
    </xf>
    <xf numFmtId="0" fontId="2" fillId="0" borderId="10" xfId="0" applyFont="1" applyBorder="1" applyAlignment="1">
      <alignment horizontal="center" vertical="center" wrapText="1"/>
    </xf>
    <xf numFmtId="0" fontId="42" fillId="0" borderId="0" xfId="0" applyFont="1" applyAlignment="1">
      <alignment wrapText="1"/>
    </xf>
    <xf numFmtId="0" fontId="2" fillId="0" borderId="4" xfId="0" applyFont="1" applyBorder="1" applyAlignment="1">
      <alignment horizontal="center" vertical="center" wrapText="1"/>
    </xf>
    <xf numFmtId="169" fontId="21" fillId="2" borderId="5" xfId="0" applyNumberFormat="1" applyFont="1" applyFill="1" applyBorder="1" applyAlignment="1">
      <alignment horizontal="center" vertical="center"/>
    </xf>
    <xf numFmtId="172" fontId="2" fillId="0" borderId="0" xfId="0" applyNumberFormat="1" applyFont="1" applyAlignment="1">
      <alignment horizontal="center" vertical="center"/>
    </xf>
    <xf numFmtId="0" fontId="51" fillId="0" borderId="0" xfId="0" applyFont="1" applyBorder="1" applyAlignment="1">
      <alignment vertical="center"/>
    </xf>
    <xf numFmtId="0" fontId="2" fillId="0" borderId="0" xfId="0" applyFont="1" applyFill="1" applyBorder="1" applyAlignment="1">
      <alignment horizontal="center" vertical="center" wrapText="1"/>
    </xf>
    <xf numFmtId="0" fontId="42" fillId="0" borderId="0" xfId="0" applyFont="1" applyAlignment="1">
      <alignment horizontal="justify"/>
    </xf>
    <xf numFmtId="0" fontId="35" fillId="0" borderId="0" xfId="0" quotePrefix="1" applyFont="1" applyFill="1" applyBorder="1" applyAlignment="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horizontal="right" vertical="center"/>
    </xf>
    <xf numFmtId="0" fontId="69" fillId="0" borderId="0" xfId="0" applyFont="1" applyFill="1" applyBorder="1" applyAlignment="1">
      <alignment horizontal="center" vertical="center"/>
    </xf>
    <xf numFmtId="0" fontId="35" fillId="0" borderId="0" xfId="0" applyFont="1" applyFill="1" applyBorder="1" applyAlignment="1">
      <alignment horizontal="center" vertical="center"/>
    </xf>
    <xf numFmtId="186" fontId="16" fillId="0" borderId="0" xfId="0" applyNumberFormat="1" applyFont="1" applyFill="1" applyBorder="1" applyAlignment="1">
      <alignment horizontal="right" vertical="center"/>
    </xf>
    <xf numFmtId="173" fontId="22" fillId="0" borderId="0" xfId="0" applyNumberFormat="1" applyFont="1" applyFill="1" applyBorder="1" applyAlignment="1">
      <alignment vertical="center"/>
    </xf>
    <xf numFmtId="186" fontId="21" fillId="0" borderId="0" xfId="0" applyNumberFormat="1" applyFont="1" applyFill="1" applyBorder="1" applyAlignment="1">
      <alignment horizontal="right" vertical="center"/>
    </xf>
    <xf numFmtId="186" fontId="23" fillId="0" borderId="0" xfId="0" applyNumberFormat="1" applyFont="1" applyFill="1" applyBorder="1" applyAlignment="1">
      <alignment horizontal="right" vertical="center"/>
    </xf>
    <xf numFmtId="186" fontId="20" fillId="0" borderId="0" xfId="0" applyNumberFormat="1" applyFont="1" applyFill="1" applyBorder="1" applyAlignment="1">
      <alignment horizontal="right" vertical="center"/>
    </xf>
    <xf numFmtId="173" fontId="23" fillId="0" borderId="0" xfId="0" applyNumberFormat="1" applyFont="1" applyFill="1" applyBorder="1" applyAlignment="1">
      <alignment vertical="center"/>
    </xf>
    <xf numFmtId="0" fontId="21" fillId="0" borderId="0" xfId="0" quotePrefix="1" applyFont="1" applyFill="1" applyBorder="1" applyAlignment="1">
      <alignment vertical="center"/>
    </xf>
    <xf numFmtId="2" fontId="2" fillId="0" borderId="0" xfId="0" applyNumberFormat="1" applyFont="1" applyFill="1" applyBorder="1"/>
    <xf numFmtId="189" fontId="2" fillId="0" borderId="0" xfId="2" applyNumberFormat="1" applyFont="1" applyAlignment="1">
      <alignment vertical="center"/>
    </xf>
    <xf numFmtId="178" fontId="0" fillId="0" borderId="13" xfId="0" applyNumberFormat="1" applyBorder="1"/>
    <xf numFmtId="178" fontId="0" fillId="0" borderId="3" xfId="0" applyNumberFormat="1" applyBorder="1"/>
    <xf numFmtId="178" fontId="0" fillId="0" borderId="6" xfId="0" applyNumberFormat="1" applyBorder="1"/>
    <xf numFmtId="178" fontId="0" fillId="0" borderId="1" xfId="0" applyNumberFormat="1" applyBorder="1"/>
    <xf numFmtId="178" fontId="0" fillId="0" borderId="9" xfId="0" applyNumberFormat="1" applyBorder="1"/>
    <xf numFmtId="0" fontId="72" fillId="0" borderId="0" xfId="0" applyFont="1" applyAlignment="1">
      <alignment vertical="center"/>
    </xf>
    <xf numFmtId="0" fontId="22" fillId="0" borderId="0" xfId="0" applyFont="1" applyBorder="1" applyAlignment="1">
      <alignment horizontal="centerContinuous" vertical="center"/>
    </xf>
    <xf numFmtId="178" fontId="22" fillId="0" borderId="0"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0" fontId="23" fillId="0" borderId="0" xfId="0" applyFont="1" applyBorder="1" applyAlignment="1">
      <alignment horizontal="center" vertical="center" wrapText="1"/>
    </xf>
    <xf numFmtId="0" fontId="0" fillId="0" borderId="0" xfId="0" applyBorder="1" applyAlignment="1">
      <alignment horizontal="center" wrapText="1"/>
    </xf>
    <xf numFmtId="0" fontId="38" fillId="0" borderId="0" xfId="0" applyFont="1" applyAlignment="1"/>
    <xf numFmtId="0" fontId="70" fillId="0" borderId="0" xfId="0" applyFont="1" applyBorder="1" applyAlignment="1">
      <alignment horizontal="center" wrapText="1"/>
    </xf>
    <xf numFmtId="169" fontId="2" fillId="0" borderId="0" xfId="0" applyNumberFormat="1" applyFont="1" applyAlignment="1"/>
    <xf numFmtId="169" fontId="22" fillId="2" borderId="0" xfId="0" applyNumberFormat="1" applyFont="1" applyFill="1" applyBorder="1" applyAlignment="1">
      <alignment vertical="center"/>
    </xf>
    <xf numFmtId="1" fontId="21" fillId="2" borderId="0" xfId="0" applyNumberFormat="1" applyFont="1" applyFill="1" applyBorder="1"/>
    <xf numFmtId="0" fontId="2" fillId="0" borderId="0" xfId="5"/>
    <xf numFmtId="0" fontId="3" fillId="0" borderId="0" xfId="5" applyFont="1" applyBorder="1" applyAlignment="1">
      <alignment vertical="center"/>
    </xf>
    <xf numFmtId="0" fontId="6" fillId="0" borderId="0" xfId="5" applyFont="1" applyBorder="1" applyAlignment="1">
      <alignment vertical="center"/>
    </xf>
    <xf numFmtId="0" fontId="2" fillId="0" borderId="0" xfId="5" applyFont="1" applyFill="1" applyBorder="1" applyAlignment="1">
      <alignment vertical="center"/>
    </xf>
    <xf numFmtId="0" fontId="2" fillId="0" borderId="0" xfId="5" applyFont="1" applyBorder="1" applyAlignment="1">
      <alignment vertical="center"/>
    </xf>
    <xf numFmtId="0" fontId="10" fillId="0" borderId="0" xfId="5" applyFont="1" applyAlignment="1">
      <alignment vertical="center"/>
    </xf>
    <xf numFmtId="0" fontId="22" fillId="0" borderId="0" xfId="5" applyFont="1" applyAlignment="1">
      <alignment vertical="center"/>
    </xf>
    <xf numFmtId="0" fontId="2" fillId="0" borderId="0" xfId="5" applyFont="1" applyAlignment="1">
      <alignment vertical="center"/>
    </xf>
    <xf numFmtId="3" fontId="2" fillId="0" borderId="0" xfId="5" applyNumberFormat="1" applyFont="1" applyFill="1" applyBorder="1" applyAlignment="1">
      <alignment vertical="center"/>
    </xf>
    <xf numFmtId="0" fontId="2" fillId="0" borderId="0" xfId="5" applyFont="1" applyFill="1" applyBorder="1" applyAlignment="1" applyProtection="1">
      <alignment horizontal="left" vertical="center"/>
      <protection locked="0"/>
    </xf>
    <xf numFmtId="3" fontId="2" fillId="0" borderId="0" xfId="5" applyNumberFormat="1" applyFill="1" applyBorder="1"/>
    <xf numFmtId="3" fontId="2" fillId="0" borderId="0" xfId="5" applyNumberFormat="1"/>
    <xf numFmtId="0" fontId="17" fillId="0" borderId="0" xfId="5" applyFont="1" applyFill="1" applyBorder="1" applyAlignment="1" applyProtection="1">
      <alignment horizontal="left" vertical="center"/>
      <protection locked="0"/>
    </xf>
    <xf numFmtId="0" fontId="17" fillId="0" borderId="0" xfId="5" applyFont="1" applyFill="1" applyBorder="1" applyAlignment="1">
      <alignment vertical="center"/>
    </xf>
    <xf numFmtId="175" fontId="22" fillId="0" borderId="0" xfId="5" applyNumberFormat="1" applyFont="1" applyFill="1" applyBorder="1" applyAlignment="1">
      <alignment horizontal="right" vertical="center" indent="2"/>
    </xf>
    <xf numFmtId="175" fontId="23" fillId="0" borderId="0" xfId="5" applyNumberFormat="1" applyFont="1" applyFill="1" applyBorder="1" applyAlignment="1">
      <alignment horizontal="right" vertical="center" indent="2"/>
    </xf>
    <xf numFmtId="0" fontId="22" fillId="0" borderId="0" xfId="5" applyFont="1" applyFill="1" applyBorder="1" applyAlignment="1">
      <alignment vertical="center"/>
    </xf>
    <xf numFmtId="0" fontId="2" fillId="0" borderId="0" xfId="5" applyFill="1" applyBorder="1"/>
    <xf numFmtId="0" fontId="23" fillId="0" borderId="0" xfId="5" applyFont="1" applyFill="1" applyBorder="1" applyAlignment="1">
      <alignment horizontal="center" vertical="center"/>
    </xf>
    <xf numFmtId="0" fontId="23" fillId="0" borderId="0" xfId="5" quotePrefix="1" applyFont="1" applyFill="1" applyBorder="1" applyAlignment="1">
      <alignment horizontal="center" vertical="center"/>
    </xf>
    <xf numFmtId="165" fontId="23" fillId="0" borderId="0" xfId="5" applyNumberFormat="1" applyFont="1" applyFill="1" applyBorder="1" applyAlignment="1">
      <alignment horizontal="center" vertical="center"/>
    </xf>
    <xf numFmtId="0" fontId="22" fillId="0" borderId="0" xfId="5" applyFont="1" applyFill="1" applyBorder="1" applyAlignment="1">
      <alignment horizontal="center" vertical="center"/>
    </xf>
    <xf numFmtId="0" fontId="23" fillId="0" borderId="0" xfId="5" applyFont="1" applyFill="1" applyBorder="1" applyAlignment="1">
      <alignment vertical="center"/>
    </xf>
    <xf numFmtId="0" fontId="10" fillId="0" borderId="0" xfId="5" applyFont="1" applyFill="1" applyBorder="1" applyAlignment="1">
      <alignment vertical="center"/>
    </xf>
    <xf numFmtId="0" fontId="42" fillId="0" borderId="0" xfId="5" applyFont="1" applyFill="1" applyBorder="1"/>
    <xf numFmtId="0" fontId="42" fillId="0" borderId="0" xfId="5" applyFont="1" applyFill="1" applyBorder="1" applyAlignment="1">
      <alignment vertical="center"/>
    </xf>
    <xf numFmtId="172" fontId="2" fillId="0" borderId="0" xfId="0" applyNumberFormat="1" applyFont="1" applyBorder="1" applyAlignment="1">
      <alignment horizontal="right"/>
    </xf>
    <xf numFmtId="0" fontId="73" fillId="0" borderId="0" xfId="0" applyFont="1" applyBorder="1" applyAlignment="1">
      <alignment vertical="center"/>
    </xf>
    <xf numFmtId="0" fontId="2" fillId="0" borderId="0" xfId="5" applyAlignment="1">
      <alignment horizontal="justify" wrapText="1"/>
    </xf>
    <xf numFmtId="0" fontId="22" fillId="0" borderId="0" xfId="5" applyFont="1" applyBorder="1" applyAlignment="1">
      <alignment vertical="center"/>
    </xf>
    <xf numFmtId="0" fontId="74" fillId="0" borderId="0" xfId="0" applyFont="1" applyFill="1" applyAlignment="1">
      <alignment vertical="center"/>
    </xf>
    <xf numFmtId="0" fontId="75" fillId="0" borderId="0" xfId="0" applyFont="1"/>
    <xf numFmtId="0" fontId="75" fillId="0" borderId="0" xfId="0" applyFont="1" applyAlignment="1">
      <alignment vertical="center"/>
    </xf>
    <xf numFmtId="0" fontId="76" fillId="0" borderId="0" xfId="1" applyFont="1" applyAlignment="1" applyProtection="1">
      <alignment horizontal="right" vertical="center"/>
    </xf>
    <xf numFmtId="0" fontId="75" fillId="0" borderId="0" xfId="0" applyFont="1" applyAlignment="1">
      <alignment horizontal="center"/>
    </xf>
    <xf numFmtId="0" fontId="75" fillId="0" borderId="0" xfId="0" applyFont="1" applyFill="1"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xf>
    <xf numFmtId="0" fontId="79" fillId="0" borderId="0" xfId="0" applyFont="1" applyBorder="1" applyAlignment="1">
      <alignment vertical="center"/>
    </xf>
    <xf numFmtId="0" fontId="75" fillId="0" borderId="0" xfId="0" applyFont="1" applyBorder="1"/>
    <xf numFmtId="0" fontId="75" fillId="0" borderId="0" xfId="0" applyFont="1" applyBorder="1" applyAlignment="1">
      <alignment vertical="center"/>
    </xf>
    <xf numFmtId="0" fontId="81" fillId="0" borderId="0" xfId="0" applyFont="1" applyFill="1" applyBorder="1" applyAlignment="1">
      <alignment horizontal="left" vertical="center"/>
    </xf>
    <xf numFmtId="0" fontId="75" fillId="0" borderId="0" xfId="0" applyFont="1" applyFill="1" applyAlignment="1">
      <alignment vertical="center"/>
    </xf>
    <xf numFmtId="0" fontId="75" fillId="0" borderId="0" xfId="0" applyFont="1" applyBorder="1" applyAlignment="1">
      <alignment horizontal="center" vertical="center"/>
    </xf>
    <xf numFmtId="0" fontId="75" fillId="0" borderId="0" xfId="0" applyFont="1" applyBorder="1" applyAlignment="1"/>
    <xf numFmtId="0" fontId="82" fillId="0" borderId="0" xfId="0" applyFont="1" applyBorder="1" applyAlignment="1">
      <alignment vertical="center"/>
    </xf>
    <xf numFmtId="0" fontId="80" fillId="0" borderId="0" xfId="0" applyFont="1" applyFill="1" applyAlignment="1">
      <alignment horizontal="left" vertical="center"/>
    </xf>
    <xf numFmtId="3" fontId="16" fillId="7" borderId="0" xfId="0" applyNumberFormat="1" applyFont="1" applyFill="1" applyBorder="1" applyAlignment="1">
      <alignment horizontal="center" vertical="center"/>
    </xf>
    <xf numFmtId="0" fontId="2" fillId="7" borderId="0" xfId="0" applyFont="1" applyFill="1" applyBorder="1" applyAlignment="1">
      <alignment vertical="center"/>
    </xf>
    <xf numFmtId="0" fontId="8" fillId="6" borderId="0" xfId="0" applyFont="1" applyFill="1" applyBorder="1" applyAlignment="1">
      <alignment horizontal="left" vertical="center"/>
    </xf>
    <xf numFmtId="0" fontId="81" fillId="8" borderId="0" xfId="0" applyFont="1" applyFill="1" applyBorder="1" applyAlignment="1">
      <alignment horizontal="left" vertical="center"/>
    </xf>
    <xf numFmtId="0" fontId="2" fillId="7" borderId="0" xfId="0" applyFont="1" applyFill="1" applyBorder="1" applyAlignment="1" applyProtection="1">
      <alignment horizontal="left" vertical="center"/>
      <protection locked="0"/>
    </xf>
    <xf numFmtId="0" fontId="81" fillId="8" borderId="15" xfId="0" applyFont="1" applyFill="1" applyBorder="1" applyAlignment="1">
      <alignment horizontal="left" vertical="center"/>
    </xf>
    <xf numFmtId="0" fontId="75" fillId="0" borderId="15" xfId="0" applyFont="1" applyBorder="1" applyAlignment="1">
      <alignment vertical="center"/>
    </xf>
    <xf numFmtId="0" fontId="78" fillId="0" borderId="15" xfId="0" applyFont="1" applyBorder="1" applyAlignment="1">
      <alignment vertical="center"/>
    </xf>
    <xf numFmtId="0" fontId="79" fillId="0" borderId="15" xfId="0" applyFont="1" applyBorder="1" applyAlignment="1">
      <alignment vertical="center"/>
    </xf>
    <xf numFmtId="0" fontId="83" fillId="0" borderId="15" xfId="0" applyFont="1" applyFill="1" applyBorder="1" applyAlignment="1">
      <alignment horizontal="center" vertical="center"/>
    </xf>
    <xf numFmtId="0" fontId="75" fillId="0" borderId="15" xfId="0" applyFont="1" applyFill="1" applyBorder="1" applyAlignment="1">
      <alignment vertical="center"/>
    </xf>
    <xf numFmtId="165" fontId="17" fillId="0" borderId="15" xfId="0" applyNumberFormat="1" applyFont="1" applyBorder="1" applyAlignment="1">
      <alignment horizontal="center" vertical="center"/>
    </xf>
    <xf numFmtId="165" fontId="20" fillId="0" borderId="15" xfId="0" applyNumberFormat="1" applyFont="1" applyBorder="1" applyAlignment="1">
      <alignment horizontal="center" vertical="center"/>
    </xf>
    <xf numFmtId="0" fontId="17" fillId="0" borderId="16" xfId="0" applyFont="1" applyBorder="1" applyAlignment="1" applyProtection="1">
      <alignment horizontal="left" vertical="center"/>
      <protection locked="0"/>
    </xf>
    <xf numFmtId="0" fontId="2" fillId="0" borderId="0" xfId="0" applyFont="1" applyFill="1" applyAlignment="1"/>
    <xf numFmtId="0" fontId="17" fillId="0" borderId="15" xfId="0" applyFont="1" applyBorder="1" applyAlignment="1" applyProtection="1">
      <alignment horizontal="left" vertical="center"/>
      <protection locked="0"/>
    </xf>
    <xf numFmtId="166" fontId="22" fillId="7" borderId="0" xfId="0" applyNumberFormat="1" applyFont="1" applyFill="1" applyBorder="1" applyAlignment="1">
      <alignment horizontal="right" vertical="center"/>
    </xf>
    <xf numFmtId="167" fontId="16" fillId="7" borderId="0" xfId="0" applyNumberFormat="1" applyFont="1" applyFill="1" applyBorder="1" applyAlignment="1">
      <alignment horizontal="center" vertical="center"/>
    </xf>
    <xf numFmtId="166" fontId="22" fillId="7" borderId="0" xfId="0" applyNumberFormat="1" applyFont="1" applyFill="1" applyBorder="1" applyAlignment="1" applyProtection="1">
      <alignment horizontal="right" vertical="center"/>
      <protection locked="0"/>
    </xf>
    <xf numFmtId="166" fontId="22" fillId="0" borderId="0" xfId="0" applyNumberFormat="1" applyFont="1" applyBorder="1" applyAlignment="1">
      <alignment horizontal="right" vertical="center"/>
    </xf>
    <xf numFmtId="167" fontId="16" fillId="0" borderId="0" xfId="0" applyNumberFormat="1" applyFont="1" applyBorder="1" applyAlignment="1">
      <alignment horizontal="center" vertical="center"/>
    </xf>
    <xf numFmtId="166" fontId="22" fillId="0" borderId="0" xfId="0" applyNumberFormat="1" applyFont="1" applyBorder="1" applyAlignment="1" applyProtection="1">
      <alignment horizontal="right" vertical="center"/>
      <protection locked="0"/>
    </xf>
    <xf numFmtId="166" fontId="23" fillId="0" borderId="16" xfId="0" applyNumberFormat="1" applyFont="1" applyBorder="1" applyAlignment="1">
      <alignment horizontal="right" vertical="center"/>
    </xf>
    <xf numFmtId="167" fontId="20" fillId="0" borderId="16" xfId="0" applyNumberFormat="1" applyFont="1" applyBorder="1" applyAlignment="1">
      <alignment horizontal="center" vertical="center"/>
    </xf>
    <xf numFmtId="166" fontId="23" fillId="0" borderId="16" xfId="0" applyNumberFormat="1" applyFont="1" applyBorder="1" applyAlignment="1" applyProtection="1">
      <alignment horizontal="right" vertical="center"/>
      <protection locked="0"/>
    </xf>
    <xf numFmtId="166" fontId="23" fillId="0" borderId="15" xfId="0" applyNumberFormat="1" applyFont="1" applyBorder="1" applyAlignment="1">
      <alignment horizontal="right" vertical="center"/>
    </xf>
    <xf numFmtId="167" fontId="20" fillId="0" borderId="15" xfId="0" applyNumberFormat="1" applyFont="1" applyBorder="1" applyAlignment="1">
      <alignment horizontal="center" vertical="center"/>
    </xf>
    <xf numFmtId="166" fontId="23" fillId="0" borderId="15" xfId="0" applyNumberFormat="1" applyFont="1" applyBorder="1" applyAlignment="1" applyProtection="1">
      <alignment horizontal="right" vertical="center"/>
      <protection locked="0"/>
    </xf>
    <xf numFmtId="169" fontId="16" fillId="7" borderId="0" xfId="0" applyNumberFormat="1" applyFont="1" applyFill="1" applyBorder="1" applyAlignment="1">
      <alignment horizontal="center" vertical="center"/>
    </xf>
    <xf numFmtId="169" fontId="16" fillId="0" borderId="0" xfId="0" applyNumberFormat="1" applyFont="1" applyBorder="1" applyAlignment="1">
      <alignment horizontal="center" vertical="center"/>
    </xf>
    <xf numFmtId="169" fontId="20" fillId="0" borderId="16" xfId="0" applyNumberFormat="1" applyFont="1" applyBorder="1" applyAlignment="1">
      <alignment horizontal="center" vertical="center"/>
    </xf>
    <xf numFmtId="169" fontId="20" fillId="0" borderId="15"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2" fillId="0" borderId="0" xfId="0" applyFont="1" applyBorder="1" applyAlignment="1">
      <alignment horizontal="center" vertical="center"/>
    </xf>
    <xf numFmtId="0" fontId="1" fillId="0" borderId="0" xfId="0" applyFont="1" applyFill="1" applyBorder="1" applyAlignment="1"/>
    <xf numFmtId="0" fontId="3" fillId="0" borderId="0" xfId="0" applyFont="1" applyFill="1" applyBorder="1" applyAlignment="1">
      <alignment horizontal="left" vertical="center"/>
    </xf>
    <xf numFmtId="0" fontId="36" fillId="0" borderId="0" xfId="0" applyFont="1" applyFill="1" applyBorder="1" applyAlignment="1">
      <alignment horizontal="left"/>
    </xf>
    <xf numFmtId="0" fontId="75" fillId="0" borderId="0" xfId="0" applyFont="1" applyAlignment="1"/>
    <xf numFmtId="170" fontId="85" fillId="0" borderId="0" xfId="0" applyNumberFormat="1" applyFont="1" applyFill="1" applyBorder="1" applyAlignment="1">
      <alignment horizontal="right" vertical="center"/>
    </xf>
    <xf numFmtId="165" fontId="20" fillId="0" borderId="0" xfId="0" applyNumberFormat="1" applyFont="1" applyBorder="1" applyAlignment="1">
      <alignment horizontal="center" vertical="center"/>
    </xf>
    <xf numFmtId="3" fontId="17" fillId="0" borderId="0" xfId="0" applyNumberFormat="1" applyFont="1" applyBorder="1" applyAlignment="1">
      <alignment horizontal="center" vertical="center" wrapText="1"/>
    </xf>
    <xf numFmtId="165" fontId="17" fillId="0" borderId="0" xfId="0" quotePrefix="1" applyNumberFormat="1" applyFont="1" applyBorder="1" applyAlignment="1">
      <alignment horizontal="center" vertical="center"/>
    </xf>
    <xf numFmtId="165" fontId="17" fillId="0" borderId="15" xfId="0" quotePrefix="1" applyNumberFormat="1" applyFont="1" applyBorder="1" applyAlignment="1">
      <alignment horizontal="center" vertical="center"/>
    </xf>
    <xf numFmtId="0" fontId="11" fillId="0" borderId="15" xfId="0" applyFont="1" applyBorder="1" applyAlignment="1">
      <alignment horizontal="left" vertical="center"/>
    </xf>
    <xf numFmtId="0" fontId="22" fillId="0" borderId="15" xfId="0" applyFont="1" applyBorder="1" applyAlignment="1">
      <alignment vertical="center"/>
    </xf>
    <xf numFmtId="3" fontId="22" fillId="0" borderId="15" xfId="0" applyNumberFormat="1" applyFont="1" applyBorder="1" applyAlignment="1">
      <alignment vertical="center"/>
    </xf>
    <xf numFmtId="167" fontId="16" fillId="0" borderId="15" xfId="0" applyNumberFormat="1" applyFont="1" applyBorder="1" applyAlignment="1">
      <alignment vertical="center"/>
    </xf>
    <xf numFmtId="0" fontId="15" fillId="0" borderId="15" xfId="0" applyFont="1" applyFill="1" applyBorder="1" applyAlignment="1">
      <alignment horizontal="center" vertical="center"/>
    </xf>
    <xf numFmtId="0" fontId="11" fillId="0" borderId="15" xfId="0" applyFont="1" applyBorder="1" applyAlignment="1">
      <alignment horizontal="left"/>
    </xf>
    <xf numFmtId="0" fontId="2" fillId="0" borderId="15" xfId="0" applyFont="1" applyBorder="1" applyAlignment="1">
      <alignment vertical="center"/>
    </xf>
    <xf numFmtId="0" fontId="2" fillId="0" borderId="15" xfId="0" applyFont="1" applyFill="1" applyBorder="1" applyAlignment="1">
      <alignment vertical="center"/>
    </xf>
    <xf numFmtId="178" fontId="2" fillId="0" borderId="15" xfId="0" applyNumberFormat="1" applyFont="1" applyFill="1" applyBorder="1" applyAlignment="1">
      <alignment vertical="center"/>
    </xf>
    <xf numFmtId="0" fontId="17" fillId="7" borderId="16" xfId="0" applyFont="1" applyFill="1" applyBorder="1" applyAlignment="1">
      <alignment vertical="center"/>
    </xf>
    <xf numFmtId="166" fontId="23" fillId="7" borderId="16" xfId="0" applyNumberFormat="1" applyFont="1" applyFill="1" applyBorder="1" applyAlignment="1">
      <alignment horizontal="right" vertical="center"/>
    </xf>
    <xf numFmtId="167" fontId="20" fillId="7" borderId="16" xfId="0" applyNumberFormat="1" applyFont="1" applyFill="1" applyBorder="1" applyAlignment="1">
      <alignment horizontal="center" vertical="center"/>
    </xf>
    <xf numFmtId="166" fontId="23" fillId="7" borderId="16" xfId="0" applyNumberFormat="1" applyFont="1" applyFill="1" applyBorder="1" applyAlignment="1" applyProtection="1">
      <alignment horizontal="right" vertical="center"/>
      <protection locked="0"/>
    </xf>
    <xf numFmtId="169" fontId="20" fillId="7" borderId="16" xfId="0" applyNumberFormat="1" applyFont="1" applyFill="1" applyBorder="1" applyAlignment="1">
      <alignment horizontal="center" vertical="center"/>
    </xf>
    <xf numFmtId="192" fontId="22" fillId="7" borderId="0" xfId="0" applyNumberFormat="1" applyFont="1" applyFill="1" applyBorder="1" applyAlignment="1">
      <alignment horizontal="right" vertical="center"/>
    </xf>
    <xf numFmtId="192" fontId="22" fillId="0" borderId="0" xfId="0" applyNumberFormat="1" applyFont="1" applyBorder="1" applyAlignment="1">
      <alignment horizontal="right" vertical="center"/>
    </xf>
    <xf numFmtId="192" fontId="23" fillId="0" borderId="16" xfId="0" applyNumberFormat="1" applyFont="1" applyBorder="1" applyAlignment="1">
      <alignment horizontal="right" vertical="center"/>
    </xf>
    <xf numFmtId="192" fontId="23" fillId="7" borderId="16" xfId="0" applyNumberFormat="1" applyFont="1" applyFill="1" applyBorder="1" applyAlignment="1">
      <alignment horizontal="right" vertical="center"/>
    </xf>
    <xf numFmtId="192" fontId="23" fillId="0" borderId="15" xfId="0" applyNumberFormat="1" applyFont="1" applyBorder="1" applyAlignment="1">
      <alignment horizontal="right" vertical="center"/>
    </xf>
    <xf numFmtId="0" fontId="35" fillId="0" borderId="15" xfId="0" applyFont="1" applyBorder="1" applyAlignment="1">
      <alignment horizontal="center" vertical="center"/>
    </xf>
    <xf numFmtId="171" fontId="22" fillId="8" borderId="0" xfId="0" applyNumberFormat="1" applyFont="1" applyFill="1" applyBorder="1" applyAlignment="1">
      <alignment horizontal="right" vertical="center"/>
    </xf>
    <xf numFmtId="0" fontId="17" fillId="0" borderId="0" xfId="0" applyFont="1" applyAlignment="1">
      <alignment horizontal="left" vertical="center"/>
    </xf>
    <xf numFmtId="1" fontId="21" fillId="7" borderId="0" xfId="0" applyNumberFormat="1" applyFont="1" applyFill="1" applyBorder="1" applyAlignment="1">
      <alignment horizontal="center" vertical="center"/>
    </xf>
    <xf numFmtId="1" fontId="21" fillId="0" borderId="0" xfId="0" applyNumberFormat="1" applyFont="1" applyBorder="1" applyAlignment="1">
      <alignment horizontal="center" vertical="center"/>
    </xf>
    <xf numFmtId="1" fontId="21" fillId="0" borderId="0" xfId="0" applyNumberFormat="1" applyFont="1" applyFill="1" applyBorder="1" applyAlignment="1">
      <alignment horizontal="center" vertical="center"/>
    </xf>
    <xf numFmtId="1" fontId="35" fillId="0" borderId="16" xfId="0" applyNumberFormat="1" applyFont="1" applyBorder="1" applyAlignment="1">
      <alignment horizontal="center" vertical="center"/>
    </xf>
    <xf numFmtId="1" fontId="35" fillId="7" borderId="16" xfId="0" applyNumberFormat="1" applyFont="1" applyFill="1" applyBorder="1" applyAlignment="1">
      <alignment horizontal="center" vertical="center"/>
    </xf>
    <xf numFmtId="1" fontId="35" fillId="0" borderId="15" xfId="0" applyNumberFormat="1" applyFont="1" applyBorder="1" applyAlignment="1">
      <alignment horizontal="center" vertical="center"/>
    </xf>
    <xf numFmtId="0" fontId="75" fillId="0" borderId="0" xfId="0" applyFont="1" applyFill="1"/>
    <xf numFmtId="0" fontId="75" fillId="0" borderId="0" xfId="0" applyFont="1" applyFill="1" applyBorder="1" applyAlignment="1"/>
    <xf numFmtId="0" fontId="86" fillId="0" borderId="0" xfId="0" applyFont="1" applyFill="1" applyBorder="1" applyAlignment="1">
      <alignment vertical="center"/>
    </xf>
    <xf numFmtId="0" fontId="86" fillId="0" borderId="0" xfId="0" applyFont="1" applyFill="1" applyAlignment="1">
      <alignment vertical="center"/>
    </xf>
    <xf numFmtId="0" fontId="75" fillId="0" borderId="0" xfId="0" applyFont="1" applyFill="1" applyBorder="1"/>
    <xf numFmtId="0" fontId="84" fillId="0" borderId="0" xfId="0" applyFont="1" applyFill="1" applyBorder="1" applyAlignment="1">
      <alignment vertical="center"/>
    </xf>
    <xf numFmtId="166" fontId="22" fillId="7" borderId="0" xfId="0" applyNumberFormat="1" applyFont="1" applyFill="1" applyBorder="1" applyAlignment="1">
      <alignment horizontal="center" vertical="center"/>
    </xf>
    <xf numFmtId="166" fontId="22" fillId="0" borderId="0" xfId="0" applyNumberFormat="1" applyFont="1" applyBorder="1" applyAlignment="1">
      <alignment horizontal="center" vertical="center"/>
    </xf>
    <xf numFmtId="166" fontId="23" fillId="0" borderId="16" xfId="0" applyNumberFormat="1" applyFont="1" applyBorder="1" applyAlignment="1">
      <alignment horizontal="center" vertical="center"/>
    </xf>
    <xf numFmtId="166" fontId="23" fillId="7" borderId="16" xfId="0" applyNumberFormat="1" applyFont="1" applyFill="1" applyBorder="1" applyAlignment="1">
      <alignment horizontal="center" vertical="center"/>
    </xf>
    <xf numFmtId="175" fontId="75" fillId="0" borderId="0" xfId="0" applyNumberFormat="1" applyFont="1" applyAlignment="1">
      <alignment vertical="center"/>
    </xf>
    <xf numFmtId="175" fontId="75" fillId="0" borderId="0" xfId="0" applyNumberFormat="1" applyFont="1" applyBorder="1" applyAlignment="1">
      <alignment vertical="center"/>
    </xf>
    <xf numFmtId="0" fontId="80" fillId="0" borderId="0" xfId="0" applyFont="1" applyBorder="1" applyAlignment="1">
      <alignment horizontal="left" vertical="center"/>
    </xf>
    <xf numFmtId="0" fontId="78" fillId="0" borderId="0" xfId="0" applyFont="1" applyBorder="1" applyAlignment="1">
      <alignment horizontal="center" vertical="center"/>
    </xf>
    <xf numFmtId="0" fontId="78" fillId="0" borderId="0" xfId="0" applyFont="1" applyBorder="1" applyAlignment="1">
      <alignment horizontal="left" vertical="center"/>
    </xf>
    <xf numFmtId="0" fontId="78" fillId="0" borderId="0" xfId="0" applyFont="1" applyFill="1" applyBorder="1"/>
    <xf numFmtId="0" fontId="84" fillId="0" borderId="0" xfId="0" applyFont="1" applyFill="1" applyBorder="1" applyAlignment="1">
      <alignment horizontal="left" vertical="center"/>
    </xf>
    <xf numFmtId="0" fontId="87" fillId="0" borderId="0" xfId="0" applyFont="1" applyFill="1" applyBorder="1" applyAlignment="1">
      <alignment horizontal="left"/>
    </xf>
    <xf numFmtId="0" fontId="17" fillId="0" borderId="0" xfId="0" applyFont="1" applyFill="1" applyBorder="1" applyAlignment="1">
      <alignment horizontal="center" vertical="center"/>
    </xf>
    <xf numFmtId="0" fontId="1" fillId="0" borderId="0" xfId="0" applyFont="1" applyFill="1" applyBorder="1" applyAlignment="1"/>
    <xf numFmtId="0" fontId="84" fillId="0" borderId="0" xfId="0" applyFont="1" applyFill="1" applyBorder="1" applyAlignment="1">
      <alignment horizontal="left" vertical="center"/>
    </xf>
    <xf numFmtId="0" fontId="87" fillId="0" borderId="0" xfId="0" applyFont="1" applyFill="1" applyBorder="1" applyAlignment="1">
      <alignment horizontal="left"/>
    </xf>
    <xf numFmtId="166" fontId="22" fillId="0" borderId="0" xfId="0" quotePrefix="1" applyNumberFormat="1" applyFont="1" applyBorder="1" applyAlignment="1">
      <alignment horizontal="center" vertical="center"/>
    </xf>
    <xf numFmtId="166" fontId="22" fillId="7" borderId="0" xfId="0" quotePrefix="1" applyNumberFormat="1" applyFont="1" applyFill="1" applyBorder="1" applyAlignment="1">
      <alignment horizontal="center" vertical="center"/>
    </xf>
    <xf numFmtId="0" fontId="84" fillId="0" borderId="0" xfId="0" applyFont="1" applyFill="1" applyBorder="1" applyAlignment="1">
      <alignment horizontal="left" vertical="center"/>
    </xf>
    <xf numFmtId="0" fontId="87" fillId="0" borderId="0" xfId="0" applyFont="1" applyFill="1" applyBorder="1" applyAlignment="1">
      <alignment horizontal="left"/>
    </xf>
    <xf numFmtId="0" fontId="2" fillId="0" borderId="0" xfId="0" applyFont="1" applyFill="1" applyBorder="1" applyAlignment="1">
      <alignment horizontal="center" vertical="center"/>
    </xf>
    <xf numFmtId="0" fontId="55" fillId="0" borderId="0" xfId="0" applyFont="1" applyBorder="1" applyAlignment="1">
      <alignment horizontal="left" vertical="center"/>
    </xf>
    <xf numFmtId="167" fontId="16" fillId="7" borderId="16" xfId="0" applyNumberFormat="1" applyFont="1" applyFill="1" applyBorder="1" applyAlignment="1">
      <alignment horizontal="center" vertical="center"/>
    </xf>
    <xf numFmtId="167" fontId="16" fillId="0" borderId="15" xfId="0" applyNumberFormat="1" applyFont="1" applyBorder="1" applyAlignment="1">
      <alignment horizontal="center" vertical="center"/>
    </xf>
    <xf numFmtId="0" fontId="17" fillId="0" borderId="19" xfId="0" applyFont="1" applyBorder="1" applyAlignment="1">
      <alignment horizontal="center" vertical="center"/>
    </xf>
    <xf numFmtId="0" fontId="75" fillId="0" borderId="0" xfId="0" applyFont="1" applyFill="1" applyBorder="1" applyAlignment="1">
      <alignment horizontal="center"/>
    </xf>
    <xf numFmtId="175" fontId="75" fillId="0" borderId="0" xfId="0" applyNumberFormat="1" applyFont="1" applyFill="1" applyBorder="1" applyAlignment="1">
      <alignment vertical="center"/>
    </xf>
    <xf numFmtId="176" fontId="75" fillId="0" borderId="0" xfId="0" applyNumberFormat="1" applyFont="1" applyFill="1" applyBorder="1" applyAlignment="1"/>
    <xf numFmtId="0" fontId="80" fillId="0" borderId="0" xfId="0" applyFont="1" applyFill="1" applyBorder="1" applyAlignment="1">
      <alignment horizontal="left"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0" fontId="78" fillId="0" borderId="0" xfId="0" applyFont="1" applyFill="1" applyBorder="1" applyAlignment="1"/>
    <xf numFmtId="165" fontId="17" fillId="0" borderId="18" xfId="0" applyNumberFormat="1" applyFont="1" applyBorder="1" applyAlignment="1">
      <alignment horizontal="center" vertical="center"/>
    </xf>
    <xf numFmtId="0" fontId="74" fillId="0" borderId="0" xfId="0" applyFont="1" applyAlignment="1">
      <alignment vertical="center"/>
    </xf>
    <xf numFmtId="0" fontId="88" fillId="0" borderId="0" xfId="0" applyFont="1" applyAlignment="1">
      <alignment vertical="center"/>
    </xf>
    <xf numFmtId="0" fontId="84" fillId="0" borderId="0" xfId="0" applyFont="1" applyBorder="1" applyAlignment="1">
      <alignment vertical="center"/>
    </xf>
    <xf numFmtId="166" fontId="23" fillId="7" borderId="16" xfId="0" quotePrefix="1" applyNumberFormat="1" applyFont="1" applyFill="1" applyBorder="1" applyAlignment="1">
      <alignment horizontal="center" vertical="center"/>
    </xf>
    <xf numFmtId="0" fontId="81" fillId="8" borderId="18" xfId="0" applyFont="1" applyFill="1" applyBorder="1" applyAlignment="1">
      <alignment horizontal="left" vertical="center"/>
    </xf>
    <xf numFmtId="0" fontId="11" fillId="0" borderId="18" xfId="0" applyFont="1" applyBorder="1" applyAlignment="1">
      <alignment horizontal="left" vertical="center"/>
    </xf>
    <xf numFmtId="0" fontId="2" fillId="0" borderId="18" xfId="0" applyFont="1" applyBorder="1" applyAlignment="1">
      <alignment vertical="center"/>
    </xf>
    <xf numFmtId="0" fontId="15" fillId="0" borderId="18" xfId="0" applyFont="1" applyFill="1" applyBorder="1" applyAlignment="1">
      <alignment horizontal="center" vertical="center"/>
    </xf>
    <xf numFmtId="0" fontId="0" fillId="0" borderId="18" xfId="0" applyBorder="1"/>
    <xf numFmtId="165" fontId="17" fillId="0" borderId="18" xfId="0" quotePrefix="1" applyNumberFormat="1" applyFont="1" applyBorder="1" applyAlignment="1">
      <alignment horizontal="center" vertical="center"/>
    </xf>
    <xf numFmtId="166" fontId="23" fillId="0" borderId="15" xfId="0" applyNumberFormat="1" applyFont="1" applyBorder="1" applyAlignment="1">
      <alignment horizontal="center" vertical="center"/>
    </xf>
    <xf numFmtId="0" fontId="10" fillId="0" borderId="18" xfId="5" applyFont="1" applyBorder="1" applyAlignment="1">
      <alignment horizontal="center" vertical="center"/>
    </xf>
    <xf numFmtId="0" fontId="74" fillId="0" borderId="0" xfId="5" applyFont="1" applyAlignment="1">
      <alignment vertical="center"/>
    </xf>
    <xf numFmtId="0" fontId="88" fillId="0" borderId="0" xfId="5" applyFont="1" applyAlignment="1">
      <alignment vertical="center"/>
    </xf>
    <xf numFmtId="0" fontId="75" fillId="0" borderId="0" xfId="5" applyFont="1"/>
    <xf numFmtId="0" fontId="76" fillId="0" borderId="0" xfId="5" applyFont="1" applyBorder="1" applyAlignment="1">
      <alignment vertical="center"/>
    </xf>
    <xf numFmtId="0" fontId="17" fillId="7" borderId="17" xfId="0" applyFont="1" applyFill="1" applyBorder="1" applyAlignment="1">
      <alignment vertical="center"/>
    </xf>
    <xf numFmtId="166" fontId="23" fillId="7" borderId="17" xfId="0" applyNumberFormat="1" applyFont="1" applyFill="1" applyBorder="1" applyAlignment="1">
      <alignment horizontal="center" vertical="center"/>
    </xf>
    <xf numFmtId="0" fontId="17" fillId="0" borderId="20" xfId="0" applyFont="1" applyBorder="1" applyAlignment="1" applyProtection="1">
      <alignment horizontal="left" vertical="center"/>
      <protection locked="0"/>
    </xf>
    <xf numFmtId="166" fontId="23" fillId="0" borderId="20" xfId="0" applyNumberFormat="1" applyFont="1" applyBorder="1" applyAlignment="1">
      <alignment horizontal="center" vertical="center"/>
    </xf>
    <xf numFmtId="165" fontId="20" fillId="0" borderId="18" xfId="0" applyNumberFormat="1" applyFont="1" applyBorder="1" applyAlignment="1">
      <alignment horizontal="center" vertical="center"/>
    </xf>
    <xf numFmtId="165" fontId="20" fillId="0" borderId="18" xfId="0" quotePrefix="1" applyNumberFormat="1" applyFont="1" applyBorder="1" applyAlignment="1">
      <alignment horizontal="center" vertical="center"/>
    </xf>
    <xf numFmtId="167" fontId="16" fillId="0" borderId="16" xfId="0" applyNumberFormat="1" applyFont="1" applyBorder="1" applyAlignment="1">
      <alignment horizontal="center" vertical="center"/>
    </xf>
    <xf numFmtId="165" fontId="10" fillId="0" borderId="18" xfId="0" applyNumberFormat="1" applyFont="1" applyBorder="1" applyAlignment="1">
      <alignment horizontal="center" vertical="center"/>
    </xf>
    <xf numFmtId="9" fontId="22" fillId="7" borderId="0" xfId="7" applyFont="1" applyFill="1" applyBorder="1" applyAlignment="1">
      <alignment horizontal="center" vertical="center"/>
    </xf>
    <xf numFmtId="9" fontId="22" fillId="0" borderId="0" xfId="7" applyFont="1" applyBorder="1" applyAlignment="1">
      <alignment horizontal="center" vertical="center"/>
    </xf>
    <xf numFmtId="9" fontId="23" fillId="0" borderId="16" xfId="7" applyFont="1" applyBorder="1" applyAlignment="1">
      <alignment horizontal="center" vertical="center"/>
    </xf>
    <xf numFmtId="9" fontId="23" fillId="7" borderId="17" xfId="7" applyFont="1" applyFill="1" applyBorder="1" applyAlignment="1">
      <alignment horizontal="center" vertical="center"/>
    </xf>
    <xf numFmtId="9" fontId="23" fillId="0" borderId="20" xfId="7" applyFont="1" applyBorder="1" applyAlignment="1">
      <alignment horizontal="center" vertical="center"/>
    </xf>
    <xf numFmtId="0" fontId="2" fillId="0" borderId="18" xfId="0" applyFont="1" applyBorder="1" applyAlignment="1">
      <alignment horizontal="center" vertical="center"/>
    </xf>
    <xf numFmtId="165" fontId="22" fillId="0" borderId="18" xfId="0" applyNumberFormat="1" applyFont="1" applyBorder="1" applyAlignment="1">
      <alignment horizontal="center" vertical="center"/>
    </xf>
    <xf numFmtId="0" fontId="1" fillId="0" borderId="0" xfId="0" applyFont="1" applyBorder="1"/>
    <xf numFmtId="165" fontId="1" fillId="0" borderId="18" xfId="0" applyNumberFormat="1" applyFont="1" applyBorder="1" applyAlignment="1">
      <alignment horizontal="center" vertical="center"/>
    </xf>
    <xf numFmtId="0" fontId="1" fillId="0" borderId="22" xfId="0" applyFont="1" applyBorder="1"/>
    <xf numFmtId="165" fontId="1" fillId="0" borderId="21" xfId="0" applyNumberFormat="1" applyFont="1" applyBorder="1" applyAlignment="1">
      <alignment horizontal="center" vertical="center"/>
    </xf>
    <xf numFmtId="166" fontId="22" fillId="7" borderId="22" xfId="0" applyNumberFormat="1" applyFont="1" applyFill="1" applyBorder="1" applyAlignment="1">
      <alignment horizontal="center" vertical="center"/>
    </xf>
    <xf numFmtId="166" fontId="22" fillId="0" borderId="22" xfId="0" applyNumberFormat="1" applyFont="1" applyBorder="1" applyAlignment="1">
      <alignment horizontal="center" vertical="center"/>
    </xf>
    <xf numFmtId="166" fontId="23" fillId="0" borderId="23" xfId="0" applyNumberFormat="1" applyFont="1" applyBorder="1" applyAlignment="1">
      <alignment horizontal="center" vertical="center"/>
    </xf>
    <xf numFmtId="166" fontId="23" fillId="7" borderId="24" xfId="0" applyNumberFormat="1" applyFont="1" applyFill="1" applyBorder="1" applyAlignment="1">
      <alignment horizontal="center" vertical="center"/>
    </xf>
    <xf numFmtId="166" fontId="23" fillId="0" borderId="25" xfId="0" applyNumberFormat="1" applyFont="1" applyBorder="1" applyAlignment="1">
      <alignment horizontal="center" vertical="center"/>
    </xf>
    <xf numFmtId="0" fontId="90" fillId="0" borderId="0" xfId="0" applyFont="1" applyBorder="1" applyAlignment="1">
      <alignment vertical="center"/>
    </xf>
    <xf numFmtId="0" fontId="76" fillId="0" borderId="0" xfId="0" applyFont="1" applyBorder="1" applyAlignment="1">
      <alignment vertical="center"/>
    </xf>
    <xf numFmtId="49" fontId="17" fillId="0" borderId="0" xfId="0" applyNumberFormat="1" applyFont="1" applyFill="1" applyBorder="1" applyAlignment="1">
      <alignment horizontal="center" vertical="center"/>
    </xf>
    <xf numFmtId="49" fontId="23" fillId="0" borderId="18" xfId="0" applyNumberFormat="1" applyFont="1" applyBorder="1" applyAlignment="1">
      <alignment horizontal="center" vertical="center"/>
    </xf>
    <xf numFmtId="178" fontId="23" fillId="0" borderId="18" xfId="0" applyNumberFormat="1" applyFont="1" applyBorder="1" applyAlignment="1">
      <alignment horizontal="center" vertical="center"/>
    </xf>
    <xf numFmtId="166" fontId="23" fillId="7" borderId="17" xfId="0" applyNumberFormat="1" applyFont="1" applyFill="1" applyBorder="1" applyAlignment="1">
      <alignment horizontal="right" vertical="center"/>
    </xf>
    <xf numFmtId="166" fontId="23" fillId="0" borderId="20" xfId="0" applyNumberFormat="1" applyFont="1" applyBorder="1" applyAlignment="1">
      <alignment horizontal="right" vertical="center"/>
    </xf>
    <xf numFmtId="167" fontId="22" fillId="7" borderId="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22" fillId="0" borderId="16" xfId="0" applyNumberFormat="1" applyFont="1" applyBorder="1" applyAlignment="1">
      <alignment horizontal="center" vertical="center"/>
    </xf>
    <xf numFmtId="167" fontId="22" fillId="0" borderId="0" xfId="0" applyNumberFormat="1" applyFont="1" applyFill="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justify" vertical="center" wrapText="1"/>
    </xf>
    <xf numFmtId="0" fontId="22" fillId="0" borderId="0" xfId="0" applyFont="1" applyBorder="1" applyAlignment="1">
      <alignment vertical="center"/>
    </xf>
    <xf numFmtId="3" fontId="17" fillId="0" borderId="0" xfId="0" applyNumberFormat="1" applyFont="1" applyBorder="1" applyAlignment="1">
      <alignment horizontal="centerContinuous" vertical="center"/>
    </xf>
    <xf numFmtId="0" fontId="6" fillId="0" borderId="18" xfId="0" applyFont="1" applyBorder="1" applyAlignment="1">
      <alignment vertical="center"/>
    </xf>
    <xf numFmtId="0" fontId="10" fillId="0" borderId="18" xfId="0" applyFont="1" applyBorder="1" applyAlignment="1">
      <alignment vertical="center"/>
    </xf>
    <xf numFmtId="0" fontId="16" fillId="0" borderId="18" xfId="0" applyFont="1" applyBorder="1" applyAlignment="1">
      <alignment horizontal="right" vertical="center"/>
    </xf>
    <xf numFmtId="191" fontId="17" fillId="0" borderId="18" xfId="0" applyNumberFormat="1" applyFont="1" applyBorder="1" applyAlignment="1">
      <alignment horizontal="center" vertical="center"/>
    </xf>
    <xf numFmtId="167" fontId="23" fillId="0" borderId="16" xfId="0" applyNumberFormat="1" applyFont="1" applyBorder="1" applyAlignment="1">
      <alignment horizontal="center" vertical="center"/>
    </xf>
    <xf numFmtId="167" fontId="23" fillId="7" borderId="16" xfId="0" applyNumberFormat="1" applyFont="1" applyFill="1" applyBorder="1" applyAlignment="1">
      <alignment horizontal="center" vertical="center"/>
    </xf>
    <xf numFmtId="167" fontId="23" fillId="0" borderId="15" xfId="0" applyNumberFormat="1" applyFont="1" applyBorder="1" applyAlignment="1">
      <alignment horizontal="center" vertical="center"/>
    </xf>
    <xf numFmtId="0" fontId="6" fillId="0" borderId="0" xfId="0" applyFont="1" applyBorder="1" applyAlignment="1">
      <alignment horizontal="center" vertical="center"/>
    </xf>
    <xf numFmtId="0" fontId="75" fillId="0" borderId="0" xfId="0" applyFont="1" applyBorder="1" applyAlignment="1">
      <alignment horizontal="left" vertical="center"/>
    </xf>
    <xf numFmtId="0" fontId="17" fillId="0" borderId="0" xfId="0" applyFont="1" applyBorder="1" applyAlignment="1">
      <alignment horizontal="center" vertical="center"/>
    </xf>
    <xf numFmtId="0" fontId="22" fillId="0" borderId="0" xfId="0" applyFont="1" applyBorder="1" applyAlignment="1">
      <alignment horizontal="center" vertical="center"/>
    </xf>
    <xf numFmtId="165" fontId="22" fillId="0" borderId="26" xfId="0" applyNumberFormat="1" applyFont="1" applyBorder="1" applyAlignment="1">
      <alignment horizontal="center" vertical="center"/>
    </xf>
    <xf numFmtId="165" fontId="21" fillId="0" borderId="26" xfId="0" applyNumberFormat="1" applyFont="1" applyBorder="1" applyAlignment="1">
      <alignment horizontal="center" vertical="center"/>
    </xf>
    <xf numFmtId="165" fontId="22" fillId="0" borderId="26" xfId="0" quotePrefix="1" applyNumberFormat="1" applyFont="1" applyBorder="1" applyAlignment="1">
      <alignment horizontal="center" vertical="center"/>
    </xf>
    <xf numFmtId="0" fontId="0" fillId="0" borderId="28" xfId="0" applyBorder="1"/>
    <xf numFmtId="0" fontId="22" fillId="0" borderId="28" xfId="0" applyFont="1" applyBorder="1" applyAlignment="1">
      <alignment vertical="center"/>
    </xf>
    <xf numFmtId="0" fontId="22" fillId="0" borderId="26" xfId="0" applyFont="1" applyBorder="1" applyAlignment="1">
      <alignment horizontal="center" vertical="center"/>
    </xf>
    <xf numFmtId="0" fontId="17" fillId="0" borderId="27" xfId="0" applyFont="1" applyBorder="1" applyAlignment="1" applyProtection="1">
      <alignment horizontal="left" vertical="center"/>
      <protection locked="0"/>
    </xf>
    <xf numFmtId="166" fontId="23" fillId="0" borderId="27" xfId="0" applyNumberFormat="1" applyFont="1" applyBorder="1" applyAlignment="1">
      <alignment horizontal="right" vertical="center"/>
    </xf>
    <xf numFmtId="166" fontId="22" fillId="7" borderId="27" xfId="0" applyNumberFormat="1" applyFont="1" applyFill="1" applyBorder="1" applyAlignment="1">
      <alignment horizontal="right" vertical="center"/>
    </xf>
    <xf numFmtId="0" fontId="23" fillId="0" borderId="27" xfId="0" applyFont="1" applyBorder="1" applyAlignment="1">
      <alignment horizontal="center" vertical="center"/>
    </xf>
    <xf numFmtId="0" fontId="23" fillId="0" borderId="27" xfId="6" applyFont="1" applyFill="1" applyBorder="1" applyAlignment="1">
      <alignment horizontal="center" vertical="center"/>
    </xf>
    <xf numFmtId="0" fontId="92" fillId="0" borderId="0" xfId="0" applyFont="1" applyBorder="1" applyAlignment="1">
      <alignment vertical="center"/>
    </xf>
    <xf numFmtId="0" fontId="75" fillId="0" borderId="0" xfId="0" applyFont="1" applyAlignment="1">
      <alignment wrapText="1"/>
    </xf>
    <xf numFmtId="177" fontId="0" fillId="0" borderId="0" xfId="0" applyNumberFormat="1" applyBorder="1"/>
    <xf numFmtId="192" fontId="23" fillId="0" borderId="27" xfId="0" applyNumberFormat="1" applyFont="1" applyBorder="1" applyAlignment="1">
      <alignment horizontal="right" vertical="center"/>
    </xf>
    <xf numFmtId="0" fontId="17" fillId="7" borderId="27" xfId="0" applyFont="1" applyFill="1" applyBorder="1" applyAlignment="1">
      <alignment vertical="center"/>
    </xf>
    <xf numFmtId="192" fontId="23" fillId="7" borderId="27" xfId="0" applyNumberFormat="1" applyFont="1" applyFill="1" applyBorder="1" applyAlignment="1">
      <alignment horizontal="right" vertical="center"/>
    </xf>
    <xf numFmtId="0" fontId="0" fillId="0" borderId="0" xfId="0" applyAlignment="1"/>
    <xf numFmtId="0" fontId="17" fillId="0" borderId="17" xfId="0" applyFont="1" applyBorder="1" applyAlignment="1">
      <alignment horizontal="center" vertical="center"/>
    </xf>
    <xf numFmtId="0" fontId="42" fillId="0" borderId="0" xfId="0" applyFont="1" applyAlignment="1">
      <alignment vertical="center" wrapText="1"/>
    </xf>
    <xf numFmtId="0" fontId="21" fillId="0" borderId="0" xfId="0" applyFont="1" applyAlignment="1">
      <alignment vertical="center" wrapText="1"/>
    </xf>
    <xf numFmtId="0" fontId="17" fillId="0" borderId="0" xfId="0" applyFont="1" applyBorder="1" applyAlignment="1">
      <alignment horizontal="center" vertical="center"/>
    </xf>
    <xf numFmtId="0" fontId="42" fillId="0" borderId="0" xfId="0" applyFont="1" applyAlignment="1">
      <alignment wrapText="1"/>
    </xf>
    <xf numFmtId="0" fontId="42" fillId="0" borderId="0" xfId="0" applyFont="1" applyAlignment="1">
      <alignment horizontal="justify" wrapText="1"/>
    </xf>
    <xf numFmtId="0" fontId="21" fillId="0" borderId="0" xfId="0" applyFont="1" applyAlignment="1">
      <alignment horizontal="justify" wrapText="1"/>
    </xf>
    <xf numFmtId="0" fontId="2" fillId="7" borderId="26" xfId="0" applyFont="1" applyFill="1" applyBorder="1" applyAlignment="1" applyProtection="1">
      <alignment horizontal="left" vertical="center"/>
      <protection locked="0"/>
    </xf>
    <xf numFmtId="192" fontId="22" fillId="7" borderId="26" xfId="0" applyNumberFormat="1" applyFont="1" applyFill="1" applyBorder="1" applyAlignment="1">
      <alignment horizontal="right" vertical="center"/>
    </xf>
    <xf numFmtId="166" fontId="22" fillId="7" borderId="26" xfId="0" applyNumberFormat="1" applyFont="1" applyFill="1" applyBorder="1" applyAlignment="1">
      <alignment horizontal="right" vertical="center"/>
    </xf>
    <xf numFmtId="192" fontId="22" fillId="7" borderId="27" xfId="0" applyNumberFormat="1" applyFont="1" applyFill="1" applyBorder="1" applyAlignment="1">
      <alignment horizontal="right" vertical="center"/>
    </xf>
    <xf numFmtId="0" fontId="2" fillId="0" borderId="26" xfId="0" applyFont="1" applyBorder="1" applyAlignment="1" applyProtection="1">
      <alignment horizontal="left" vertical="center"/>
      <protection locked="0"/>
    </xf>
    <xf numFmtId="192" fontId="22" fillId="0" borderId="26" xfId="0" applyNumberFormat="1" applyFont="1" applyBorder="1" applyAlignment="1">
      <alignment horizontal="right" vertical="center"/>
    </xf>
    <xf numFmtId="166" fontId="22" fillId="0" borderId="26" xfId="0" applyNumberFormat="1" applyFont="1" applyBorder="1" applyAlignment="1">
      <alignment horizontal="right" vertical="center"/>
    </xf>
    <xf numFmtId="166" fontId="23" fillId="7" borderId="27" xfId="0" applyNumberFormat="1" applyFont="1" applyFill="1" applyBorder="1" applyAlignment="1">
      <alignment horizontal="right" vertical="center"/>
    </xf>
    <xf numFmtId="0" fontId="2" fillId="0" borderId="26" xfId="0" applyFont="1" applyBorder="1" applyAlignment="1">
      <alignment vertical="center"/>
    </xf>
    <xf numFmtId="0" fontId="1" fillId="0" borderId="26" xfId="0" applyFont="1" applyBorder="1" applyAlignment="1">
      <alignment horizontal="center" vertical="center"/>
    </xf>
    <xf numFmtId="0" fontId="2" fillId="0" borderId="26" xfId="0" applyFont="1" applyBorder="1" applyAlignment="1">
      <alignment horizontal="center" vertical="center"/>
    </xf>
    <xf numFmtId="0" fontId="10" fillId="0" borderId="26" xfId="0" applyFont="1" applyBorder="1" applyAlignment="1">
      <alignment horizontal="center" vertical="center"/>
    </xf>
    <xf numFmtId="0" fontId="56" fillId="0" borderId="26" xfId="0" applyFont="1" applyBorder="1" applyAlignment="1">
      <alignment horizontal="center" vertical="center"/>
    </xf>
    <xf numFmtId="0" fontId="17" fillId="0" borderId="26" xfId="0" applyFont="1" applyBorder="1" applyAlignment="1">
      <alignment horizontal="center" vertical="center"/>
    </xf>
    <xf numFmtId="0" fontId="80" fillId="0" borderId="0" xfId="0" applyFont="1" applyAlignment="1">
      <alignment vertical="center"/>
    </xf>
    <xf numFmtId="0" fontId="17" fillId="0" borderId="28" xfId="0" applyFont="1" applyBorder="1" applyAlignment="1">
      <alignment horizontal="center" vertical="center"/>
    </xf>
    <xf numFmtId="0" fontId="72" fillId="0" borderId="0" xfId="0" applyFont="1" applyBorder="1" applyAlignment="1">
      <alignment vertical="center"/>
    </xf>
    <xf numFmtId="0" fontId="17" fillId="0" borderId="28" xfId="0" applyFont="1" applyBorder="1" applyAlignment="1">
      <alignment horizontal="centerContinuous" vertical="center"/>
    </xf>
    <xf numFmtId="0" fontId="17" fillId="0" borderId="26" xfId="0" applyFont="1" applyBorder="1" applyAlignment="1">
      <alignment horizontal="centerContinuous" vertical="center"/>
    </xf>
    <xf numFmtId="175" fontId="2" fillId="0" borderId="0" xfId="0" applyNumberFormat="1" applyFont="1" applyFill="1" applyAlignment="1">
      <alignment vertical="center"/>
    </xf>
    <xf numFmtId="175" fontId="22" fillId="0" borderId="0" xfId="0" applyNumberFormat="1" applyFont="1" applyFill="1" applyAlignment="1">
      <alignment vertical="center"/>
    </xf>
    <xf numFmtId="0" fontId="1" fillId="0" borderId="0" xfId="0" applyFont="1" applyBorder="1" applyAlignment="1" applyProtection="1">
      <alignment horizontal="left" vertical="center"/>
      <protection locked="0"/>
    </xf>
    <xf numFmtId="0" fontId="1" fillId="0" borderId="0" xfId="0" applyFont="1" applyFill="1"/>
    <xf numFmtId="0" fontId="1" fillId="0" borderId="0" xfId="0" applyFont="1" applyFill="1" applyAlignment="1">
      <alignment vertical="center"/>
    </xf>
    <xf numFmtId="0" fontId="1" fillId="7" borderId="0" xfId="0" applyFont="1" applyFill="1" applyBorder="1" applyAlignment="1" applyProtection="1">
      <alignment horizontal="left" vertical="center"/>
      <protection locked="0"/>
    </xf>
    <xf numFmtId="166" fontId="53" fillId="0" borderId="0" xfId="0" applyNumberFormat="1" applyFont="1" applyFill="1" applyBorder="1"/>
    <xf numFmtId="0" fontId="0" fillId="0" borderId="0" xfId="0" applyAlignment="1">
      <alignment wrapText="1"/>
    </xf>
    <xf numFmtId="192" fontId="22" fillId="7" borderId="0" xfId="0" applyNumberFormat="1" applyFont="1" applyFill="1" applyBorder="1" applyAlignment="1">
      <alignment horizontal="center" vertical="center"/>
    </xf>
    <xf numFmtId="192" fontId="22" fillId="0" borderId="0" xfId="0" applyNumberFormat="1" applyFont="1" applyBorder="1" applyAlignment="1">
      <alignment horizontal="center" vertical="center"/>
    </xf>
    <xf numFmtId="192" fontId="23" fillId="0" borderId="16" xfId="0" applyNumberFormat="1" applyFont="1" applyBorder="1" applyAlignment="1">
      <alignment horizontal="center" vertical="center"/>
    </xf>
    <xf numFmtId="0" fontId="1" fillId="0" borderId="0" xfId="0" applyFont="1" applyFill="1" applyBorder="1" applyAlignment="1"/>
    <xf numFmtId="192" fontId="23" fillId="0" borderId="20" xfId="0" applyNumberFormat="1" applyFont="1" applyBorder="1" applyAlignment="1">
      <alignment horizontal="center" vertical="center"/>
    </xf>
    <xf numFmtId="192" fontId="23" fillId="7" borderId="17" xfId="0" applyNumberFormat="1" applyFont="1" applyFill="1" applyBorder="1" applyAlignment="1">
      <alignment horizontal="center" vertical="center"/>
    </xf>
    <xf numFmtId="0" fontId="17" fillId="0" borderId="0" xfId="0" applyFont="1" applyBorder="1" applyAlignment="1">
      <alignment horizontal="center" vertical="center"/>
    </xf>
    <xf numFmtId="0" fontId="93" fillId="0" borderId="0" xfId="0" applyFont="1" applyFill="1" applyBorder="1"/>
    <xf numFmtId="0" fontId="1" fillId="0" borderId="0" xfId="0" applyFont="1" applyFill="1" applyBorder="1"/>
    <xf numFmtId="0" fontId="94" fillId="0" borderId="0" xfId="0" applyFont="1" applyFill="1" applyBorder="1" applyAlignment="1"/>
    <xf numFmtId="0" fontId="94" fillId="0" borderId="0" xfId="0" applyFont="1" applyFill="1" applyBorder="1"/>
    <xf numFmtId="0" fontId="95" fillId="0" borderId="0" xfId="0" applyFont="1" applyFill="1" applyBorder="1"/>
    <xf numFmtId="0" fontId="94" fillId="0" borderId="0" xfId="1" applyFont="1" applyFill="1" applyBorder="1" applyAlignment="1" applyProtection="1"/>
    <xf numFmtId="0" fontId="95" fillId="0" borderId="0" xfId="0" applyFont="1" applyFill="1" applyBorder="1" applyAlignment="1"/>
    <xf numFmtId="0" fontId="93" fillId="0" borderId="0" xfId="0" applyFont="1"/>
    <xf numFmtId="0" fontId="1" fillId="0" borderId="0" xfId="0" applyFont="1"/>
    <xf numFmtId="0" fontId="1" fillId="0" borderId="0" xfId="0" applyFont="1" applyAlignment="1">
      <alignment horizontal="justify"/>
    </xf>
    <xf numFmtId="0" fontId="94" fillId="0" borderId="0" xfId="0" applyFont="1" applyAlignment="1">
      <alignment wrapText="1"/>
    </xf>
    <xf numFmtId="0" fontId="1" fillId="0" borderId="0" xfId="0" applyFont="1" applyAlignment="1">
      <alignment wrapText="1"/>
    </xf>
    <xf numFmtId="0" fontId="96" fillId="0" borderId="0" xfId="0" applyFont="1" applyAlignment="1"/>
    <xf numFmtId="192" fontId="22" fillId="7" borderId="22" xfId="0" applyNumberFormat="1" applyFont="1" applyFill="1" applyBorder="1" applyAlignment="1">
      <alignment horizontal="center" vertical="center"/>
    </xf>
    <xf numFmtId="192" fontId="22" fillId="0" borderId="22" xfId="0" applyNumberFormat="1" applyFont="1" applyBorder="1" applyAlignment="1">
      <alignment horizontal="center" vertical="center"/>
    </xf>
    <xf numFmtId="192" fontId="23" fillId="0" borderId="23" xfId="0" applyNumberFormat="1" applyFont="1" applyBorder="1" applyAlignment="1">
      <alignment horizontal="center" vertical="center"/>
    </xf>
    <xf numFmtId="192" fontId="23" fillId="7" borderId="24" xfId="0" applyNumberFormat="1" applyFont="1" applyFill="1" applyBorder="1" applyAlignment="1">
      <alignment horizontal="center" vertical="center"/>
    </xf>
    <xf numFmtId="192" fontId="23" fillId="0" borderId="25" xfId="0" applyNumberFormat="1" applyFont="1" applyBorder="1" applyAlignment="1">
      <alignment horizontal="center" vertical="center"/>
    </xf>
    <xf numFmtId="0" fontId="77" fillId="0" borderId="0" xfId="0" applyFont="1" applyFill="1" applyBorder="1" applyAlignment="1">
      <alignment vertical="center"/>
    </xf>
    <xf numFmtId="192" fontId="22" fillId="7" borderId="30" xfId="0" applyNumberFormat="1" applyFont="1" applyFill="1" applyBorder="1" applyAlignment="1">
      <alignment horizontal="right" vertical="center"/>
    </xf>
    <xf numFmtId="192" fontId="22" fillId="0" borderId="30" xfId="0" applyNumberFormat="1" applyFont="1" applyBorder="1" applyAlignment="1">
      <alignment horizontal="right" vertical="center"/>
    </xf>
    <xf numFmtId="192" fontId="23" fillId="0" borderId="31" xfId="0" applyNumberFormat="1" applyFont="1" applyBorder="1" applyAlignment="1">
      <alignment horizontal="right" vertical="center"/>
    </xf>
    <xf numFmtId="192" fontId="23" fillId="7" borderId="31" xfId="0" applyNumberFormat="1" applyFont="1" applyFill="1" applyBorder="1" applyAlignment="1">
      <alignment horizontal="right" vertical="center"/>
    </xf>
    <xf numFmtId="192" fontId="23" fillId="0" borderId="34" xfId="0" applyNumberFormat="1" applyFont="1" applyBorder="1" applyAlignment="1">
      <alignment horizontal="right" vertical="center"/>
    </xf>
    <xf numFmtId="192" fontId="22" fillId="7" borderId="0" xfId="0" applyNumberFormat="1" applyFont="1" applyFill="1" applyBorder="1" applyAlignment="1">
      <alignment horizontal="centerContinuous" vertical="center"/>
    </xf>
    <xf numFmtId="192" fontId="22" fillId="0" borderId="0" xfId="0" applyNumberFormat="1" applyFont="1" applyBorder="1" applyAlignment="1">
      <alignment horizontal="centerContinuous" vertical="center"/>
    </xf>
    <xf numFmtId="192" fontId="23" fillId="0" borderId="16" xfId="0" applyNumberFormat="1" applyFont="1" applyBorder="1" applyAlignment="1">
      <alignment horizontal="centerContinuous" vertical="center"/>
    </xf>
    <xf numFmtId="192" fontId="23" fillId="7" borderId="16" xfId="0" applyNumberFormat="1" applyFont="1" applyFill="1" applyBorder="1" applyAlignment="1">
      <alignment horizontal="centerContinuous" vertical="center"/>
    </xf>
    <xf numFmtId="192" fontId="23" fillId="0" borderId="15" xfId="0" applyNumberFormat="1" applyFont="1" applyBorder="1" applyAlignment="1">
      <alignment horizontal="centerContinuous" vertical="center"/>
    </xf>
    <xf numFmtId="192" fontId="22" fillId="7" borderId="30" xfId="0" applyNumberFormat="1" applyFont="1" applyFill="1" applyBorder="1" applyAlignment="1">
      <alignment horizontal="centerContinuous" vertical="center"/>
    </xf>
    <xf numFmtId="192" fontId="22" fillId="0" borderId="30" xfId="0" applyNumberFormat="1" applyFont="1" applyBorder="1" applyAlignment="1">
      <alignment horizontal="centerContinuous" vertical="center"/>
    </xf>
    <xf numFmtId="192" fontId="23" fillId="0" borderId="31" xfId="0" applyNumberFormat="1" applyFont="1" applyBorder="1" applyAlignment="1">
      <alignment horizontal="centerContinuous" vertical="center"/>
    </xf>
    <xf numFmtId="192" fontId="22" fillId="7" borderId="27" xfId="0" applyNumberFormat="1" applyFont="1" applyFill="1" applyBorder="1" applyAlignment="1">
      <alignment horizontal="centerContinuous" vertical="center"/>
    </xf>
    <xf numFmtId="192" fontId="22" fillId="7" borderId="32" xfId="0" applyNumberFormat="1" applyFont="1" applyFill="1" applyBorder="1" applyAlignment="1">
      <alignment horizontal="centerContinuous" vertical="center"/>
    </xf>
    <xf numFmtId="192" fontId="23" fillId="0" borderId="27" xfId="0" applyNumberFormat="1" applyFont="1" applyBorder="1" applyAlignment="1">
      <alignment horizontal="centerContinuous" vertical="center"/>
    </xf>
    <xf numFmtId="192" fontId="23" fillId="0" borderId="32" xfId="0" applyNumberFormat="1" applyFont="1" applyBorder="1" applyAlignment="1">
      <alignment horizontal="centerContinuous" vertical="center"/>
    </xf>
    <xf numFmtId="0" fontId="1" fillId="0" borderId="0" xfId="0" applyFont="1" applyFill="1" applyBorder="1" applyAlignment="1"/>
    <xf numFmtId="165" fontId="17" fillId="0" borderId="34" xfId="0" applyNumberFormat="1" applyFont="1" applyBorder="1" applyAlignment="1">
      <alignment horizontal="center" vertical="center"/>
    </xf>
    <xf numFmtId="169" fontId="22" fillId="7" borderId="30" xfId="0" applyNumberFormat="1" applyFont="1" applyFill="1" applyBorder="1" applyAlignment="1">
      <alignment horizontal="center" vertical="center"/>
    </xf>
    <xf numFmtId="169" fontId="22" fillId="0" borderId="30" xfId="0" applyNumberFormat="1" applyFont="1" applyBorder="1" applyAlignment="1">
      <alignment horizontal="center" vertical="center"/>
    </xf>
    <xf numFmtId="169" fontId="23" fillId="0" borderId="31" xfId="0" applyNumberFormat="1" applyFont="1" applyBorder="1" applyAlignment="1">
      <alignment horizontal="center" vertical="center"/>
    </xf>
    <xf numFmtId="169" fontId="23" fillId="7" borderId="31" xfId="0" applyNumberFormat="1" applyFont="1" applyFill="1" applyBorder="1" applyAlignment="1">
      <alignment horizontal="center" vertical="center"/>
    </xf>
    <xf numFmtId="169" fontId="23" fillId="0" borderId="34" xfId="0" applyNumberFormat="1" applyFont="1" applyBorder="1" applyAlignment="1">
      <alignment horizontal="center" vertical="center"/>
    </xf>
    <xf numFmtId="165" fontId="17" fillId="0" borderId="36" xfId="0" applyNumberFormat="1" applyFont="1" applyBorder="1" applyAlignment="1">
      <alignment horizontal="center" vertical="center"/>
    </xf>
    <xf numFmtId="169" fontId="22" fillId="7" borderId="37" xfId="0" applyNumberFormat="1" applyFont="1" applyFill="1" applyBorder="1" applyAlignment="1">
      <alignment horizontal="center" vertical="center"/>
    </xf>
    <xf numFmtId="169" fontId="22" fillId="0" borderId="37" xfId="0" applyNumberFormat="1" applyFont="1" applyBorder="1" applyAlignment="1">
      <alignment horizontal="center" vertical="center"/>
    </xf>
    <xf numFmtId="169" fontId="23" fillId="0" borderId="38" xfId="0" applyNumberFormat="1" applyFont="1" applyBorder="1" applyAlignment="1">
      <alignment horizontal="center" vertical="center"/>
    </xf>
    <xf numFmtId="169" fontId="23" fillId="7" borderId="38" xfId="0" applyNumberFormat="1" applyFont="1" applyFill="1" applyBorder="1" applyAlignment="1">
      <alignment horizontal="center" vertical="center"/>
    </xf>
    <xf numFmtId="169" fontId="23" fillId="0" borderId="36" xfId="0" applyNumberFormat="1" applyFont="1" applyBorder="1" applyAlignment="1">
      <alignment horizontal="center" vertical="center"/>
    </xf>
    <xf numFmtId="169" fontId="16" fillId="7" borderId="30" xfId="0" applyNumberFormat="1" applyFont="1" applyFill="1" applyBorder="1" applyAlignment="1">
      <alignment horizontal="center" vertical="center"/>
    </xf>
    <xf numFmtId="169" fontId="16" fillId="0" borderId="30" xfId="0" applyNumberFormat="1" applyFont="1" applyBorder="1" applyAlignment="1">
      <alignment horizontal="center" vertical="center"/>
    </xf>
    <xf numFmtId="169" fontId="20" fillId="0" borderId="31" xfId="0" applyNumberFormat="1" applyFont="1" applyBorder="1" applyAlignment="1">
      <alignment horizontal="center" vertical="center"/>
    </xf>
    <xf numFmtId="169" fontId="20" fillId="7" borderId="31" xfId="0" applyNumberFormat="1" applyFont="1" applyFill="1" applyBorder="1" applyAlignment="1">
      <alignment horizontal="center" vertical="center"/>
    </xf>
    <xf numFmtId="169" fontId="20" fillId="0" borderId="34" xfId="0" applyNumberFormat="1" applyFont="1" applyBorder="1" applyAlignment="1">
      <alignment horizontal="center" vertical="center"/>
    </xf>
    <xf numFmtId="166" fontId="0" fillId="0" borderId="0" xfId="0" applyNumberFormat="1"/>
    <xf numFmtId="193" fontId="75" fillId="0" borderId="0" xfId="0" applyNumberFormat="1" applyFont="1"/>
    <xf numFmtId="3" fontId="2" fillId="0" borderId="0" xfId="0" applyNumberFormat="1" applyFont="1" applyFill="1" applyBorder="1" applyAlignment="1">
      <alignment horizontal="center"/>
    </xf>
    <xf numFmtId="0" fontId="81" fillId="0" borderId="15" xfId="0" applyFont="1" applyFill="1" applyBorder="1" applyAlignment="1">
      <alignment horizontal="left" vertical="center"/>
    </xf>
    <xf numFmtId="178" fontId="21" fillId="7" borderId="0" xfId="0" applyNumberFormat="1" applyFont="1" applyFill="1" applyBorder="1" applyAlignment="1">
      <alignment horizontal="center" vertical="center"/>
    </xf>
    <xf numFmtId="178" fontId="21" fillId="0" borderId="0" xfId="0" applyNumberFormat="1" applyFont="1" applyBorder="1" applyAlignment="1">
      <alignment horizontal="center" vertical="center"/>
    </xf>
    <xf numFmtId="178" fontId="21" fillId="0" borderId="0" xfId="0" applyNumberFormat="1" applyFont="1" applyFill="1" applyBorder="1" applyAlignment="1">
      <alignment horizontal="center" vertical="center"/>
    </xf>
    <xf numFmtId="178" fontId="35" fillId="0" borderId="16" xfId="0" applyNumberFormat="1" applyFont="1" applyBorder="1" applyAlignment="1">
      <alignment horizontal="center" vertical="center"/>
    </xf>
    <xf numFmtId="178" fontId="35" fillId="7" borderId="16" xfId="0" applyNumberFormat="1" applyFont="1" applyFill="1" applyBorder="1" applyAlignment="1">
      <alignment horizontal="center" vertical="center"/>
    </xf>
    <xf numFmtId="178" fontId="35" fillId="0" borderId="15" xfId="0" applyNumberFormat="1" applyFont="1" applyBorder="1" applyAlignment="1">
      <alignment horizontal="center" vertical="center"/>
    </xf>
    <xf numFmtId="0" fontId="17" fillId="0" borderId="18" xfId="0" applyFont="1" applyBorder="1" applyAlignment="1">
      <alignment horizontal="center" vertical="center"/>
    </xf>
    <xf numFmtId="0" fontId="1" fillId="0" borderId="18" xfId="0" applyFont="1" applyBorder="1" applyAlignment="1">
      <alignment horizontal="center" vertical="center" wrapText="1"/>
    </xf>
    <xf numFmtId="0" fontId="17" fillId="0" borderId="19" xfId="0" applyFont="1" applyBorder="1" applyAlignment="1">
      <alignment horizontal="center" vertical="center"/>
    </xf>
    <xf numFmtId="0" fontId="17" fillId="0" borderId="0" xfId="0" applyFont="1" applyBorder="1" applyAlignment="1">
      <alignment horizontal="center" vertical="center"/>
    </xf>
    <xf numFmtId="0" fontId="1" fillId="0" borderId="18" xfId="0" applyFont="1" applyBorder="1" applyAlignment="1">
      <alignment horizontal="center" vertical="center"/>
    </xf>
    <xf numFmtId="0" fontId="17" fillId="0" borderId="28" xfId="0" applyFont="1" applyBorder="1" applyAlignment="1">
      <alignment horizontal="center" vertical="center"/>
    </xf>
    <xf numFmtId="0" fontId="1" fillId="0" borderId="0" xfId="0" applyFont="1" applyBorder="1" applyAlignment="1">
      <alignment horizontal="center" vertical="center"/>
    </xf>
    <xf numFmtId="166" fontId="72" fillId="0" borderId="0" xfId="0" applyNumberFormat="1" applyFont="1"/>
    <xf numFmtId="178" fontId="1" fillId="7" borderId="0" xfId="0" applyNumberFormat="1" applyFont="1" applyFill="1" applyBorder="1" applyAlignment="1">
      <alignment horizontal="center" vertical="center"/>
    </xf>
    <xf numFmtId="178" fontId="1" fillId="0" borderId="0" xfId="0" applyNumberFormat="1" applyFont="1" applyBorder="1" applyAlignment="1">
      <alignment horizontal="center" vertical="center"/>
    </xf>
    <xf numFmtId="178" fontId="17" fillId="0" borderId="16" xfId="0" applyNumberFormat="1" applyFont="1" applyBorder="1" applyAlignment="1">
      <alignment horizontal="center" vertical="center"/>
    </xf>
    <xf numFmtId="178" fontId="17" fillId="7" borderId="16" xfId="0" applyNumberFormat="1" applyFont="1" applyFill="1" applyBorder="1" applyAlignment="1">
      <alignment horizontal="center" vertical="center"/>
    </xf>
    <xf numFmtId="178" fontId="17" fillId="0" borderId="15" xfId="0" applyNumberFormat="1" applyFont="1" applyBorder="1" applyAlignment="1">
      <alignment horizontal="center" vertical="center"/>
    </xf>
    <xf numFmtId="178" fontId="99" fillId="7" borderId="0" xfId="0" applyNumberFormat="1" applyFont="1" applyFill="1" applyBorder="1" applyAlignment="1">
      <alignment horizontal="center" vertical="center"/>
    </xf>
    <xf numFmtId="178" fontId="99" fillId="0" borderId="0" xfId="0" applyNumberFormat="1" applyFont="1" applyBorder="1" applyAlignment="1">
      <alignment horizontal="center" vertical="center"/>
    </xf>
    <xf numFmtId="177" fontId="1" fillId="7" borderId="0" xfId="0" applyNumberFormat="1" applyFont="1" applyFill="1" applyBorder="1" applyAlignment="1">
      <alignment horizontal="center" vertical="center"/>
    </xf>
    <xf numFmtId="177" fontId="1" fillId="0" borderId="0" xfId="0" applyNumberFormat="1" applyFont="1" applyBorder="1" applyAlignment="1">
      <alignment horizontal="center" vertical="center"/>
    </xf>
    <xf numFmtId="177" fontId="17" fillId="0" borderId="16" xfId="0" applyNumberFormat="1" applyFont="1" applyBorder="1" applyAlignment="1">
      <alignment horizontal="center" vertical="center"/>
    </xf>
    <xf numFmtId="177" fontId="17" fillId="7" borderId="16" xfId="0" applyNumberFormat="1" applyFont="1" applyFill="1" applyBorder="1" applyAlignment="1">
      <alignment horizontal="center" vertical="center"/>
    </xf>
    <xf numFmtId="177" fontId="17" fillId="0" borderId="15" xfId="0" applyNumberFormat="1" applyFont="1" applyBorder="1" applyAlignment="1">
      <alignment horizontal="center" vertical="center"/>
    </xf>
    <xf numFmtId="193" fontId="1" fillId="7" borderId="0" xfId="2" applyNumberFormat="1" applyFont="1" applyFill="1" applyBorder="1" applyAlignment="1">
      <alignment horizontal="center" vertical="center"/>
    </xf>
    <xf numFmtId="193" fontId="1" fillId="0" borderId="0" xfId="2" applyNumberFormat="1" applyFont="1" applyBorder="1" applyAlignment="1">
      <alignment horizontal="center" vertical="center"/>
    </xf>
    <xf numFmtId="193" fontId="17" fillId="0" borderId="16" xfId="2" applyNumberFormat="1" applyFont="1" applyBorder="1" applyAlignment="1">
      <alignment horizontal="center" vertical="center"/>
    </xf>
    <xf numFmtId="193" fontId="17" fillId="7" borderId="16" xfId="2" applyNumberFormat="1" applyFont="1" applyFill="1" applyBorder="1" applyAlignment="1">
      <alignment horizontal="center" vertical="center"/>
    </xf>
    <xf numFmtId="193" fontId="17" fillId="0" borderId="15" xfId="2" applyNumberFormat="1" applyFont="1" applyBorder="1" applyAlignment="1">
      <alignment horizontal="center" vertical="center"/>
    </xf>
    <xf numFmtId="0" fontId="1" fillId="5" borderId="18" xfId="0" applyFont="1" applyFill="1" applyBorder="1" applyAlignment="1">
      <alignment horizontal="center" vertical="center"/>
    </xf>
    <xf numFmtId="0" fontId="101" fillId="0" borderId="18" xfId="0" applyFont="1" applyBorder="1" applyAlignment="1">
      <alignment horizontal="center" vertical="center" wrapText="1"/>
    </xf>
    <xf numFmtId="0" fontId="2" fillId="7" borderId="28" xfId="0" applyFont="1" applyFill="1" applyBorder="1" applyAlignment="1" applyProtection="1">
      <alignment horizontal="left" vertical="center"/>
      <protection locked="0"/>
    </xf>
    <xf numFmtId="0" fontId="2" fillId="7" borderId="27" xfId="0" applyFont="1" applyFill="1" applyBorder="1" applyAlignment="1" applyProtection="1">
      <alignment horizontal="left" vertical="center"/>
      <protection locked="0"/>
    </xf>
    <xf numFmtId="192" fontId="73" fillId="7" borderId="0" xfId="0" applyNumberFormat="1" applyFont="1" applyFill="1" applyBorder="1" applyAlignment="1">
      <alignment horizontal="right" vertical="center"/>
    </xf>
    <xf numFmtId="192" fontId="73" fillId="0" borderId="0" xfId="0" applyNumberFormat="1" applyFont="1" applyBorder="1" applyAlignment="1">
      <alignment horizontal="right" vertical="center"/>
    </xf>
    <xf numFmtId="192" fontId="102" fillId="0" borderId="0" xfId="0" applyNumberFormat="1" applyFont="1" applyBorder="1" applyAlignment="1">
      <alignment horizontal="right" vertical="center"/>
    </xf>
    <xf numFmtId="192" fontId="102" fillId="7" borderId="0" xfId="0" applyNumberFormat="1" applyFont="1" applyFill="1" applyBorder="1" applyAlignment="1">
      <alignment horizontal="right" vertical="center"/>
    </xf>
    <xf numFmtId="0" fontId="35" fillId="0" borderId="15" xfId="0" applyFont="1" applyBorder="1" applyAlignment="1">
      <alignment horizontal="center" vertical="center" wrapText="1"/>
    </xf>
    <xf numFmtId="167" fontId="22" fillId="7" borderId="22" xfId="0" applyNumberFormat="1" applyFont="1" applyFill="1" applyBorder="1" applyAlignment="1">
      <alignment horizontal="center" vertical="center"/>
    </xf>
    <xf numFmtId="167" fontId="22" fillId="0" borderId="22" xfId="0" applyNumberFormat="1" applyFont="1" applyBorder="1" applyAlignment="1">
      <alignment horizontal="center" vertical="center"/>
    </xf>
    <xf numFmtId="167" fontId="22" fillId="0" borderId="23" xfId="0" applyNumberFormat="1" applyFont="1" applyBorder="1" applyAlignment="1">
      <alignment horizontal="center" vertical="center"/>
    </xf>
    <xf numFmtId="167" fontId="22" fillId="0" borderId="22" xfId="0" applyNumberFormat="1" applyFont="1" applyFill="1" applyBorder="1" applyAlignment="1">
      <alignment horizontal="center" vertical="center"/>
    </xf>
    <xf numFmtId="167" fontId="22" fillId="7" borderId="22" xfId="0" quotePrefix="1" applyNumberFormat="1" applyFont="1" applyFill="1" applyBorder="1" applyAlignment="1">
      <alignment horizontal="center" vertical="center"/>
    </xf>
    <xf numFmtId="167" fontId="22" fillId="7" borderId="23" xfId="0" applyNumberFormat="1" applyFont="1" applyFill="1" applyBorder="1" applyAlignment="1">
      <alignment horizontal="center" vertical="center"/>
    </xf>
    <xf numFmtId="167" fontId="22" fillId="0" borderId="40" xfId="0" applyNumberFormat="1" applyFont="1" applyBorder="1" applyAlignment="1">
      <alignment horizontal="center" vertical="center"/>
    </xf>
    <xf numFmtId="165" fontId="23" fillId="0" borderId="21" xfId="0" applyNumberFormat="1" applyFont="1" applyBorder="1" applyAlignment="1">
      <alignment horizontal="center" vertical="center"/>
    </xf>
    <xf numFmtId="0" fontId="1" fillId="0" borderId="18" xfId="0" applyFont="1" applyBorder="1" applyAlignment="1">
      <alignment horizontal="center" vertical="center" wrapText="1"/>
    </xf>
    <xf numFmtId="0" fontId="22" fillId="0" borderId="18" xfId="0" applyFont="1" applyBorder="1" applyAlignment="1">
      <alignment horizontal="center" vertical="center"/>
    </xf>
    <xf numFmtId="0" fontId="101" fillId="0" borderId="18" xfId="0" applyFont="1" applyBorder="1" applyAlignment="1">
      <alignment horizontal="center" vertical="center" wrapText="1"/>
    </xf>
    <xf numFmtId="0" fontId="35" fillId="0" borderId="0" xfId="0" applyFont="1" applyBorder="1" applyAlignment="1">
      <alignment horizontal="center" vertical="center" wrapText="1"/>
    </xf>
    <xf numFmtId="166" fontId="1" fillId="7" borderId="0" xfId="0" applyNumberFormat="1" applyFont="1" applyFill="1" applyBorder="1" applyAlignment="1">
      <alignment horizontal="right" vertical="center"/>
    </xf>
    <xf numFmtId="167" fontId="10" fillId="7" borderId="0" xfId="0" applyNumberFormat="1" applyFont="1" applyFill="1" applyBorder="1" applyAlignment="1">
      <alignment horizontal="center" vertical="center"/>
    </xf>
    <xf numFmtId="166" fontId="1" fillId="0" borderId="0" xfId="0" applyNumberFormat="1" applyFont="1" applyBorder="1" applyAlignment="1">
      <alignment horizontal="right" vertical="center"/>
    </xf>
    <xf numFmtId="167" fontId="10" fillId="0" borderId="0" xfId="0" applyNumberFormat="1" applyFont="1" applyBorder="1" applyAlignment="1">
      <alignment horizontal="center" vertical="center"/>
    </xf>
    <xf numFmtId="167" fontId="10" fillId="0" borderId="0" xfId="0" applyNumberFormat="1" applyFont="1" applyFill="1" applyBorder="1" applyAlignment="1">
      <alignment horizontal="center" vertical="center"/>
    </xf>
    <xf numFmtId="167" fontId="10" fillId="0" borderId="0" xfId="0" quotePrefix="1" applyNumberFormat="1" applyFont="1" applyFill="1" applyBorder="1" applyAlignment="1">
      <alignment horizontal="center" vertical="center"/>
    </xf>
    <xf numFmtId="167" fontId="10" fillId="7" borderId="0" xfId="0" quotePrefix="1" applyNumberFormat="1" applyFont="1" applyFill="1" applyBorder="1" applyAlignment="1">
      <alignment horizontal="center" vertical="center"/>
    </xf>
    <xf numFmtId="166" fontId="17" fillId="0" borderId="16" xfId="0" applyNumberFormat="1" applyFont="1" applyBorder="1" applyAlignment="1">
      <alignment horizontal="right" vertical="center"/>
    </xf>
    <xf numFmtId="167" fontId="19" fillId="0" borderId="16" xfId="0" applyNumberFormat="1" applyFont="1" applyBorder="1" applyAlignment="1">
      <alignment horizontal="center" vertical="center"/>
    </xf>
    <xf numFmtId="166" fontId="17" fillId="7" borderId="16" xfId="0" applyNumberFormat="1" applyFont="1" applyFill="1" applyBorder="1" applyAlignment="1">
      <alignment horizontal="right" vertical="center"/>
    </xf>
    <xf numFmtId="167" fontId="19" fillId="7" borderId="16" xfId="0" applyNumberFormat="1" applyFont="1" applyFill="1" applyBorder="1" applyAlignment="1">
      <alignment horizontal="center" vertical="center"/>
    </xf>
    <xf numFmtId="166" fontId="17" fillId="0" borderId="15" xfId="0" applyNumberFormat="1" applyFont="1" applyBorder="1" applyAlignment="1">
      <alignment horizontal="right" vertical="center"/>
    </xf>
    <xf numFmtId="167" fontId="19" fillId="0" borderId="15" xfId="0" applyNumberFormat="1" applyFont="1" applyBorder="1" applyAlignment="1">
      <alignment horizontal="center" vertical="center"/>
    </xf>
    <xf numFmtId="0" fontId="42" fillId="0" borderId="0" xfId="0" applyFont="1" applyFill="1" applyBorder="1"/>
    <xf numFmtId="175" fontId="21" fillId="0" borderId="0" xfId="0" applyNumberFormat="1" applyFont="1" applyFill="1" applyBorder="1"/>
    <xf numFmtId="165" fontId="23" fillId="0" borderId="18" xfId="0" applyNumberFormat="1" applyFont="1" applyBorder="1" applyAlignment="1">
      <alignment horizontal="center" vertical="center"/>
    </xf>
    <xf numFmtId="0" fontId="23" fillId="0" borderId="18" xfId="0" applyFont="1" applyBorder="1" applyAlignment="1">
      <alignment horizontal="center" vertical="center"/>
    </xf>
    <xf numFmtId="0" fontId="23" fillId="0" borderId="18" xfId="0" applyFont="1" applyBorder="1" applyAlignment="1">
      <alignment horizontal="center" vertical="center" wrapText="1"/>
    </xf>
    <xf numFmtId="192" fontId="22" fillId="7" borderId="0" xfId="0" applyNumberFormat="1" applyFont="1" applyFill="1" applyBorder="1" applyAlignment="1">
      <alignment horizontal="center" vertical="center"/>
    </xf>
    <xf numFmtId="192" fontId="23" fillId="0" borderId="15" xfId="0" applyNumberFormat="1" applyFont="1" applyBorder="1" applyAlignment="1">
      <alignment horizontal="center" vertical="center"/>
    </xf>
    <xf numFmtId="192" fontId="17" fillId="0" borderId="15" xfId="0" applyNumberFormat="1" applyFont="1" applyBorder="1" applyAlignment="1">
      <alignment horizontal="center" vertical="center"/>
    </xf>
    <xf numFmtId="192" fontId="23" fillId="0" borderId="16" xfId="0" applyNumberFormat="1" applyFont="1" applyBorder="1" applyAlignment="1">
      <alignment horizontal="center" vertical="center"/>
    </xf>
    <xf numFmtId="192" fontId="17" fillId="0" borderId="16" xfId="0" applyNumberFormat="1" applyFont="1" applyBorder="1" applyAlignment="1">
      <alignment horizontal="center" vertical="center"/>
    </xf>
    <xf numFmtId="192" fontId="22" fillId="0" borderId="0" xfId="0" applyNumberFormat="1" applyFont="1" applyBorder="1" applyAlignment="1">
      <alignment horizontal="center" vertical="center"/>
    </xf>
    <xf numFmtId="192" fontId="0" fillId="0" borderId="0" xfId="0" applyNumberFormat="1" applyAlignment="1">
      <alignment horizontal="center" vertical="center"/>
    </xf>
    <xf numFmtId="192" fontId="23" fillId="7" borderId="16" xfId="0" applyNumberFormat="1" applyFont="1" applyFill="1" applyBorder="1" applyAlignment="1">
      <alignment horizontal="center" vertical="center"/>
    </xf>
    <xf numFmtId="192" fontId="22" fillId="7" borderId="17" xfId="0" applyNumberFormat="1" applyFont="1" applyFill="1" applyBorder="1" applyAlignment="1">
      <alignment horizontal="center" vertical="center"/>
    </xf>
    <xf numFmtId="192" fontId="1" fillId="7" borderId="0" xfId="0" applyNumberFormat="1" applyFont="1" applyFill="1" applyBorder="1" applyAlignment="1">
      <alignment horizontal="center" vertical="center"/>
    </xf>
    <xf numFmtId="192" fontId="1" fillId="0" borderId="0" xfId="0" applyNumberFormat="1" applyFont="1" applyBorder="1" applyAlignment="1">
      <alignment horizontal="center" vertical="center"/>
    </xf>
    <xf numFmtId="192" fontId="17" fillId="7" borderId="16" xfId="0" applyNumberFormat="1" applyFont="1" applyFill="1" applyBorder="1" applyAlignment="1">
      <alignment horizontal="center" vertical="center"/>
    </xf>
    <xf numFmtId="166" fontId="22" fillId="7" borderId="0" xfId="0" applyNumberFormat="1" applyFont="1" applyFill="1" applyBorder="1" applyAlignment="1">
      <alignment horizontal="center" vertical="center"/>
    </xf>
    <xf numFmtId="166" fontId="22" fillId="0" borderId="0" xfId="0" applyNumberFormat="1" applyFont="1" applyBorder="1" applyAlignment="1">
      <alignment horizontal="center" vertical="center"/>
    </xf>
    <xf numFmtId="166" fontId="23" fillId="0" borderId="16" xfId="0" applyNumberFormat="1" applyFont="1" applyBorder="1" applyAlignment="1">
      <alignment horizontal="center" vertical="center"/>
    </xf>
    <xf numFmtId="166" fontId="23" fillId="0" borderId="20" xfId="0" applyNumberFormat="1" applyFont="1" applyBorder="1" applyAlignment="1">
      <alignment horizontal="center" vertical="center"/>
    </xf>
    <xf numFmtId="166" fontId="23" fillId="7" borderId="17" xfId="0" applyNumberFormat="1" applyFont="1" applyFill="1" applyBorder="1" applyAlignment="1">
      <alignment horizontal="center" vertical="center"/>
    </xf>
    <xf numFmtId="0" fontId="77" fillId="0" borderId="0" xfId="0" applyFont="1" applyBorder="1" applyAlignment="1">
      <alignment horizontal="left" vertical="center"/>
    </xf>
    <xf numFmtId="0" fontId="23" fillId="0" borderId="0" xfId="0" applyFont="1" applyBorder="1" applyAlignment="1">
      <alignment horizontal="center" vertical="center" wrapText="1"/>
    </xf>
    <xf numFmtId="0" fontId="17" fillId="0" borderId="0" xfId="0" applyFont="1" applyFill="1" applyBorder="1" applyAlignment="1">
      <alignment horizontal="center" vertical="center"/>
    </xf>
    <xf numFmtId="0" fontId="2" fillId="0" borderId="0" xfId="0" applyFont="1" applyFill="1" applyBorder="1" applyAlignment="1">
      <alignment horizontal="center"/>
    </xf>
    <xf numFmtId="0" fontId="17" fillId="0" borderId="0" xfId="0" applyFont="1" applyBorder="1" applyAlignment="1">
      <alignment horizontal="center" vertical="center" wrapText="1"/>
    </xf>
    <xf numFmtId="175" fontId="23" fillId="0" borderId="0" xfId="0" applyNumberFormat="1" applyFont="1" applyBorder="1" applyAlignment="1">
      <alignment horizontal="center" vertical="center" wrapText="1"/>
    </xf>
    <xf numFmtId="0" fontId="77" fillId="0" borderId="0" xfId="0" applyFont="1" applyBorder="1" applyAlignment="1">
      <alignment horizontal="left" vertical="center"/>
    </xf>
    <xf numFmtId="0" fontId="17" fillId="0" borderId="0" xfId="0" applyFont="1" applyBorder="1" applyAlignment="1">
      <alignment horizontal="center" vertical="center"/>
    </xf>
    <xf numFmtId="0" fontId="17" fillId="0" borderId="28" xfId="0" applyFont="1" applyBorder="1" applyAlignment="1">
      <alignment horizontal="center" vertical="center"/>
    </xf>
    <xf numFmtId="0" fontId="1" fillId="0" borderId="0" xfId="0" applyFont="1" applyBorder="1" applyAlignment="1">
      <alignment horizontal="center" vertical="center"/>
    </xf>
    <xf numFmtId="0" fontId="21" fillId="0" borderId="0" xfId="0" applyFont="1" applyAlignment="1">
      <alignment vertical="center" wrapText="1"/>
    </xf>
    <xf numFmtId="0" fontId="2" fillId="0" borderId="0" xfId="5" applyAlignment="1">
      <alignment horizontal="justify" wrapText="1"/>
    </xf>
    <xf numFmtId="1" fontId="1" fillId="0" borderId="0" xfId="0" applyNumberFormat="1" applyFont="1" applyAlignment="1">
      <alignment vertical="center"/>
    </xf>
    <xf numFmtId="1" fontId="1" fillId="0" borderId="0" xfId="0" applyNumberFormat="1" applyFont="1" applyFill="1" applyBorder="1" applyAlignment="1">
      <alignment vertical="center"/>
    </xf>
    <xf numFmtId="1" fontId="1" fillId="0" borderId="0" xfId="0" applyNumberFormat="1" applyFont="1"/>
    <xf numFmtId="169" fontId="2" fillId="0" borderId="0" xfId="0" applyNumberFormat="1" applyFont="1" applyFill="1"/>
    <xf numFmtId="165" fontId="35" fillId="0" borderId="15" xfId="0" quotePrefix="1" applyNumberFormat="1" applyFont="1" applyBorder="1" applyAlignment="1">
      <alignment horizontal="center" vertical="center"/>
    </xf>
    <xf numFmtId="165" fontId="21" fillId="0" borderId="15" xfId="0" quotePrefix="1" applyNumberFormat="1" applyFont="1" applyBorder="1" applyAlignment="1">
      <alignment horizontal="center" vertical="center"/>
    </xf>
    <xf numFmtId="165" fontId="35" fillId="0" borderId="15" xfId="0" applyNumberFormat="1" applyFont="1" applyBorder="1" applyAlignment="1">
      <alignment horizontal="center" vertical="center"/>
    </xf>
    <xf numFmtId="165" fontId="21" fillId="0" borderId="15" xfId="0" applyNumberFormat="1" applyFont="1" applyBorder="1" applyAlignment="1">
      <alignment horizontal="center" vertical="center"/>
    </xf>
    <xf numFmtId="3" fontId="35" fillId="0" borderId="17" xfId="0" applyNumberFormat="1" applyFont="1" applyBorder="1" applyAlignment="1">
      <alignment horizontal="center" vertical="center" wrapText="1"/>
    </xf>
    <xf numFmtId="3" fontId="21" fillId="0" borderId="17" xfId="0" applyNumberFormat="1" applyFont="1" applyBorder="1" applyAlignment="1">
      <alignment horizontal="center" vertical="center" wrapText="1"/>
    </xf>
    <xf numFmtId="178" fontId="72" fillId="0" borderId="6" xfId="0" applyNumberFormat="1" applyFont="1" applyBorder="1"/>
    <xf numFmtId="0" fontId="72" fillId="0" borderId="4" xfId="0" applyFont="1" applyBorder="1" applyAlignment="1">
      <alignment horizontal="center" vertical="center" wrapText="1"/>
    </xf>
    <xf numFmtId="0" fontId="72" fillId="0" borderId="10" xfId="0" applyFont="1" applyBorder="1" applyAlignment="1">
      <alignment horizontal="center" vertical="center" wrapText="1"/>
    </xf>
    <xf numFmtId="178" fontId="72" fillId="0" borderId="9" xfId="0" applyNumberFormat="1" applyFont="1" applyBorder="1"/>
    <xf numFmtId="0" fontId="1" fillId="0" borderId="0" xfId="0" applyFont="1" applyBorder="1" applyAlignment="1">
      <alignment horizontal="centerContinuous" vertical="center"/>
    </xf>
    <xf numFmtId="166" fontId="17" fillId="7" borderId="0" xfId="0" applyNumberFormat="1" applyFont="1" applyFill="1" applyBorder="1" applyAlignment="1">
      <alignment horizontal="right" vertical="center"/>
    </xf>
    <xf numFmtId="166" fontId="1" fillId="0" borderId="0" xfId="0" applyNumberFormat="1" applyFont="1" applyBorder="1" applyAlignment="1">
      <alignment horizontal="center" vertical="center"/>
    </xf>
    <xf numFmtId="166" fontId="1" fillId="7" borderId="0" xfId="0" applyNumberFormat="1" applyFont="1" applyFill="1" applyBorder="1" applyAlignment="1">
      <alignment horizontal="center" vertical="center"/>
    </xf>
    <xf numFmtId="166" fontId="17" fillId="7" borderId="16" xfId="0" applyNumberFormat="1" applyFont="1" applyFill="1" applyBorder="1" applyAlignment="1">
      <alignment horizontal="center" vertical="center"/>
    </xf>
    <xf numFmtId="166" fontId="17" fillId="0" borderId="0" xfId="0" applyNumberFormat="1" applyFont="1" applyBorder="1" applyAlignment="1">
      <alignment horizontal="right" vertical="center"/>
    </xf>
    <xf numFmtId="165" fontId="22" fillId="0" borderId="18" xfId="0" applyNumberFormat="1" applyFont="1" applyBorder="1" applyAlignment="1">
      <alignment horizontal="center" vertical="center" wrapText="1"/>
    </xf>
    <xf numFmtId="0" fontId="22" fillId="0" borderId="21" xfId="0" applyFont="1" applyBorder="1" applyAlignment="1">
      <alignment horizontal="center" vertical="center" wrapText="1"/>
    </xf>
    <xf numFmtId="14" fontId="22" fillId="0" borderId="18" xfId="0" applyNumberFormat="1" applyFont="1" applyBorder="1" applyAlignment="1">
      <alignment horizontal="center" vertical="center" wrapText="1"/>
    </xf>
    <xf numFmtId="0" fontId="77" fillId="0" borderId="0" xfId="0" applyFont="1" applyBorder="1" applyAlignment="1">
      <alignment horizontal="left" vertical="center"/>
    </xf>
    <xf numFmtId="0" fontId="42" fillId="0" borderId="0" xfId="0" applyFont="1" applyFill="1" applyBorder="1" applyAlignment="1">
      <alignment vertical="top"/>
    </xf>
    <xf numFmtId="0" fontId="2" fillId="0" borderId="0" xfId="0" applyFont="1" applyFill="1" applyBorder="1" applyAlignment="1">
      <alignment vertical="top"/>
    </xf>
    <xf numFmtId="169" fontId="2" fillId="0" borderId="0" xfId="0" applyNumberFormat="1" applyFont="1" applyFill="1" applyBorder="1" applyAlignment="1">
      <alignment vertical="top"/>
    </xf>
    <xf numFmtId="0" fontId="10" fillId="0" borderId="0" xfId="0" applyFont="1" applyAlignment="1">
      <alignment vertical="top"/>
    </xf>
    <xf numFmtId="0" fontId="21" fillId="0" borderId="0" xfId="0" quotePrefix="1" applyFont="1" applyAlignment="1">
      <alignment vertical="top"/>
    </xf>
    <xf numFmtId="0" fontId="21" fillId="0" borderId="0" xfId="0" applyFont="1" applyAlignment="1">
      <alignment vertical="top"/>
    </xf>
    <xf numFmtId="192" fontId="22" fillId="7" borderId="0" xfId="0" applyNumberFormat="1" applyFont="1" applyFill="1" applyBorder="1" applyAlignment="1">
      <alignment horizontal="right" vertical="center" indent="3"/>
    </xf>
    <xf numFmtId="192" fontId="22" fillId="0" borderId="0" xfId="0" applyNumberFormat="1" applyFont="1" applyBorder="1" applyAlignment="1">
      <alignment horizontal="right" vertical="center" indent="3"/>
    </xf>
    <xf numFmtId="192" fontId="23" fillId="0" borderId="16" xfId="0" applyNumberFormat="1" applyFont="1" applyBorder="1" applyAlignment="1">
      <alignment horizontal="right" vertical="center" indent="3"/>
    </xf>
    <xf numFmtId="192" fontId="23" fillId="7" borderId="16" xfId="0" applyNumberFormat="1" applyFont="1" applyFill="1" applyBorder="1" applyAlignment="1">
      <alignment horizontal="right" vertical="center" indent="3"/>
    </xf>
    <xf numFmtId="192" fontId="23" fillId="0" borderId="15" xfId="0" applyNumberFormat="1" applyFont="1" applyBorder="1" applyAlignment="1">
      <alignment horizontal="right" vertical="center" indent="3"/>
    </xf>
    <xf numFmtId="166" fontId="23" fillId="0" borderId="27" xfId="0" applyNumberFormat="1" applyFont="1" applyFill="1" applyBorder="1" applyAlignment="1">
      <alignment horizontal="right" vertical="center" indent="1"/>
    </xf>
    <xf numFmtId="166" fontId="23" fillId="7" borderId="27" xfId="0" applyNumberFormat="1" applyFont="1" applyFill="1" applyBorder="1" applyAlignment="1">
      <alignment horizontal="right" vertical="center" indent="1"/>
    </xf>
    <xf numFmtId="192" fontId="22" fillId="7" borderId="0" xfId="0" applyNumberFormat="1" applyFont="1" applyFill="1" applyBorder="1" applyAlignment="1">
      <alignment horizontal="right" vertical="center" indent="2"/>
    </xf>
    <xf numFmtId="192" fontId="22" fillId="0" borderId="0" xfId="0" applyNumberFormat="1" applyFont="1" applyBorder="1" applyAlignment="1">
      <alignment horizontal="right" vertical="center" indent="2"/>
    </xf>
    <xf numFmtId="192" fontId="23" fillId="0" borderId="16" xfId="0" applyNumberFormat="1" applyFont="1" applyBorder="1" applyAlignment="1">
      <alignment horizontal="right" vertical="center" indent="2"/>
    </xf>
    <xf numFmtId="192" fontId="23" fillId="7" borderId="16" xfId="0" applyNumberFormat="1" applyFont="1" applyFill="1" applyBorder="1" applyAlignment="1">
      <alignment horizontal="right" vertical="center" indent="2"/>
    </xf>
    <xf numFmtId="192" fontId="23" fillId="0" borderId="15" xfId="0" applyNumberFormat="1" applyFont="1" applyBorder="1" applyAlignment="1">
      <alignment horizontal="right" vertical="center" indent="2"/>
    </xf>
    <xf numFmtId="0" fontId="1" fillId="0" borderId="0" xfId="1" applyFont="1" applyFill="1" applyBorder="1" applyAlignment="1" applyProtection="1"/>
    <xf numFmtId="0" fontId="1" fillId="0" borderId="0" xfId="0" applyFont="1" applyAlignment="1"/>
    <xf numFmtId="0" fontId="1" fillId="0" borderId="0" xfId="1" applyFont="1" applyAlignment="1" applyProtection="1"/>
    <xf numFmtId="0" fontId="94" fillId="0" borderId="0" xfId="0" applyFont="1" applyAlignment="1">
      <alignment horizontal="justify" wrapText="1"/>
    </xf>
    <xf numFmtId="0" fontId="1" fillId="0" borderId="0" xfId="0" applyFont="1" applyAlignment="1">
      <alignment horizontal="justify" wrapText="1"/>
    </xf>
    <xf numFmtId="0" fontId="94" fillId="0" borderId="0" xfId="0" applyFont="1" applyAlignment="1">
      <alignment wrapText="1"/>
    </xf>
    <xf numFmtId="0" fontId="1" fillId="0" borderId="0" xfId="0" applyFont="1" applyAlignment="1">
      <alignment wrapText="1"/>
    </xf>
    <xf numFmtId="0" fontId="94" fillId="0" borderId="0" xfId="0" applyFont="1" applyAlignment="1">
      <alignment horizontal="justify" vertical="top" wrapText="1"/>
    </xf>
    <xf numFmtId="0" fontId="1" fillId="0" borderId="0" xfId="0" applyFont="1" applyAlignment="1">
      <alignment horizontal="justify" vertical="top" wrapText="1"/>
    </xf>
    <xf numFmtId="165" fontId="17" fillId="0" borderId="0" xfId="0" applyNumberFormat="1" applyFont="1" applyBorder="1" applyAlignment="1">
      <alignment horizontal="center" vertical="center"/>
    </xf>
    <xf numFmtId="0" fontId="17" fillId="0" borderId="15" xfId="0" applyFont="1" applyBorder="1" applyAlignment="1">
      <alignment horizontal="center" vertical="center"/>
    </xf>
    <xf numFmtId="3" fontId="17" fillId="0" borderId="39"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2" fillId="0" borderId="0" xfId="0" applyFont="1" applyBorder="1" applyAlignment="1">
      <alignment horizontal="center" vertical="center"/>
    </xf>
    <xf numFmtId="0" fontId="80" fillId="0" borderId="0" xfId="0" applyFont="1" applyBorder="1" applyAlignment="1">
      <alignment vertical="center" wrapText="1"/>
    </xf>
    <xf numFmtId="0" fontId="0" fillId="0" borderId="0" xfId="0" applyAlignment="1">
      <alignment wrapText="1"/>
    </xf>
    <xf numFmtId="165" fontId="19" fillId="0" borderId="35" xfId="0" applyNumberFormat="1" applyFont="1" applyBorder="1" applyAlignment="1">
      <alignment horizontal="center" vertical="center"/>
    </xf>
    <xf numFmtId="0" fontId="10" fillId="0" borderId="34" xfId="0" applyFont="1" applyBorder="1" applyAlignment="1">
      <alignment horizontal="center" vertical="center"/>
    </xf>
    <xf numFmtId="0" fontId="10" fillId="0" borderId="15" xfId="0" applyFont="1" applyBorder="1" applyAlignment="1">
      <alignment horizontal="center" vertical="center"/>
    </xf>
    <xf numFmtId="0" fontId="42" fillId="0" borderId="0" xfId="0" applyFont="1" applyAlignment="1">
      <alignment vertical="top" wrapText="1"/>
    </xf>
    <xf numFmtId="0" fontId="10" fillId="0" borderId="0" xfId="0" applyFont="1" applyAlignment="1">
      <alignment vertical="top" wrapText="1"/>
    </xf>
    <xf numFmtId="3" fontId="17" fillId="0" borderId="17" xfId="0" applyNumberFormat="1" applyFont="1" applyBorder="1" applyAlignment="1">
      <alignment horizontal="center" vertical="center"/>
    </xf>
    <xf numFmtId="0" fontId="2" fillId="0" borderId="17" xfId="0" applyFont="1" applyBorder="1" applyAlignment="1">
      <alignment horizontal="center" vertical="center"/>
    </xf>
    <xf numFmtId="165" fontId="17" fillId="0" borderId="17" xfId="0" applyNumberFormat="1" applyFont="1" applyBorder="1" applyAlignment="1">
      <alignment horizontal="center" vertical="center"/>
    </xf>
    <xf numFmtId="0" fontId="0" fillId="0" borderId="39" xfId="0" applyBorder="1" applyAlignment="1">
      <alignment horizontal="center" vertical="center"/>
    </xf>
    <xf numFmtId="192" fontId="22" fillId="7" borderId="0" xfId="0" applyNumberFormat="1" applyFont="1" applyFill="1" applyBorder="1" applyAlignment="1">
      <alignment horizontal="center" vertical="center"/>
    </xf>
    <xf numFmtId="0" fontId="42" fillId="0" borderId="0" xfId="0" applyFont="1" applyAlignment="1">
      <alignment vertical="center" wrapText="1"/>
    </xf>
    <xf numFmtId="0" fontId="2" fillId="0" borderId="0" xfId="0" applyFont="1" applyFill="1" applyAlignment="1">
      <alignment horizontal="left" vertical="center"/>
    </xf>
    <xf numFmtId="0" fontId="2" fillId="0" borderId="0" xfId="0" applyFont="1" applyAlignment="1">
      <alignment horizontal="left"/>
    </xf>
    <xf numFmtId="0" fontId="42" fillId="0" borderId="0" xfId="0" applyFont="1" applyAlignment="1">
      <alignment vertical="justify" wrapText="1"/>
    </xf>
    <xf numFmtId="3" fontId="17" fillId="0" borderId="17"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0" fontId="17" fillId="0" borderId="17" xfId="0" applyFont="1" applyBorder="1" applyAlignment="1">
      <alignment horizontal="center" vertical="center"/>
    </xf>
    <xf numFmtId="0" fontId="1" fillId="0" borderId="17" xfId="0" applyFont="1" applyBorder="1" applyAlignment="1">
      <alignment horizontal="center" vertical="center"/>
    </xf>
    <xf numFmtId="0" fontId="0" fillId="0" borderId="17" xfId="0" applyBorder="1" applyAlignment="1">
      <alignment horizontal="center" vertical="center"/>
    </xf>
    <xf numFmtId="0" fontId="23" fillId="0" borderId="17" xfId="0" applyFont="1" applyBorder="1" applyAlignment="1">
      <alignment horizontal="left" vertical="center"/>
    </xf>
    <xf numFmtId="0" fontId="0" fillId="0" borderId="15" xfId="0" applyBorder="1" applyAlignment="1">
      <alignment vertical="center"/>
    </xf>
    <xf numFmtId="3" fontId="17"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wrapText="1"/>
    </xf>
    <xf numFmtId="0" fontId="10" fillId="0" borderId="0" xfId="0" applyFont="1" applyAlignment="1">
      <alignment wrapText="1"/>
    </xf>
    <xf numFmtId="0" fontId="42" fillId="0" borderId="0" xfId="0" applyFont="1" applyAlignment="1">
      <alignment horizontal="justify" vertical="center" wrapText="1"/>
    </xf>
    <xf numFmtId="0" fontId="0" fillId="0" borderId="0" xfId="0" applyAlignment="1">
      <alignment horizontal="justify" vertical="center" wrapText="1"/>
    </xf>
    <xf numFmtId="3" fontId="23" fillId="0" borderId="17" xfId="0" applyNumberFormat="1" applyFont="1" applyBorder="1" applyAlignment="1">
      <alignment horizontal="center" vertical="center" wrapText="1"/>
    </xf>
    <xf numFmtId="3" fontId="23"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42" fillId="0" borderId="0" xfId="0" applyFont="1" applyAlignment="1">
      <alignment wrapText="1"/>
    </xf>
    <xf numFmtId="0" fontId="0" fillId="0" borderId="0" xfId="0" applyBorder="1" applyAlignment="1">
      <alignment horizontal="center" vertical="center"/>
    </xf>
    <xf numFmtId="0" fontId="21" fillId="0" borderId="0" xfId="0" applyFont="1" applyAlignment="1">
      <alignment horizontal="justify" vertical="center" wrapText="1"/>
    </xf>
    <xf numFmtId="172" fontId="38" fillId="0" borderId="0" xfId="0" applyNumberFormat="1" applyFont="1" applyFill="1" applyBorder="1" applyAlignment="1">
      <alignment horizontal="left"/>
    </xf>
    <xf numFmtId="0" fontId="40" fillId="0" borderId="0" xfId="0" applyFont="1" applyAlignment="1">
      <alignment horizontal="left"/>
    </xf>
    <xf numFmtId="3" fontId="22" fillId="0" borderId="19" xfId="0" applyNumberFormat="1" applyFont="1" applyBorder="1" applyAlignment="1">
      <alignment horizontal="center" vertical="center" wrapText="1"/>
    </xf>
    <xf numFmtId="3" fontId="22" fillId="0" borderId="18" xfId="0" applyNumberFormat="1" applyFont="1" applyBorder="1" applyAlignment="1">
      <alignment horizontal="center" vertical="center" wrapText="1"/>
    </xf>
    <xf numFmtId="0" fontId="84" fillId="0" borderId="0" xfId="0" applyFont="1" applyFill="1" applyBorder="1" applyAlignment="1">
      <alignment horizontal="left" vertical="center"/>
    </xf>
    <xf numFmtId="0" fontId="87" fillId="0" borderId="0" xfId="0" applyFont="1" applyFill="1" applyBorder="1" applyAlignment="1">
      <alignment horizontal="left"/>
    </xf>
    <xf numFmtId="0" fontId="29" fillId="0" borderId="0" xfId="0" applyFont="1" applyFill="1" applyBorder="1" applyAlignment="1">
      <alignment horizontal="center" vertical="center"/>
    </xf>
    <xf numFmtId="0" fontId="11" fillId="0" borderId="0" xfId="0" applyFont="1" applyFill="1" applyBorder="1" applyAlignment="1">
      <alignment vertical="center"/>
    </xf>
    <xf numFmtId="3" fontId="17"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xf>
    <xf numFmtId="3" fontId="23" fillId="0" borderId="19" xfId="0" applyNumberFormat="1" applyFont="1" applyBorder="1" applyAlignment="1">
      <alignment horizontal="center" vertical="center" wrapText="1"/>
    </xf>
    <xf numFmtId="3" fontId="23" fillId="0" borderId="18" xfId="0" applyNumberFormat="1" applyFont="1" applyBorder="1" applyAlignment="1">
      <alignment horizontal="center" vertical="center" wrapText="1"/>
    </xf>
    <xf numFmtId="3" fontId="21" fillId="0" borderId="17" xfId="0" applyNumberFormat="1" applyFont="1" applyBorder="1" applyAlignment="1">
      <alignment horizontal="center" vertical="center" wrapText="1"/>
    </xf>
    <xf numFmtId="0" fontId="17" fillId="0" borderId="19" xfId="0" applyFont="1" applyBorder="1" applyAlignment="1">
      <alignment horizontal="center" vertical="center"/>
    </xf>
    <xf numFmtId="0" fontId="1" fillId="0" borderId="19" xfId="0" applyFont="1" applyBorder="1" applyAlignment="1">
      <alignment horizontal="center" vertical="center"/>
    </xf>
    <xf numFmtId="0" fontId="0" fillId="0" borderId="19" xfId="0" applyBorder="1" applyAlignment="1">
      <alignment horizontal="center" vertical="center"/>
    </xf>
    <xf numFmtId="165" fontId="17" fillId="0" borderId="19" xfId="0" applyNumberFormat="1" applyFont="1" applyBorder="1" applyAlignment="1">
      <alignment horizontal="center" vertical="center"/>
    </xf>
    <xf numFmtId="0" fontId="17" fillId="0" borderId="18" xfId="0" applyFont="1" applyBorder="1" applyAlignment="1">
      <alignment horizontal="center" vertical="center"/>
    </xf>
    <xf numFmtId="0" fontId="21" fillId="0" borderId="0" xfId="0" applyFont="1" applyAlignment="1">
      <alignment wrapText="1"/>
    </xf>
    <xf numFmtId="0" fontId="21" fillId="0" borderId="0" xfId="0" applyFont="1" applyAlignment="1">
      <alignment horizontal="justify" wrapText="1"/>
    </xf>
    <xf numFmtId="3" fontId="35" fillId="0" borderId="17" xfId="0" applyNumberFormat="1" applyFont="1" applyBorder="1" applyAlignment="1">
      <alignment horizontal="center" vertical="center" wrapText="1"/>
    </xf>
    <xf numFmtId="3" fontId="35" fillId="0" borderId="17"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xf numFmtId="0" fontId="1" fillId="0" borderId="0" xfId="0" applyFont="1" applyFill="1" applyBorder="1" applyAlignment="1"/>
    <xf numFmtId="175" fontId="23" fillId="0" borderId="0" xfId="0" applyNumberFormat="1" applyFont="1" applyBorder="1" applyAlignment="1">
      <alignment horizontal="center" vertical="center" wrapText="1"/>
    </xf>
    <xf numFmtId="0" fontId="42" fillId="0" borderId="0" xfId="0" applyFont="1" applyBorder="1" applyAlignment="1">
      <alignment vertical="top" wrapText="1"/>
    </xf>
    <xf numFmtId="3" fontId="17" fillId="0" borderId="19" xfId="0" applyNumberFormat="1" applyFont="1" applyBorder="1" applyAlignment="1">
      <alignment horizontal="center" vertical="center"/>
    </xf>
    <xf numFmtId="0" fontId="2" fillId="0" borderId="19" xfId="0" applyFont="1" applyBorder="1" applyAlignment="1">
      <alignment horizontal="center" vertical="center"/>
    </xf>
    <xf numFmtId="3" fontId="1" fillId="0" borderId="0" xfId="0" applyNumberFormat="1" applyFont="1" applyBorder="1" applyAlignment="1">
      <alignment horizontal="center" vertical="center" wrapText="1"/>
    </xf>
    <xf numFmtId="0" fontId="10" fillId="0" borderId="0" xfId="0" applyFont="1" applyBorder="1" applyAlignment="1">
      <alignment horizontal="justify" vertical="center" wrapText="1"/>
    </xf>
    <xf numFmtId="0" fontId="0" fillId="0" borderId="0" xfId="0" applyAlignment="1">
      <alignment horizontal="justify" wrapText="1"/>
    </xf>
    <xf numFmtId="0" fontId="10" fillId="0" borderId="0" xfId="0" applyFont="1" applyAlignment="1">
      <alignment horizontal="justify" vertical="center" wrapText="1"/>
    </xf>
    <xf numFmtId="3" fontId="17" fillId="0" borderId="19"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0" fontId="42" fillId="0" borderId="0" xfId="5" applyFont="1" applyFill="1" applyBorder="1" applyAlignment="1">
      <alignment horizontal="justify" vertical="center" wrapText="1"/>
    </xf>
    <xf numFmtId="0" fontId="2" fillId="0" borderId="0" xfId="5" applyAlignment="1">
      <alignment horizontal="justify" wrapText="1"/>
    </xf>
    <xf numFmtId="165" fontId="17" fillId="0" borderId="19"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42" fillId="0" borderId="0" xfId="5" applyFont="1" applyAlignment="1">
      <alignment vertical="center" wrapText="1"/>
    </xf>
    <xf numFmtId="0" fontId="0" fillId="0" borderId="0" xfId="0" applyAlignment="1">
      <alignment vertical="center" wrapText="1"/>
    </xf>
    <xf numFmtId="0" fontId="17" fillId="0" borderId="19" xfId="5" applyFont="1" applyBorder="1" applyAlignment="1">
      <alignment horizontal="center" vertical="center"/>
    </xf>
    <xf numFmtId="0" fontId="23" fillId="0" borderId="19" xfId="5" applyFont="1" applyBorder="1" applyAlignment="1">
      <alignment horizontal="center" vertical="center" wrapText="1"/>
    </xf>
    <xf numFmtId="0" fontId="77" fillId="0" borderId="0" xfId="0" applyFont="1" applyBorder="1" applyAlignment="1">
      <alignment horizontal="left" vertical="center"/>
    </xf>
    <xf numFmtId="0" fontId="84" fillId="0" borderId="0" xfId="0" applyFont="1" applyBorder="1" applyAlignment="1">
      <alignment horizontal="left" vertical="center"/>
    </xf>
    <xf numFmtId="0" fontId="75" fillId="0" borderId="0" xfId="0" applyFont="1" applyAlignment="1">
      <alignment horizontal="left"/>
    </xf>
    <xf numFmtId="0" fontId="17" fillId="0" borderId="42" xfId="0" applyFont="1" applyBorder="1" applyAlignment="1">
      <alignment horizontal="center" vertical="center"/>
    </xf>
    <xf numFmtId="0" fontId="17" fillId="0" borderId="0"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xf>
    <xf numFmtId="0" fontId="0" fillId="0" borderId="22" xfId="0" applyBorder="1" applyAlignment="1">
      <alignment horizontal="center"/>
    </xf>
    <xf numFmtId="0" fontId="42" fillId="0" borderId="0" xfId="0" applyFont="1" applyAlignment="1">
      <alignment horizontal="justify" vertical="top" wrapText="1"/>
    </xf>
    <xf numFmtId="0" fontId="0" fillId="0" borderId="0" xfId="0" applyAlignment="1">
      <alignment vertical="top" wrapText="1"/>
    </xf>
    <xf numFmtId="0" fontId="21" fillId="0" borderId="0" xfId="0" quotePrefix="1" applyFont="1" applyAlignment="1">
      <alignment vertical="top" wrapText="1"/>
    </xf>
    <xf numFmtId="0" fontId="17" fillId="0" borderId="22" xfId="0" applyFont="1" applyBorder="1" applyAlignment="1">
      <alignment horizontal="center" vertical="center"/>
    </xf>
    <xf numFmtId="0" fontId="17" fillId="0" borderId="21" xfId="0" applyFont="1" applyBorder="1" applyAlignment="1">
      <alignment horizontal="center" vertical="center"/>
    </xf>
    <xf numFmtId="0" fontId="35" fillId="0" borderId="0" xfId="0" applyFont="1" applyAlignment="1">
      <alignment wrapText="1"/>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9" xfId="0" applyBorder="1" applyAlignment="1"/>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3" fillId="0" borderId="19" xfId="0" applyFont="1" applyFill="1" applyBorder="1" applyAlignment="1">
      <alignment horizontal="center" vertical="center" wrapText="1"/>
    </xf>
    <xf numFmtId="0" fontId="1" fillId="0" borderId="18" xfId="0" applyFont="1" applyBorder="1" applyAlignment="1">
      <alignment horizontal="center" vertical="center"/>
    </xf>
    <xf numFmtId="0" fontId="0" fillId="0" borderId="41" xfId="0" applyBorder="1" applyAlignment="1">
      <alignment horizontal="center"/>
    </xf>
    <xf numFmtId="0" fontId="23"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17" fillId="0" borderId="28" xfId="0" applyFont="1" applyBorder="1" applyAlignment="1">
      <alignment horizontal="center" vertical="center" wrapText="1"/>
    </xf>
    <xf numFmtId="0" fontId="0" fillId="0" borderId="26" xfId="0" applyBorder="1" applyAlignment="1">
      <alignment horizontal="center" vertical="center" wrapText="1"/>
    </xf>
    <xf numFmtId="0" fontId="1" fillId="0" borderId="18" xfId="0" applyFont="1" applyBorder="1" applyAlignment="1">
      <alignment horizontal="center" vertical="center" wrapText="1"/>
    </xf>
    <xf numFmtId="0" fontId="23" fillId="0" borderId="19" xfId="0" applyFont="1" applyBorder="1" applyAlignment="1">
      <alignment horizontal="center" vertical="center"/>
    </xf>
    <xf numFmtId="0" fontId="22" fillId="0" borderId="18" xfId="0" applyFont="1" applyBorder="1" applyAlignment="1">
      <alignment horizontal="center" vertical="center"/>
    </xf>
    <xf numFmtId="0" fontId="100" fillId="0" borderId="19" xfId="0" applyFont="1" applyBorder="1" applyAlignment="1">
      <alignment horizontal="center" vertical="center" wrapText="1"/>
    </xf>
    <xf numFmtId="0" fontId="101" fillId="0" borderId="18" xfId="0" applyFont="1" applyBorder="1" applyAlignment="1">
      <alignment horizontal="center" vertical="center" wrapText="1"/>
    </xf>
    <xf numFmtId="0" fontId="22" fillId="0" borderId="0" xfId="0" applyFont="1" applyBorder="1" applyAlignment="1">
      <alignment horizontal="left" vertical="center" wrapText="1"/>
    </xf>
    <xf numFmtId="0" fontId="17"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2" fillId="0" borderId="0" xfId="0" applyFont="1" applyAlignment="1">
      <alignment horizontal="justify" wrapText="1"/>
    </xf>
    <xf numFmtId="0" fontId="42" fillId="0" borderId="0" xfId="0" applyFont="1" applyFill="1" applyAlignment="1">
      <alignment horizontal="justify" vertical="center" wrapText="1"/>
    </xf>
    <xf numFmtId="0" fontId="22" fillId="0" borderId="0"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0"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22" fillId="0" borderId="26" xfId="0" applyFont="1" applyBorder="1" applyAlignment="1">
      <alignment horizontal="center" vertical="center"/>
    </xf>
    <xf numFmtId="0" fontId="42" fillId="0" borderId="28" xfId="0" applyFont="1" applyBorder="1" applyAlignment="1">
      <alignment wrapText="1"/>
    </xf>
    <xf numFmtId="0" fontId="77" fillId="0" borderId="0" xfId="0" applyFont="1" applyBorder="1" applyAlignment="1">
      <alignment vertical="center" wrapText="1"/>
    </xf>
    <xf numFmtId="0" fontId="75" fillId="0" borderId="0" xfId="0" applyFont="1" applyAlignment="1">
      <alignment wrapText="1"/>
    </xf>
    <xf numFmtId="165" fontId="22" fillId="0" borderId="0" xfId="0" applyNumberFormat="1" applyFont="1" applyBorder="1" applyAlignment="1">
      <alignment horizontal="center" vertical="center" wrapText="1"/>
    </xf>
    <xf numFmtId="0" fontId="22" fillId="0" borderId="26" xfId="0" applyFont="1" applyBorder="1" applyAlignment="1">
      <alignment vertical="center" wrapText="1"/>
    </xf>
    <xf numFmtId="0" fontId="23" fillId="0" borderId="28" xfId="0" applyFont="1" applyBorder="1" applyAlignment="1">
      <alignment horizontal="center" vertical="center"/>
    </xf>
    <xf numFmtId="0" fontId="22" fillId="0" borderId="28" xfId="0" applyFont="1" applyBorder="1" applyAlignment="1">
      <alignment vertical="center"/>
    </xf>
    <xf numFmtId="0" fontId="22" fillId="0" borderId="0" xfId="0" applyFont="1" applyBorder="1" applyAlignment="1">
      <alignment vertical="center"/>
    </xf>
    <xf numFmtId="0" fontId="22" fillId="0" borderId="28" xfId="0" applyFont="1" applyBorder="1" applyAlignment="1">
      <alignment horizontal="center" vertical="center"/>
    </xf>
    <xf numFmtId="0" fontId="22" fillId="0" borderId="33" xfId="0" applyFont="1" applyBorder="1" applyAlignment="1">
      <alignment horizontal="center" vertical="center"/>
    </xf>
    <xf numFmtId="0" fontId="2"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42" fillId="0" borderId="0" xfId="0" applyFont="1" applyBorder="1" applyAlignment="1">
      <alignment vertical="center" wrapText="1"/>
    </xf>
    <xf numFmtId="0" fontId="42" fillId="0" borderId="0" xfId="0" applyFont="1" applyBorder="1" applyAlignment="1">
      <alignment horizontal="justify" vertical="center" wrapText="1"/>
    </xf>
    <xf numFmtId="0" fontId="17" fillId="0" borderId="28"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cellXfs>
  <cellStyles count="8">
    <cellStyle name="Lien hypertexte" xfId="1" builtinId="8"/>
    <cellStyle name="Milliers" xfId="2" builtinId="3"/>
    <cellStyle name="Milliers_RATIOS_Régions_2011_diffusion" xfId="3"/>
    <cellStyle name="Motif" xfId="4"/>
    <cellStyle name="Normal" xfId="0" builtinId="0"/>
    <cellStyle name="Normal 2" xfId="5"/>
    <cellStyle name="Normal_Annexe5_C_2008" xfId="6"/>
    <cellStyle name="Pourcentage"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barChart>
        <c:barDir val="bar"/>
        <c:grouping val="stacked"/>
        <c:ser>
          <c:idx val="0"/>
          <c:order val="0"/>
          <c:tx>
            <c:strRef>
              <c:f>'1'!$I$83</c:f>
              <c:strCache>
                <c:ptCount val="1"/>
                <c:pt idx="0">
                  <c:v>DRF</c:v>
                </c:pt>
              </c:strCache>
            </c:strRef>
          </c:tx>
          <c:dLbls>
            <c:txPr>
              <a:bodyPr/>
              <a:lstStyle/>
              <a:p>
                <a:pPr>
                  <a:defRPr sz="950" baseline="0">
                    <a:solidFill>
                      <a:schemeClr val="bg1"/>
                    </a:solidFill>
                  </a:defRPr>
                </a:pPr>
                <a:endParaRPr lang="fr-FR"/>
              </a:p>
            </c:txPr>
            <c:showVal val="1"/>
          </c:dLbls>
          <c:cat>
            <c:strRef>
              <c:f>'1'!$H$84:$H$104</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'1'!$I$84:$I$104</c:f>
              <c:numCache>
                <c:formatCode>#,##0_ _ _ _ _ _ _ _*</c:formatCode>
                <c:ptCount val="21"/>
                <c:pt idx="0">
                  <c:v>391.30864200226159</c:v>
                </c:pt>
                <c:pt idx="1">
                  <c:v>305.01712128532489</c:v>
                </c:pt>
                <c:pt idx="2">
                  <c:v>304.22294367637477</c:v>
                </c:pt>
                <c:pt idx="3">
                  <c:v>287.12696874016677</c:v>
                </c:pt>
                <c:pt idx="4">
                  <c:v>281.15525709388629</c:v>
                </c:pt>
                <c:pt idx="5">
                  <c:v>299.13832440175003</c:v>
                </c:pt>
                <c:pt idx="6">
                  <c:v>243.9186466847984</c:v>
                </c:pt>
                <c:pt idx="7">
                  <c:v>232.50127038808358</c:v>
                </c:pt>
                <c:pt idx="8">
                  <c:v>284.00719223244812</c:v>
                </c:pt>
                <c:pt idx="9">
                  <c:v>275.91073080537655</c:v>
                </c:pt>
                <c:pt idx="10">
                  <c:v>279.24104187978151</c:v>
                </c:pt>
                <c:pt idx="11">
                  <c:v>241.69887693519038</c:v>
                </c:pt>
                <c:pt idx="12">
                  <c:v>285.35132036638424</c:v>
                </c:pt>
                <c:pt idx="13">
                  <c:v>224.73036828323998</c:v>
                </c:pt>
                <c:pt idx="14">
                  <c:v>268.59318893961529</c:v>
                </c:pt>
                <c:pt idx="15">
                  <c:v>269.60639492040883</c:v>
                </c:pt>
                <c:pt idx="16">
                  <c:v>210.4002896249832</c:v>
                </c:pt>
                <c:pt idx="17">
                  <c:v>253.64318726468386</c:v>
                </c:pt>
                <c:pt idx="18">
                  <c:v>223.57690336973599</c:v>
                </c:pt>
                <c:pt idx="19">
                  <c:v>257.32629563952986</c:v>
                </c:pt>
                <c:pt idx="20">
                  <c:v>247.27792186550192</c:v>
                </c:pt>
              </c:numCache>
            </c:numRef>
          </c:val>
        </c:ser>
        <c:ser>
          <c:idx val="1"/>
          <c:order val="1"/>
          <c:tx>
            <c:strRef>
              <c:f>'1'!$J$83</c:f>
              <c:strCache>
                <c:ptCount val="1"/>
                <c:pt idx="0">
                  <c:v>DRI</c:v>
                </c:pt>
              </c:strCache>
            </c:strRef>
          </c:tx>
          <c:dLbls>
            <c:txPr>
              <a:bodyPr/>
              <a:lstStyle/>
              <a:p>
                <a:pPr>
                  <a:defRPr sz="950" baseline="0">
                    <a:solidFill>
                      <a:schemeClr val="bg1"/>
                    </a:solidFill>
                  </a:defRPr>
                </a:pPr>
                <a:endParaRPr lang="fr-FR"/>
              </a:p>
            </c:txPr>
            <c:showVal val="1"/>
          </c:dLbls>
          <c:cat>
            <c:strRef>
              <c:f>'1'!$H$84:$H$104</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'1'!$J$84:$J$104</c:f>
              <c:numCache>
                <c:formatCode>#,##0_ _ _ _ _ _ _ _*</c:formatCode>
                <c:ptCount val="21"/>
                <c:pt idx="0">
                  <c:v>131.55649381973632</c:v>
                </c:pt>
                <c:pt idx="1">
                  <c:v>162.00297844711159</c:v>
                </c:pt>
                <c:pt idx="2">
                  <c:v>162.57065243988981</c:v>
                </c:pt>
                <c:pt idx="3">
                  <c:v>176.25753942131905</c:v>
                </c:pt>
                <c:pt idx="4">
                  <c:v>178.96300305710494</c:v>
                </c:pt>
                <c:pt idx="5">
                  <c:v>152.06951454147747</c:v>
                </c:pt>
                <c:pt idx="6">
                  <c:v>192.5903150736556</c:v>
                </c:pt>
                <c:pt idx="7">
                  <c:v>193.24059775366075</c:v>
                </c:pt>
                <c:pt idx="8">
                  <c:v>135.46124268446937</c:v>
                </c:pt>
                <c:pt idx="9">
                  <c:v>142.92044863464574</c:v>
                </c:pt>
                <c:pt idx="10">
                  <c:v>128.20596140922379</c:v>
                </c:pt>
                <c:pt idx="11">
                  <c:v>164.13682012462942</c:v>
                </c:pt>
                <c:pt idx="12">
                  <c:v>119.26599379362381</c:v>
                </c:pt>
                <c:pt idx="13">
                  <c:v>177.29784054057467</c:v>
                </c:pt>
                <c:pt idx="14">
                  <c:v>133.15670576466007</c:v>
                </c:pt>
                <c:pt idx="15">
                  <c:v>131.55940171517284</c:v>
                </c:pt>
                <c:pt idx="16">
                  <c:v>186.93772197655323</c:v>
                </c:pt>
                <c:pt idx="17">
                  <c:v>131.72776062723767</c:v>
                </c:pt>
                <c:pt idx="18">
                  <c:v>154.21855528284249</c:v>
                </c:pt>
                <c:pt idx="19">
                  <c:v>109.19963890737026</c:v>
                </c:pt>
                <c:pt idx="20">
                  <c:v>92.453786897044282</c:v>
                </c:pt>
              </c:numCache>
            </c:numRef>
          </c:val>
        </c:ser>
        <c:gapWidth val="55"/>
        <c:overlap val="100"/>
        <c:axId val="110385024"/>
        <c:axId val="110386560"/>
      </c:barChart>
      <c:catAx>
        <c:axId val="110385024"/>
        <c:scaling>
          <c:orientation val="minMax"/>
        </c:scaling>
        <c:axPos val="l"/>
        <c:numFmt formatCode="General" sourceLinked="1"/>
        <c:majorTickMark val="none"/>
        <c:tickLblPos val="nextTo"/>
        <c:txPr>
          <a:bodyPr rot="0" vert="horz"/>
          <a:lstStyle/>
          <a:p>
            <a:pPr>
              <a:defRPr sz="800">
                <a:latin typeface="Arial" pitchFamily="34" charset="0"/>
                <a:cs typeface="Arial" pitchFamily="34" charset="0"/>
              </a:defRPr>
            </a:pPr>
            <a:endParaRPr lang="fr-FR"/>
          </a:p>
        </c:txPr>
        <c:crossAx val="110386560"/>
        <c:crosses val="autoZero"/>
        <c:auto val="1"/>
        <c:lblAlgn val="ctr"/>
        <c:lblOffset val="100"/>
        <c:tickLblSkip val="1"/>
        <c:tickMarkSkip val="1"/>
      </c:catAx>
      <c:valAx>
        <c:axId val="110386560"/>
        <c:scaling>
          <c:orientation val="minMax"/>
          <c:max val="60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majorTickMark val="none"/>
        <c:tickLblPos val="nextTo"/>
        <c:txPr>
          <a:bodyPr rot="0" vert="horz"/>
          <a:lstStyle/>
          <a:p>
            <a:pPr>
              <a:defRPr/>
            </a:pPr>
            <a:endParaRPr lang="fr-FR"/>
          </a:p>
        </c:txPr>
        <c:crossAx val="110385024"/>
        <c:crosses val="autoZero"/>
        <c:crossBetween val="between"/>
        <c:majorUnit val="100"/>
        <c:minorUnit val="50"/>
      </c:valAx>
      <c:spPr>
        <a:noFill/>
      </c:spPr>
    </c:plotArea>
    <c:legend>
      <c:legendPos val="r"/>
      <c:txPr>
        <a:bodyPr/>
        <a:lstStyle/>
        <a:p>
          <a:pPr>
            <a:defRPr sz="800">
              <a:latin typeface="Arial" pitchFamily="34" charset="0"/>
              <a:cs typeface="Arial" pitchFamily="34" charset="0"/>
            </a:defRPr>
          </a:pPr>
          <a:endParaRPr lang="fr-FR"/>
        </a:p>
      </c:txPr>
    </c:legend>
    <c:plotVisOnly val="1"/>
    <c:dispBlanksAs val="gap"/>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26404054554530376"/>
          <c:y val="4.0627885503231764E-2"/>
          <c:w val="0.5790330579843167"/>
          <c:h val="0.86684523160367843"/>
        </c:manualLayout>
      </c:layout>
      <c:barChart>
        <c:barDir val="bar"/>
        <c:grouping val="clustered"/>
        <c:ser>
          <c:idx val="0"/>
          <c:order val="0"/>
          <c:tx>
            <c:strRef>
              <c:f>'9'!$B$70</c:f>
              <c:strCache>
                <c:ptCount val="1"/>
                <c:pt idx="0">
                  <c:v>permis de conduire</c:v>
                </c:pt>
              </c:strCache>
            </c:strRef>
          </c:tx>
          <c:cat>
            <c:strRef>
              <c:f>'9'!$A$71:$A$96</c:f>
              <c:strCache>
                <c:ptCount val="26"/>
                <c:pt idx="0">
                  <c:v>Provence-Alpes-Côte d'Azur</c:v>
                </c:pt>
                <c:pt idx="1">
                  <c:v>Pays de la Loire</c:v>
                </c:pt>
                <c:pt idx="2">
                  <c:v>Ile-de-France</c:v>
                </c:pt>
                <c:pt idx="3">
                  <c:v>Bourgogne</c:v>
                </c:pt>
                <c:pt idx="4">
                  <c:v>Bretagne</c:v>
                </c:pt>
                <c:pt idx="5">
                  <c:v>Nord-Pas-de-Calais</c:v>
                </c:pt>
                <c:pt idx="6">
                  <c:v>Languedoc-Roussillon</c:v>
                </c:pt>
                <c:pt idx="7">
                  <c:v>Lorraine</c:v>
                </c:pt>
                <c:pt idx="8">
                  <c:v>Rhône-Alpes</c:v>
                </c:pt>
                <c:pt idx="9">
                  <c:v>Guyane</c:v>
                </c:pt>
                <c:pt idx="10">
                  <c:v>Poitou-Charentes</c:v>
                </c:pt>
                <c:pt idx="11">
                  <c:v>Centre</c:v>
                </c:pt>
                <c:pt idx="12">
                  <c:v>Guadeloupe</c:v>
                </c:pt>
                <c:pt idx="13">
                  <c:v>Auvergne</c:v>
                </c:pt>
                <c:pt idx="14">
                  <c:v>Limousin</c:v>
                </c:pt>
                <c:pt idx="15">
                  <c:v>Réunion</c:v>
                </c:pt>
                <c:pt idx="16">
                  <c:v>Alsace</c:v>
                </c:pt>
                <c:pt idx="17">
                  <c:v>Aquitaine</c:v>
                </c:pt>
                <c:pt idx="18">
                  <c:v>Franche-Comté</c:v>
                </c:pt>
                <c:pt idx="19">
                  <c:v>Champagne-Ardenne</c:v>
                </c:pt>
                <c:pt idx="20">
                  <c:v>Basse-Normandie</c:v>
                </c:pt>
                <c:pt idx="21">
                  <c:v>Haute-Normandie</c:v>
                </c:pt>
                <c:pt idx="22">
                  <c:v>Midi-Pyrénées</c:v>
                </c:pt>
                <c:pt idx="23">
                  <c:v>Picardie</c:v>
                </c:pt>
                <c:pt idx="24">
                  <c:v>Martinique</c:v>
                </c:pt>
                <c:pt idx="25">
                  <c:v>Corse</c:v>
                </c:pt>
              </c:strCache>
            </c:strRef>
          </c:cat>
          <c:val>
            <c:numRef>
              <c:f>'9'!$B$71:$B$96</c:f>
              <c:numCache>
                <c:formatCode>General</c:formatCode>
                <c:ptCount val="26"/>
                <c:pt idx="0">
                  <c:v>0</c:v>
                </c:pt>
                <c:pt idx="1">
                  <c:v>0</c:v>
                </c:pt>
                <c:pt idx="2">
                  <c:v>0</c:v>
                </c:pt>
                <c:pt idx="3">
                  <c:v>0</c:v>
                </c:pt>
                <c:pt idx="4">
                  <c:v>0</c:v>
                </c:pt>
                <c:pt idx="5">
                  <c:v>0</c:v>
                </c:pt>
                <c:pt idx="6">
                  <c:v>0</c:v>
                </c:pt>
                <c:pt idx="7">
                  <c:v>0</c:v>
                </c:pt>
                <c:pt idx="8">
                  <c:v>0</c:v>
                </c:pt>
                <c:pt idx="9">
                  <c:v>53.56</c:v>
                </c:pt>
                <c:pt idx="10">
                  <c:v>25</c:v>
                </c:pt>
                <c:pt idx="11">
                  <c:v>0</c:v>
                </c:pt>
                <c:pt idx="12">
                  <c:v>0</c:v>
                </c:pt>
                <c:pt idx="13">
                  <c:v>0</c:v>
                </c:pt>
                <c:pt idx="14">
                  <c:v>26.6</c:v>
                </c:pt>
                <c:pt idx="15">
                  <c:v>68.599999999999994</c:v>
                </c:pt>
                <c:pt idx="16">
                  <c:v>0</c:v>
                </c:pt>
                <c:pt idx="17">
                  <c:v>0</c:v>
                </c:pt>
                <c:pt idx="18">
                  <c:v>0</c:v>
                </c:pt>
                <c:pt idx="19">
                  <c:v>0</c:v>
                </c:pt>
                <c:pt idx="20">
                  <c:v>0</c:v>
                </c:pt>
                <c:pt idx="21">
                  <c:v>0</c:v>
                </c:pt>
                <c:pt idx="22">
                  <c:v>0</c:v>
                </c:pt>
                <c:pt idx="23">
                  <c:v>0</c:v>
                </c:pt>
                <c:pt idx="24">
                  <c:v>53</c:v>
                </c:pt>
                <c:pt idx="25">
                  <c:v>33</c:v>
                </c:pt>
              </c:numCache>
            </c:numRef>
          </c:val>
        </c:ser>
        <c:ser>
          <c:idx val="1"/>
          <c:order val="1"/>
          <c:tx>
            <c:strRef>
              <c:f>'9'!$C$70</c:f>
              <c:strCache>
                <c:ptCount val="1"/>
                <c:pt idx="0">
                  <c:v>carte grise</c:v>
                </c:pt>
              </c:strCache>
            </c:strRef>
          </c:tx>
          <c:cat>
            <c:strRef>
              <c:f>'9'!$A$71:$A$96</c:f>
              <c:strCache>
                <c:ptCount val="26"/>
                <c:pt idx="0">
                  <c:v>Provence-Alpes-Côte d'Azur</c:v>
                </c:pt>
                <c:pt idx="1">
                  <c:v>Pays de la Loire</c:v>
                </c:pt>
                <c:pt idx="2">
                  <c:v>Ile-de-France</c:v>
                </c:pt>
                <c:pt idx="3">
                  <c:v>Bourgogne</c:v>
                </c:pt>
                <c:pt idx="4">
                  <c:v>Bretagne</c:v>
                </c:pt>
                <c:pt idx="5">
                  <c:v>Nord-Pas-de-Calais</c:v>
                </c:pt>
                <c:pt idx="6">
                  <c:v>Languedoc-Roussillon</c:v>
                </c:pt>
                <c:pt idx="7">
                  <c:v>Lorraine</c:v>
                </c:pt>
                <c:pt idx="8">
                  <c:v>Rhône-Alpes</c:v>
                </c:pt>
                <c:pt idx="9">
                  <c:v>Guyane</c:v>
                </c:pt>
                <c:pt idx="10">
                  <c:v>Poitou-Charentes</c:v>
                </c:pt>
                <c:pt idx="11">
                  <c:v>Centre</c:v>
                </c:pt>
                <c:pt idx="12">
                  <c:v>Guadeloupe</c:v>
                </c:pt>
                <c:pt idx="13">
                  <c:v>Auvergne</c:v>
                </c:pt>
                <c:pt idx="14">
                  <c:v>Limousin</c:v>
                </c:pt>
                <c:pt idx="15">
                  <c:v>Réunion</c:v>
                </c:pt>
                <c:pt idx="16">
                  <c:v>Alsace</c:v>
                </c:pt>
                <c:pt idx="17">
                  <c:v>Aquitaine</c:v>
                </c:pt>
                <c:pt idx="18">
                  <c:v>Franche-Comté</c:v>
                </c:pt>
                <c:pt idx="19">
                  <c:v>Champagne-Ardenne</c:v>
                </c:pt>
                <c:pt idx="20">
                  <c:v>Basse-Normandie</c:v>
                </c:pt>
                <c:pt idx="21">
                  <c:v>Haute-Normandie</c:v>
                </c:pt>
                <c:pt idx="22">
                  <c:v>Midi-Pyrénées</c:v>
                </c:pt>
                <c:pt idx="23">
                  <c:v>Picardie</c:v>
                </c:pt>
                <c:pt idx="24">
                  <c:v>Martinique</c:v>
                </c:pt>
                <c:pt idx="25">
                  <c:v>Corse</c:v>
                </c:pt>
              </c:strCache>
            </c:strRef>
          </c:cat>
          <c:val>
            <c:numRef>
              <c:f>'9'!$C$71:$C$96</c:f>
              <c:numCache>
                <c:formatCode>General</c:formatCode>
                <c:ptCount val="26"/>
                <c:pt idx="0">
                  <c:v>51.2</c:v>
                </c:pt>
                <c:pt idx="1">
                  <c:v>48</c:v>
                </c:pt>
                <c:pt idx="2">
                  <c:v>46.15</c:v>
                </c:pt>
                <c:pt idx="3">
                  <c:v>46</c:v>
                </c:pt>
                <c:pt idx="4">
                  <c:v>46</c:v>
                </c:pt>
                <c:pt idx="5">
                  <c:v>45</c:v>
                </c:pt>
                <c:pt idx="6">
                  <c:v>44</c:v>
                </c:pt>
                <c:pt idx="7">
                  <c:v>43</c:v>
                </c:pt>
                <c:pt idx="8">
                  <c:v>43</c:v>
                </c:pt>
                <c:pt idx="9">
                  <c:v>42.5</c:v>
                </c:pt>
                <c:pt idx="10">
                  <c:v>42</c:v>
                </c:pt>
                <c:pt idx="11">
                  <c:v>41.82</c:v>
                </c:pt>
                <c:pt idx="12">
                  <c:v>41</c:v>
                </c:pt>
                <c:pt idx="13">
                  <c:v>40</c:v>
                </c:pt>
                <c:pt idx="14">
                  <c:v>40</c:v>
                </c:pt>
                <c:pt idx="15">
                  <c:v>39</c:v>
                </c:pt>
                <c:pt idx="16">
                  <c:v>36.5</c:v>
                </c:pt>
                <c:pt idx="17">
                  <c:v>36</c:v>
                </c:pt>
                <c:pt idx="18">
                  <c:v>36</c:v>
                </c:pt>
                <c:pt idx="19">
                  <c:v>35</c:v>
                </c:pt>
                <c:pt idx="20">
                  <c:v>35</c:v>
                </c:pt>
                <c:pt idx="21">
                  <c:v>35</c:v>
                </c:pt>
                <c:pt idx="22">
                  <c:v>34</c:v>
                </c:pt>
                <c:pt idx="23">
                  <c:v>33</c:v>
                </c:pt>
                <c:pt idx="24">
                  <c:v>30</c:v>
                </c:pt>
                <c:pt idx="25">
                  <c:v>27</c:v>
                </c:pt>
              </c:numCache>
            </c:numRef>
          </c:val>
        </c:ser>
        <c:axId val="115614080"/>
        <c:axId val="115615616"/>
      </c:barChart>
      <c:catAx>
        <c:axId val="115614080"/>
        <c:scaling>
          <c:orientation val="minMax"/>
        </c:scaling>
        <c:axPos val="l"/>
        <c:numFmt formatCode="General" sourceLinked="1"/>
        <c:majorTickMark val="none"/>
        <c:tickLblPos val="nextTo"/>
        <c:txPr>
          <a:bodyPr rot="0" vert="horz"/>
          <a:lstStyle/>
          <a:p>
            <a:pPr>
              <a:defRPr sz="950"/>
            </a:pPr>
            <a:endParaRPr lang="fr-FR"/>
          </a:p>
        </c:txPr>
        <c:crossAx val="115615616"/>
        <c:crosses val="autoZero"/>
        <c:auto val="1"/>
        <c:lblAlgn val="ctr"/>
        <c:lblOffset val="100"/>
        <c:tickLblSkip val="1"/>
        <c:tickMarkSkip val="1"/>
      </c:catAx>
      <c:valAx>
        <c:axId val="115615616"/>
        <c:scaling>
          <c:orientation val="minMax"/>
          <c:max val="7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tickLblPos val="nextTo"/>
        <c:txPr>
          <a:bodyPr rot="0" vert="horz"/>
          <a:lstStyle/>
          <a:p>
            <a:pPr>
              <a:defRPr/>
            </a:pPr>
            <a:endParaRPr lang="fr-FR"/>
          </a:p>
        </c:txPr>
        <c:crossAx val="115614080"/>
        <c:crosses val="autoZero"/>
        <c:crossBetween val="between"/>
        <c:majorUnit val="10"/>
      </c:valAx>
    </c:plotArea>
    <c:legend>
      <c:legendPos val="r"/>
      <c:layout>
        <c:manualLayout>
          <c:xMode val="edge"/>
          <c:yMode val="edge"/>
          <c:x val="0.82276170233322365"/>
          <c:y val="0.43321162417024955"/>
          <c:w val="0.16496835901647458"/>
          <c:h val="0.22591256425356787"/>
        </c:manualLayout>
      </c:layout>
    </c:legend>
    <c:plotVisOnly val="1"/>
    <c:dispBlanksAs val="gap"/>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fr-FR"/>
  <c:style val="11"/>
  <c:chart>
    <c:plotArea>
      <c:layout>
        <c:manualLayout>
          <c:layoutTarget val="inner"/>
          <c:xMode val="edge"/>
          <c:yMode val="edge"/>
          <c:x val="0.31615890606267294"/>
          <c:y val="0.17679421651241237"/>
          <c:w val="0.41747988291587568"/>
          <c:h val="0.7119130634986417"/>
        </c:manualLayout>
      </c:layout>
      <c:pieChart>
        <c:varyColors val="1"/>
        <c:ser>
          <c:idx val="0"/>
          <c:order val="0"/>
          <c:dLbls>
            <c:dLbl>
              <c:idx val="0"/>
              <c:layout>
                <c:manualLayout>
                  <c:x val="-0.22804035298056879"/>
                  <c:y val="-0.22035198231799971"/>
                </c:manualLayout>
              </c:layout>
              <c:tx>
                <c:rich>
                  <a:bodyPr/>
                  <a:lstStyle/>
                  <a:p>
                    <a:r>
                      <a:rPr lang="fr-FR"/>
                      <a:t>DGF </a:t>
                    </a:r>
                  </a:p>
                  <a:p>
                    <a:r>
                      <a:rPr lang="fr-FR"/>
                      <a:t>46,5%</a:t>
                    </a:r>
                  </a:p>
                </c:rich>
              </c:tx>
              <c:dLblPos val="bestFit"/>
            </c:dLbl>
            <c:dLbl>
              <c:idx val="1"/>
              <c:layout>
                <c:manualLayout>
                  <c:x val="1.8451767603123684E-2"/>
                  <c:y val="-8.1871345029240986E-3"/>
                </c:manualLayout>
              </c:layout>
              <c:tx>
                <c:rich>
                  <a:bodyPr/>
                  <a:lstStyle/>
                  <a:p>
                    <a:r>
                      <a:rPr lang="fr-FR"/>
                      <a:t>Dot. form. p.* 13,4%</a:t>
                    </a:r>
                  </a:p>
                </c:rich>
              </c:tx>
              <c:dLblPos val="bestFit"/>
            </c:dLbl>
            <c:dLbl>
              <c:idx val="2"/>
              <c:tx>
                <c:rich>
                  <a:bodyPr/>
                  <a:lstStyle/>
                  <a:p>
                    <a:r>
                      <a:rPr lang="fr-FR"/>
                      <a:t>DGD </a:t>
                    </a:r>
                  </a:p>
                  <a:p>
                    <a:r>
                      <a:rPr lang="fr-FR"/>
                      <a:t>5,3%</a:t>
                    </a:r>
                  </a:p>
                </c:rich>
              </c:tx>
            </c:dLbl>
            <c:dLbl>
              <c:idx val="3"/>
              <c:tx>
                <c:rich>
                  <a:bodyPr/>
                  <a:lstStyle/>
                  <a:p>
                    <a:r>
                      <a:rPr lang="fr-FR"/>
                      <a:t>FNDMA </a:t>
                    </a:r>
                  </a:p>
                  <a:p>
                    <a:r>
                      <a:rPr lang="fr-FR"/>
                      <a:t>4,7%</a:t>
                    </a:r>
                  </a:p>
                </c:rich>
              </c:tx>
            </c:dLbl>
            <c:dLbl>
              <c:idx val="4"/>
              <c:layout>
                <c:manualLayout>
                  <c:x val="-2.2102313352962881E-3"/>
                  <c:y val="2.5014291611174896E-2"/>
                </c:manualLayout>
              </c:layout>
              <c:tx>
                <c:rich>
                  <a:bodyPr/>
                  <a:lstStyle/>
                  <a:p>
                    <a:r>
                      <a:rPr lang="fr-FR"/>
                      <a:t>DRES </a:t>
                    </a:r>
                  </a:p>
                  <a:p>
                    <a:r>
                      <a:rPr lang="fr-FR"/>
                      <a:t>5,6%</a:t>
                    </a:r>
                  </a:p>
                </c:rich>
              </c:tx>
            </c:dLbl>
            <c:dLbl>
              <c:idx val="5"/>
              <c:tx>
                <c:rich>
                  <a:bodyPr/>
                  <a:lstStyle/>
                  <a:p>
                    <a:r>
                      <a:rPr lang="fr-FR"/>
                      <a:t>FCTVA </a:t>
                    </a:r>
                  </a:p>
                  <a:p>
                    <a:r>
                      <a:rPr lang="fr-FR"/>
                      <a:t>4,3%</a:t>
                    </a:r>
                  </a:p>
                </c:rich>
              </c:tx>
            </c:dLbl>
            <c:dLbl>
              <c:idx val="6"/>
              <c:layout>
                <c:manualLayout>
                  <c:x val="2.9350312692395002E-2"/>
                  <c:y val="7.8691531979555182E-2"/>
                </c:manualLayout>
              </c:layout>
              <c:tx>
                <c:rich>
                  <a:bodyPr/>
                  <a:lstStyle/>
                  <a:p>
                    <a:r>
                      <a:rPr lang="fr-FR"/>
                      <a:t>Autres</a:t>
                    </a:r>
                  </a:p>
                  <a:p>
                    <a:r>
                      <a:rPr lang="fr-FR"/>
                      <a:t> 20,2%</a:t>
                    </a:r>
                  </a:p>
                </c:rich>
              </c:tx>
              <c:dLblPos val="bestFit"/>
            </c:dLbl>
            <c:numFmt formatCode="0.0%" sourceLinked="0"/>
            <c:showVal val="1"/>
            <c:showCatName val="1"/>
            <c:showSerName val="1"/>
            <c:showPercent val="1"/>
            <c:separator> </c:separator>
          </c:dLbls>
          <c:cat>
            <c:strRef>
              <c:f>'10'!$H$82:$N$82</c:f>
              <c:strCache>
                <c:ptCount val="7"/>
                <c:pt idx="0">
                  <c:v>DGF</c:v>
                </c:pt>
                <c:pt idx="1">
                  <c:v>Dot. form. p.*</c:v>
                </c:pt>
                <c:pt idx="2">
                  <c:v>DGD</c:v>
                </c:pt>
                <c:pt idx="3">
                  <c:v>FNDMA</c:v>
                </c:pt>
                <c:pt idx="4">
                  <c:v>DRES</c:v>
                </c:pt>
                <c:pt idx="5">
                  <c:v>FCTVA</c:v>
                </c:pt>
                <c:pt idx="6">
                  <c:v>Autres</c:v>
                </c:pt>
              </c:strCache>
            </c:strRef>
          </c:cat>
          <c:val>
            <c:numRef>
              <c:f>'10'!$H$84:$N$84</c:f>
              <c:numCache>
                <c:formatCode>0.0%</c:formatCode>
                <c:ptCount val="7"/>
                <c:pt idx="0">
                  <c:v>0.46494811625526178</c:v>
                </c:pt>
                <c:pt idx="1">
                  <c:v>0.13358959518229857</c:v>
                </c:pt>
                <c:pt idx="2">
                  <c:v>5.28679520943484E-2</c:v>
                </c:pt>
                <c:pt idx="3">
                  <c:v>4.7171097933223737E-2</c:v>
                </c:pt>
                <c:pt idx="4">
                  <c:v>5.6313799950733566E-2</c:v>
                </c:pt>
                <c:pt idx="5">
                  <c:v>4.3362031530079531E-2</c:v>
                </c:pt>
                <c:pt idx="6">
                  <c:v>0.20174740705405442</c:v>
                </c:pt>
              </c:numCache>
            </c:numRef>
          </c:val>
        </c:ser>
        <c:dLbls>
          <c:showCatName val="1"/>
          <c:showPercent val="1"/>
        </c:dLbls>
        <c:firstSliceAng val="100"/>
      </c:pieChart>
    </c:plotArea>
    <c:plotVisOnly val="1"/>
    <c:dispBlanksAs val="zero"/>
  </c:chart>
  <c:printSettings>
    <c:headerFooter alignWithMargins="0"/>
    <c:pageMargins b="0.98425196899999956" l="0.78740157499999996" r="0.78740157499999996" t="0.98425196899999956" header="0.49212598450000244" footer="0.4921259845000024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24903220660953293"/>
          <c:y val="3.1570471166832301E-2"/>
          <c:w val="0.73364597578060475"/>
          <c:h val="0.90991151096479261"/>
        </c:manualLayout>
      </c:layout>
      <c:barChart>
        <c:barDir val="bar"/>
        <c:grouping val="clustered"/>
        <c:ser>
          <c:idx val="0"/>
          <c:order val="0"/>
          <c:dLbls>
            <c:showVal val="1"/>
          </c:dLbls>
          <c:cat>
            <c:strRef>
              <c:f>'12'!$H$81:$H$106</c:f>
              <c:strCache>
                <c:ptCount val="26"/>
                <c:pt idx="0">
                  <c:v>Ile-de-France</c:v>
                </c:pt>
                <c:pt idx="1">
                  <c:v>Nord-Pas-de-Calais</c:v>
                </c:pt>
                <c:pt idx="2">
                  <c:v>Alsace</c:v>
                </c:pt>
                <c:pt idx="3">
                  <c:v>Lorraine</c:v>
                </c:pt>
                <c:pt idx="4">
                  <c:v>Provence-Alpes-Côte d'Azur</c:v>
                </c:pt>
                <c:pt idx="5">
                  <c:v>Pays de la Loire</c:v>
                </c:pt>
                <c:pt idx="6">
                  <c:v>Languedoc-Roussillon</c:v>
                </c:pt>
                <c:pt idx="7">
                  <c:v>Guyane</c:v>
                </c:pt>
                <c:pt idx="8">
                  <c:v>Auvergne</c:v>
                </c:pt>
                <c:pt idx="9">
                  <c:v>Bourgogne</c:v>
                </c:pt>
                <c:pt idx="10">
                  <c:v>Rhône-Alpes</c:v>
                </c:pt>
                <c:pt idx="11">
                  <c:v>Champagne-Ardenne</c:v>
                </c:pt>
                <c:pt idx="12">
                  <c:v>Guadeloupe</c:v>
                </c:pt>
                <c:pt idx="13">
                  <c:v>Picardie</c:v>
                </c:pt>
                <c:pt idx="14">
                  <c:v>Martinique</c:v>
                </c:pt>
                <c:pt idx="15">
                  <c:v>Limousin</c:v>
                </c:pt>
                <c:pt idx="16">
                  <c:v>Centre</c:v>
                </c:pt>
                <c:pt idx="17">
                  <c:v>Corse</c:v>
                </c:pt>
                <c:pt idx="18">
                  <c:v>Poitou-Charentes</c:v>
                </c:pt>
                <c:pt idx="19">
                  <c:v>Réunion</c:v>
                </c:pt>
                <c:pt idx="20">
                  <c:v>Basse-Normandie</c:v>
                </c:pt>
                <c:pt idx="21">
                  <c:v>Aquitaine</c:v>
                </c:pt>
                <c:pt idx="22">
                  <c:v>Franche-Comté</c:v>
                </c:pt>
                <c:pt idx="23">
                  <c:v>Bretagne</c:v>
                </c:pt>
                <c:pt idx="24">
                  <c:v>Haute-Normandie</c:v>
                </c:pt>
                <c:pt idx="25">
                  <c:v>Midi-Pyrénées</c:v>
                </c:pt>
              </c:strCache>
            </c:strRef>
          </c:cat>
          <c:val>
            <c:numRef>
              <c:f>'12'!$I$81:$I$106</c:f>
              <c:numCache>
                <c:formatCode>#,##0.00_ _ _ _ _ _ _ _ _ _ _ _*</c:formatCode>
                <c:ptCount val="26"/>
                <c:pt idx="0">
                  <c:v>1.3410078932624367</c:v>
                </c:pt>
                <c:pt idx="1">
                  <c:v>1.2749887054513982</c:v>
                </c:pt>
                <c:pt idx="2">
                  <c:v>1.18968435214922</c:v>
                </c:pt>
                <c:pt idx="3">
                  <c:v>1.0952430600112004</c:v>
                </c:pt>
                <c:pt idx="4">
                  <c:v>1.0877998522260723</c:v>
                </c:pt>
                <c:pt idx="5">
                  <c:v>1.060623247669757</c:v>
                </c:pt>
                <c:pt idx="6">
                  <c:v>1.0597989929636604</c:v>
                </c:pt>
                <c:pt idx="7">
                  <c:v>1.0425989289247832</c:v>
                </c:pt>
                <c:pt idx="8">
                  <c:v>0.98337622163588168</c:v>
                </c:pt>
                <c:pt idx="9">
                  <c:v>0.84353148677615652</c:v>
                </c:pt>
                <c:pt idx="10">
                  <c:v>0.82703455311172147</c:v>
                </c:pt>
                <c:pt idx="11">
                  <c:v>0.81528857396449628</c:v>
                </c:pt>
                <c:pt idx="12">
                  <c:v>0.74054495413713295</c:v>
                </c:pt>
                <c:pt idx="13">
                  <c:v>0.72698265292505826</c:v>
                </c:pt>
                <c:pt idx="14">
                  <c:v>0.70815381422994761</c:v>
                </c:pt>
                <c:pt idx="15">
                  <c:v>0.68199819581571719</c:v>
                </c:pt>
                <c:pt idx="16">
                  <c:v>0.66942203972118586</c:v>
                </c:pt>
                <c:pt idx="17">
                  <c:v>0.59353113322861151</c:v>
                </c:pt>
                <c:pt idx="18">
                  <c:v>0.59163130923260565</c:v>
                </c:pt>
                <c:pt idx="19">
                  <c:v>0.59056141355859038</c:v>
                </c:pt>
                <c:pt idx="20">
                  <c:v>0.58381045127280184</c:v>
                </c:pt>
                <c:pt idx="21">
                  <c:v>0.51920142857476792</c:v>
                </c:pt>
                <c:pt idx="22">
                  <c:v>0.43947064213201076</c:v>
                </c:pt>
                <c:pt idx="23">
                  <c:v>0.41804922857619786</c:v>
                </c:pt>
                <c:pt idx="24">
                  <c:v>0.3402347139011922</c:v>
                </c:pt>
                <c:pt idx="25">
                  <c:v>0.26799542730781556</c:v>
                </c:pt>
              </c:numCache>
            </c:numRef>
          </c:val>
        </c:ser>
        <c:gapWidth val="70"/>
        <c:overlap val="100"/>
        <c:axId val="115814400"/>
        <c:axId val="115815936"/>
      </c:barChart>
      <c:catAx>
        <c:axId val="115814400"/>
        <c:scaling>
          <c:orientation val="minMax"/>
        </c:scaling>
        <c:axPos val="l"/>
        <c:numFmt formatCode="General" sourceLinked="1"/>
        <c:tickLblPos val="nextTo"/>
        <c:txPr>
          <a:bodyPr rot="0" vert="horz"/>
          <a:lstStyle/>
          <a:p>
            <a:pPr>
              <a:defRPr/>
            </a:pPr>
            <a:endParaRPr lang="fr-FR"/>
          </a:p>
        </c:txPr>
        <c:crossAx val="115815936"/>
        <c:crosses val="autoZero"/>
        <c:auto val="1"/>
        <c:lblAlgn val="ctr"/>
        <c:lblOffset val="100"/>
        <c:tickLblSkip val="1"/>
        <c:tickMarkSkip val="1"/>
      </c:catAx>
      <c:valAx>
        <c:axId val="115815936"/>
        <c:scaling>
          <c:orientation val="minMax"/>
          <c:max val="1.5"/>
          <c:min val="0"/>
        </c:scaling>
        <c:axPos val="b"/>
        <c:majorGridlines/>
        <c:numFmt formatCode="0" sourceLinked="0"/>
        <c:tickLblPos val="nextTo"/>
        <c:txPr>
          <a:bodyPr rot="0" vert="horz"/>
          <a:lstStyle/>
          <a:p>
            <a:pPr>
              <a:defRPr/>
            </a:pPr>
            <a:endParaRPr lang="fr-FR"/>
          </a:p>
        </c:txPr>
        <c:crossAx val="115814400"/>
        <c:crosses val="autoZero"/>
        <c:crossBetween val="between"/>
        <c:majorUnit val="1"/>
        <c:minorUnit val="0.5"/>
      </c:valAx>
    </c:plotArea>
    <c:plotVisOnly val="1"/>
    <c:dispBlanksAs val="gap"/>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style val="10"/>
  <c:chart>
    <c:plotArea>
      <c:layout>
        <c:manualLayout>
          <c:layoutTarget val="inner"/>
          <c:xMode val="edge"/>
          <c:yMode val="edge"/>
          <c:x val="0.14811051003125356"/>
          <c:y val="1.5100612423447068E-2"/>
          <c:w val="0.82740368705774658"/>
          <c:h val="0.86043118463403079"/>
        </c:manualLayout>
      </c:layout>
      <c:barChart>
        <c:barDir val="bar"/>
        <c:grouping val="stacked"/>
        <c:ser>
          <c:idx val="0"/>
          <c:order val="0"/>
          <c:tx>
            <c:strRef>
              <c:f>'13'!$B$89</c:f>
              <c:strCache>
                <c:ptCount val="1"/>
                <c:pt idx="0">
                  <c:v>Services généraux</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'13'!$B$90:$B$110</c:f>
              <c:numCache>
                <c:formatCode>#,##0</c:formatCode>
                <c:ptCount val="21"/>
                <c:pt idx="0">
                  <c:v>56.637430762090915</c:v>
                </c:pt>
                <c:pt idx="1">
                  <c:v>43.151333078510802</c:v>
                </c:pt>
                <c:pt idx="2">
                  <c:v>32.657471357815339</c:v>
                </c:pt>
                <c:pt idx="3">
                  <c:v>57.318266340432857</c:v>
                </c:pt>
                <c:pt idx="4">
                  <c:v>41.990137895781764</c:v>
                </c:pt>
                <c:pt idx="5">
                  <c:v>50.745995160145171</c:v>
                </c:pt>
                <c:pt idx="6">
                  <c:v>27.55072718530414</c:v>
                </c:pt>
                <c:pt idx="7">
                  <c:v>17.396658129175389</c:v>
                </c:pt>
                <c:pt idx="8">
                  <c:v>33.430520551633805</c:v>
                </c:pt>
                <c:pt idx="9">
                  <c:v>32.776773204423719</c:v>
                </c:pt>
                <c:pt idx="10">
                  <c:v>31.113070229452394</c:v>
                </c:pt>
                <c:pt idx="11">
                  <c:v>38.18225071078983</c:v>
                </c:pt>
                <c:pt idx="12">
                  <c:v>31.458794314600453</c:v>
                </c:pt>
                <c:pt idx="13">
                  <c:v>33.728824314420287</c:v>
                </c:pt>
                <c:pt idx="14">
                  <c:v>34.308733100618007</c:v>
                </c:pt>
                <c:pt idx="15">
                  <c:v>25.503266441946771</c:v>
                </c:pt>
                <c:pt idx="16">
                  <c:v>24.269560466759614</c:v>
                </c:pt>
                <c:pt idx="17">
                  <c:v>29.224037069597685</c:v>
                </c:pt>
                <c:pt idx="18">
                  <c:v>29.488585660194044</c:v>
                </c:pt>
                <c:pt idx="19">
                  <c:v>25.135235175140519</c:v>
                </c:pt>
                <c:pt idx="20">
                  <c:v>38.064390026787351</c:v>
                </c:pt>
              </c:numCache>
            </c:numRef>
          </c:val>
        </c:ser>
        <c:ser>
          <c:idx val="1"/>
          <c:order val="1"/>
          <c:tx>
            <c:strRef>
              <c:f>'13'!$C$89</c:f>
              <c:strCache>
                <c:ptCount val="1"/>
                <c:pt idx="0">
                  <c:v>Formation prof. et apprent.</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'13'!$C$90:$C$110</c:f>
              <c:numCache>
                <c:formatCode>#,##0</c:formatCode>
                <c:ptCount val="21"/>
                <c:pt idx="0">
                  <c:v>104.45290610313293</c:v>
                </c:pt>
                <c:pt idx="1">
                  <c:v>70.640219279871559</c:v>
                </c:pt>
                <c:pt idx="2">
                  <c:v>95.267414368219747</c:v>
                </c:pt>
                <c:pt idx="3">
                  <c:v>78.768322368065768</c:v>
                </c:pt>
                <c:pt idx="4">
                  <c:v>96.933489776385414</c:v>
                </c:pt>
                <c:pt idx="5">
                  <c:v>84.986650792715537</c:v>
                </c:pt>
                <c:pt idx="6">
                  <c:v>79.348581407394349</c:v>
                </c:pt>
                <c:pt idx="7">
                  <c:v>66.768124843262001</c:v>
                </c:pt>
                <c:pt idx="8">
                  <c:v>83.652075159026069</c:v>
                </c:pt>
                <c:pt idx="9">
                  <c:v>100.75659892844941</c:v>
                </c:pt>
                <c:pt idx="10">
                  <c:v>87.248079225800879</c:v>
                </c:pt>
                <c:pt idx="11">
                  <c:v>82.003654842884089</c:v>
                </c:pt>
                <c:pt idx="12">
                  <c:v>78.937451365083945</c:v>
                </c:pt>
                <c:pt idx="13">
                  <c:v>83.388470499461334</c:v>
                </c:pt>
                <c:pt idx="14">
                  <c:v>75.174927982379032</c:v>
                </c:pt>
                <c:pt idx="15">
                  <c:v>80.907519905787765</c:v>
                </c:pt>
                <c:pt idx="16">
                  <c:v>91.547682888617729</c:v>
                </c:pt>
                <c:pt idx="17">
                  <c:v>88.524244924727427</c:v>
                </c:pt>
                <c:pt idx="18">
                  <c:v>83.298518684645529</c:v>
                </c:pt>
                <c:pt idx="19">
                  <c:v>73.986362989943643</c:v>
                </c:pt>
                <c:pt idx="20">
                  <c:v>79.786848112249345</c:v>
                </c:pt>
              </c:numCache>
            </c:numRef>
          </c:val>
        </c:ser>
        <c:ser>
          <c:idx val="2"/>
          <c:order val="2"/>
          <c:tx>
            <c:strRef>
              <c:f>'13'!$D$89</c:f>
              <c:strCache>
                <c:ptCount val="1"/>
                <c:pt idx="0">
                  <c:v>Enseignement</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'13'!$D$90:$D$110</c:f>
              <c:numCache>
                <c:formatCode>#,##0</c:formatCode>
                <c:ptCount val="21"/>
                <c:pt idx="0">
                  <c:v>103.9062006837182</c:v>
                </c:pt>
                <c:pt idx="1">
                  <c:v>99.238936330046116</c:v>
                </c:pt>
                <c:pt idx="2">
                  <c:v>105.78993260234292</c:v>
                </c:pt>
                <c:pt idx="3">
                  <c:v>94.841193652841824</c:v>
                </c:pt>
                <c:pt idx="4">
                  <c:v>105.05040842419784</c:v>
                </c:pt>
                <c:pt idx="5">
                  <c:v>97.791178077829187</c:v>
                </c:pt>
                <c:pt idx="6">
                  <c:v>109.00493685568682</c:v>
                </c:pt>
                <c:pt idx="7">
                  <c:v>79.92148662577894</c:v>
                </c:pt>
                <c:pt idx="8">
                  <c:v>96.61222439917492</c:v>
                </c:pt>
                <c:pt idx="9">
                  <c:v>105.42314460398499</c:v>
                </c:pt>
                <c:pt idx="10">
                  <c:v>126.29742045638885</c:v>
                </c:pt>
                <c:pt idx="11">
                  <c:v>86.935103292235482</c:v>
                </c:pt>
                <c:pt idx="12">
                  <c:v>85.050287056706381</c:v>
                </c:pt>
                <c:pt idx="13">
                  <c:v>97.31341318338913</c:v>
                </c:pt>
                <c:pt idx="14">
                  <c:v>77.617497240200663</c:v>
                </c:pt>
                <c:pt idx="15">
                  <c:v>73.652574577586861</c:v>
                </c:pt>
                <c:pt idx="16">
                  <c:v>100.88088501222059</c:v>
                </c:pt>
                <c:pt idx="17">
                  <c:v>81.554805438818647</c:v>
                </c:pt>
                <c:pt idx="18">
                  <c:v>79.473046709039494</c:v>
                </c:pt>
                <c:pt idx="19">
                  <c:v>86.306944330110696</c:v>
                </c:pt>
                <c:pt idx="20">
                  <c:v>90.123667244583999</c:v>
                </c:pt>
              </c:numCache>
            </c:numRef>
          </c:val>
        </c:ser>
        <c:ser>
          <c:idx val="3"/>
          <c:order val="3"/>
          <c:tx>
            <c:strRef>
              <c:f>'13'!$E$89</c:f>
              <c:strCache>
                <c:ptCount val="1"/>
                <c:pt idx="0">
                  <c:v>Culture, sports et loisirs</c:v>
                </c:pt>
              </c:strCache>
            </c:strRef>
          </c:tx>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'13'!$E$90:$E$110</c:f>
              <c:numCache>
                <c:formatCode>#,##0</c:formatCode>
                <c:ptCount val="21"/>
                <c:pt idx="0">
                  <c:v>18.485286148496279</c:v>
                </c:pt>
                <c:pt idx="1">
                  <c:v>17.195876783120553</c:v>
                </c:pt>
                <c:pt idx="2">
                  <c:v>12.72979598015918</c:v>
                </c:pt>
                <c:pt idx="3">
                  <c:v>12.087744846372244</c:v>
                </c:pt>
                <c:pt idx="4">
                  <c:v>20.751153867688817</c:v>
                </c:pt>
                <c:pt idx="5">
                  <c:v>24.405016770761609</c:v>
                </c:pt>
                <c:pt idx="6">
                  <c:v>23.529406577493944</c:v>
                </c:pt>
                <c:pt idx="7">
                  <c:v>11.562925358627401</c:v>
                </c:pt>
                <c:pt idx="8">
                  <c:v>12.910907433293831</c:v>
                </c:pt>
                <c:pt idx="9">
                  <c:v>15.861898580525409</c:v>
                </c:pt>
                <c:pt idx="10">
                  <c:v>13.846202688476399</c:v>
                </c:pt>
                <c:pt idx="11">
                  <c:v>12.960564006844097</c:v>
                </c:pt>
                <c:pt idx="12">
                  <c:v>13.685465070831331</c:v>
                </c:pt>
                <c:pt idx="13">
                  <c:v>13.345073265808669</c:v>
                </c:pt>
                <c:pt idx="14">
                  <c:v>18.049194002156472</c:v>
                </c:pt>
                <c:pt idx="15">
                  <c:v>12.365428139255446</c:v>
                </c:pt>
                <c:pt idx="16">
                  <c:v>14.458474066401891</c:v>
                </c:pt>
                <c:pt idx="17">
                  <c:v>14.982146065086713</c:v>
                </c:pt>
                <c:pt idx="18">
                  <c:v>13.711356671296461</c:v>
                </c:pt>
                <c:pt idx="19">
                  <c:v>11.257249267637468</c:v>
                </c:pt>
                <c:pt idx="20">
                  <c:v>13.563441511494124</c:v>
                </c:pt>
              </c:numCache>
            </c:numRef>
          </c:val>
        </c:ser>
        <c:ser>
          <c:idx val="4"/>
          <c:order val="4"/>
          <c:tx>
            <c:strRef>
              <c:f>'13'!$F$89</c:f>
              <c:strCache>
                <c:ptCount val="1"/>
                <c:pt idx="0">
                  <c:v>Santé et action sociale</c:v>
                </c:pt>
              </c:strCache>
            </c:strRef>
          </c:tx>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'13'!$F$90:$F$110</c:f>
              <c:numCache>
                <c:formatCode>#,##0</c:formatCode>
                <c:ptCount val="21"/>
                <c:pt idx="0">
                  <c:v>0.76760241066234391</c:v>
                </c:pt>
                <c:pt idx="1">
                  <c:v>0.91012361440256861</c:v>
                </c:pt>
                <c:pt idx="2">
                  <c:v>1.5959372677746766</c:v>
                </c:pt>
                <c:pt idx="3">
                  <c:v>6.0064759475769716</c:v>
                </c:pt>
                <c:pt idx="4">
                  <c:v>0.47884688324836983</c:v>
                </c:pt>
                <c:pt idx="5">
                  <c:v>3.782293199563298</c:v>
                </c:pt>
                <c:pt idx="6">
                  <c:v>1.1239656774744502</c:v>
                </c:pt>
                <c:pt idx="7">
                  <c:v>5.2589350703936786</c:v>
                </c:pt>
                <c:pt idx="8">
                  <c:v>0.55897638668885086</c:v>
                </c:pt>
                <c:pt idx="9">
                  <c:v>1.9068798698983478</c:v>
                </c:pt>
                <c:pt idx="10">
                  <c:v>0.58604766492202065</c:v>
                </c:pt>
                <c:pt idx="11">
                  <c:v>0.6013615690407339</c:v>
                </c:pt>
                <c:pt idx="12">
                  <c:v>0.77787451099400029</c:v>
                </c:pt>
                <c:pt idx="13">
                  <c:v>0.17076995644159182</c:v>
                </c:pt>
                <c:pt idx="14">
                  <c:v>1.3228787626468232</c:v>
                </c:pt>
                <c:pt idx="15">
                  <c:v>0</c:v>
                </c:pt>
                <c:pt idx="16">
                  <c:v>2.5862236174794959</c:v>
                </c:pt>
                <c:pt idx="17">
                  <c:v>0</c:v>
                </c:pt>
                <c:pt idx="18">
                  <c:v>0.24542324464035095</c:v>
                </c:pt>
                <c:pt idx="19">
                  <c:v>1.1640749177423437</c:v>
                </c:pt>
                <c:pt idx="20">
                  <c:v>1.7371579895931026</c:v>
                </c:pt>
              </c:numCache>
            </c:numRef>
          </c:val>
        </c:ser>
        <c:ser>
          <c:idx val="5"/>
          <c:order val="5"/>
          <c:tx>
            <c:strRef>
              <c:f>'13'!$G$89</c:f>
              <c:strCache>
                <c:ptCount val="1"/>
                <c:pt idx="0">
                  <c:v>Aménagement du territoire</c:v>
                </c:pt>
              </c:strCache>
            </c:strRef>
          </c:tx>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'13'!$G$90:$G$110</c:f>
              <c:numCache>
                <c:formatCode>#,##0</c:formatCode>
                <c:ptCount val="21"/>
                <c:pt idx="0">
                  <c:v>17.516968552883579</c:v>
                </c:pt>
                <c:pt idx="1">
                  <c:v>25.636227026476064</c:v>
                </c:pt>
                <c:pt idx="2">
                  <c:v>19.993411296749844</c:v>
                </c:pt>
                <c:pt idx="3">
                  <c:v>26.10893882323969</c:v>
                </c:pt>
                <c:pt idx="4">
                  <c:v>16.754333296225617</c:v>
                </c:pt>
                <c:pt idx="5">
                  <c:v>24.443169995334962</c:v>
                </c:pt>
                <c:pt idx="6">
                  <c:v>13.05125354076357</c:v>
                </c:pt>
                <c:pt idx="7">
                  <c:v>27.486454024277659</c:v>
                </c:pt>
                <c:pt idx="8">
                  <c:v>19.544868536528206</c:v>
                </c:pt>
                <c:pt idx="9">
                  <c:v>10.474308212347523</c:v>
                </c:pt>
                <c:pt idx="10">
                  <c:v>8.8592933438607968</c:v>
                </c:pt>
                <c:pt idx="11">
                  <c:v>8.1277080114482008</c:v>
                </c:pt>
                <c:pt idx="12">
                  <c:v>18.039309457993014</c:v>
                </c:pt>
                <c:pt idx="13">
                  <c:v>10.554193726818383</c:v>
                </c:pt>
                <c:pt idx="14">
                  <c:v>28.479917559145576</c:v>
                </c:pt>
                <c:pt idx="15">
                  <c:v>7.127723594525909</c:v>
                </c:pt>
                <c:pt idx="16">
                  <c:v>16.831763382402457</c:v>
                </c:pt>
                <c:pt idx="17">
                  <c:v>32.532677128262833</c:v>
                </c:pt>
                <c:pt idx="18">
                  <c:v>14.000363298586651</c:v>
                </c:pt>
                <c:pt idx="19">
                  <c:v>18.801951066405042</c:v>
                </c:pt>
                <c:pt idx="20">
                  <c:v>27.71645707798924</c:v>
                </c:pt>
              </c:numCache>
            </c:numRef>
          </c:val>
        </c:ser>
        <c:ser>
          <c:idx val="6"/>
          <c:order val="6"/>
          <c:tx>
            <c:strRef>
              <c:f>'13'!$H$89</c:f>
              <c:strCache>
                <c:ptCount val="1"/>
                <c:pt idx="0">
                  <c:v>Environnement</c:v>
                </c:pt>
              </c:strCache>
            </c:strRef>
          </c:tx>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'13'!$H$90:$H$110</c:f>
              <c:numCache>
                <c:formatCode>#,##0</c:formatCode>
                <c:ptCount val="21"/>
                <c:pt idx="0">
                  <c:v>4.4265079778020349</c:v>
                </c:pt>
                <c:pt idx="1">
                  <c:v>7.8015776265830832</c:v>
                </c:pt>
                <c:pt idx="2">
                  <c:v>4.7984206749227587</c:v>
                </c:pt>
                <c:pt idx="3">
                  <c:v>5.1352411578804107</c:v>
                </c:pt>
                <c:pt idx="4">
                  <c:v>12.056033813252462</c:v>
                </c:pt>
                <c:pt idx="5">
                  <c:v>4.4604267340743506</c:v>
                </c:pt>
                <c:pt idx="6">
                  <c:v>12.754086370682533</c:v>
                </c:pt>
                <c:pt idx="7">
                  <c:v>12.009919665551916</c:v>
                </c:pt>
                <c:pt idx="8">
                  <c:v>5.7946734834142513</c:v>
                </c:pt>
                <c:pt idx="9">
                  <c:v>4.4139622732879724</c:v>
                </c:pt>
                <c:pt idx="10">
                  <c:v>5.1377300814057794</c:v>
                </c:pt>
                <c:pt idx="11">
                  <c:v>6.6344981358212438</c:v>
                </c:pt>
                <c:pt idx="12">
                  <c:v>5.8516484919190761</c:v>
                </c:pt>
                <c:pt idx="13">
                  <c:v>3.8279858948563983</c:v>
                </c:pt>
                <c:pt idx="14">
                  <c:v>7.0397927191055958</c:v>
                </c:pt>
                <c:pt idx="15">
                  <c:v>10.267229921418927</c:v>
                </c:pt>
                <c:pt idx="16">
                  <c:v>7.3292991234793634</c:v>
                </c:pt>
                <c:pt idx="17">
                  <c:v>5.0139672806632127</c:v>
                </c:pt>
                <c:pt idx="18">
                  <c:v>6.3590304264156376</c:v>
                </c:pt>
                <c:pt idx="19">
                  <c:v>5.3416192150251467</c:v>
                </c:pt>
                <c:pt idx="20">
                  <c:v>10.817015962248824</c:v>
                </c:pt>
              </c:numCache>
            </c:numRef>
          </c:val>
        </c:ser>
        <c:ser>
          <c:idx val="7"/>
          <c:order val="7"/>
          <c:tx>
            <c:strRef>
              <c:f>'13'!$I$89</c:f>
              <c:strCache>
                <c:ptCount val="1"/>
                <c:pt idx="0">
                  <c:v>Transports</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'13'!$I$90:$I$110</c:f>
              <c:numCache>
                <c:formatCode>#,##0</c:formatCode>
                <c:ptCount val="21"/>
                <c:pt idx="0">
                  <c:v>124.2355456607424</c:v>
                </c:pt>
                <c:pt idx="1">
                  <c:v>148.02696492622886</c:v>
                </c:pt>
                <c:pt idx="2">
                  <c:v>86.453756014658637</c:v>
                </c:pt>
                <c:pt idx="3">
                  <c:v>93.856581673542024</c:v>
                </c:pt>
                <c:pt idx="4">
                  <c:v>80.179339754944166</c:v>
                </c:pt>
                <c:pt idx="5">
                  <c:v>95.387516130414596</c:v>
                </c:pt>
                <c:pt idx="6">
                  <c:v>93.277077045604344</c:v>
                </c:pt>
                <c:pt idx="7">
                  <c:v>114.13820839748736</c:v>
                </c:pt>
                <c:pt idx="8">
                  <c:v>115.88052245479372</c:v>
                </c:pt>
                <c:pt idx="9">
                  <c:v>85.500672598084449</c:v>
                </c:pt>
                <c:pt idx="10">
                  <c:v>88.342888134089478</c:v>
                </c:pt>
                <c:pt idx="11">
                  <c:v>109.87196251199269</c:v>
                </c:pt>
                <c:pt idx="12">
                  <c:v>102.49065717210773</c:v>
                </c:pt>
                <c:pt idx="13">
                  <c:v>87.450828251117571</c:v>
                </c:pt>
                <c:pt idx="14">
                  <c:v>83.428273408937031</c:v>
                </c:pt>
                <c:pt idx="15">
                  <c:v>118.29231741862765</c:v>
                </c:pt>
                <c:pt idx="16">
                  <c:v>67.041071881437716</c:v>
                </c:pt>
                <c:pt idx="17">
                  <c:v>78.095238686019655</c:v>
                </c:pt>
                <c:pt idx="18">
                  <c:v>103.14253257160789</c:v>
                </c:pt>
                <c:pt idx="19">
                  <c:v>90.646669329233603</c:v>
                </c:pt>
                <c:pt idx="20">
                  <c:v>28.826731178540285</c:v>
                </c:pt>
              </c:numCache>
            </c:numRef>
          </c:val>
        </c:ser>
        <c:ser>
          <c:idx val="8"/>
          <c:order val="8"/>
          <c:tx>
            <c:strRef>
              <c:f>'13'!$J$89</c:f>
              <c:strCache>
                <c:ptCount val="1"/>
                <c:pt idx="0">
                  <c:v>Action économique</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'13'!$J$90:$J$110</c:f>
              <c:numCache>
                <c:formatCode>#,##0</c:formatCode>
                <c:ptCount val="21"/>
                <c:pt idx="0">
                  <c:v>57.494087981331745</c:v>
                </c:pt>
                <c:pt idx="1">
                  <c:v>21.530829294396455</c:v>
                </c:pt>
                <c:pt idx="2">
                  <c:v>26.363513186577247</c:v>
                </c:pt>
                <c:pt idx="3">
                  <c:v>37.891267422678489</c:v>
                </c:pt>
                <c:pt idx="4">
                  <c:v>36.053769836434014</c:v>
                </c:pt>
                <c:pt idx="5">
                  <c:v>25.432955113864903</c:v>
                </c:pt>
                <c:pt idx="6">
                  <c:v>53.186941489450575</c:v>
                </c:pt>
                <c:pt idx="7">
                  <c:v>18.759681568718378</c:v>
                </c:pt>
                <c:pt idx="8">
                  <c:v>21.687584956559753</c:v>
                </c:pt>
                <c:pt idx="9">
                  <c:v>28.800109709410552</c:v>
                </c:pt>
                <c:pt idx="10">
                  <c:v>27.799042447536475</c:v>
                </c:pt>
                <c:pt idx="11">
                  <c:v>30.254797079115935</c:v>
                </c:pt>
                <c:pt idx="12">
                  <c:v>31.142998054012949</c:v>
                </c:pt>
                <c:pt idx="13">
                  <c:v>47.878484254114198</c:v>
                </c:pt>
                <c:pt idx="14">
                  <c:v>21.523656040920873</c:v>
                </c:pt>
                <c:pt idx="15">
                  <c:v>31.659554592048316</c:v>
                </c:pt>
                <c:pt idx="16">
                  <c:v>35.347163106929209</c:v>
                </c:pt>
                <c:pt idx="17">
                  <c:v>28.068797326169936</c:v>
                </c:pt>
                <c:pt idx="18">
                  <c:v>34.294885895641237</c:v>
                </c:pt>
                <c:pt idx="19">
                  <c:v>27.041881861591623</c:v>
                </c:pt>
                <c:pt idx="20">
                  <c:v>25.332441405704007</c:v>
                </c:pt>
              </c:numCache>
            </c:numRef>
          </c:val>
        </c:ser>
        <c:ser>
          <c:idx val="9"/>
          <c:order val="9"/>
          <c:tx>
            <c:strRef>
              <c:f>'13'!$K$89</c:f>
              <c:strCache>
                <c:ptCount val="1"/>
                <c:pt idx="0">
                  <c:v>Annuité de la dette</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'13'!$K$90:$K$110</c:f>
              <c:numCache>
                <c:formatCode>#,##0</c:formatCode>
                <c:ptCount val="21"/>
                <c:pt idx="0">
                  <c:v>31.98424907998719</c:v>
                </c:pt>
                <c:pt idx="1">
                  <c:v>28.065040603419718</c:v>
                </c:pt>
                <c:pt idx="2">
                  <c:v>74.341405204758587</c:v>
                </c:pt>
                <c:pt idx="3">
                  <c:v>50.161886952495685</c:v>
                </c:pt>
                <c:pt idx="4">
                  <c:v>36.398840744007494</c:v>
                </c:pt>
                <c:pt idx="5">
                  <c:v>37.466836924308531</c:v>
                </c:pt>
                <c:pt idx="6">
                  <c:v>23.377200913386119</c:v>
                </c:pt>
                <c:pt idx="7">
                  <c:v>60.679749602009061</c:v>
                </c:pt>
                <c:pt idx="8">
                  <c:v>27.589306722060535</c:v>
                </c:pt>
                <c:pt idx="9">
                  <c:v>13.604175481841224</c:v>
                </c:pt>
                <c:pt idx="10">
                  <c:v>17.880437386407653</c:v>
                </c:pt>
                <c:pt idx="11">
                  <c:v>23.686395971673662</c:v>
                </c:pt>
                <c:pt idx="12">
                  <c:v>32.134319111175131</c:v>
                </c:pt>
                <c:pt idx="13">
                  <c:v>23.59115611350359</c:v>
                </c:pt>
                <c:pt idx="14">
                  <c:v>45.999326863772446</c:v>
                </c:pt>
                <c:pt idx="15">
                  <c:v>39.623439857299317</c:v>
                </c:pt>
                <c:pt idx="16">
                  <c:v>35.725543567367737</c:v>
                </c:pt>
                <c:pt idx="17">
                  <c:v>26.390218505557876</c:v>
                </c:pt>
                <c:pt idx="18">
                  <c:v>12.192756058661296</c:v>
                </c:pt>
                <c:pt idx="19">
                  <c:v>23.757254786982113</c:v>
                </c:pt>
                <c:pt idx="20">
                  <c:v>20.770473577958821</c:v>
                </c:pt>
              </c:numCache>
            </c:numRef>
          </c:val>
        </c:ser>
        <c:ser>
          <c:idx val="10"/>
          <c:order val="10"/>
          <c:tx>
            <c:strRef>
              <c:f>'13'!$L$89</c:f>
              <c:strCache>
                <c:ptCount val="1"/>
                <c:pt idx="0">
                  <c:v>Opérations non ventilées</c:v>
                </c:pt>
              </c:strCache>
            </c:strRef>
          </c:tx>
          <c:cat>
            <c:strRef>
              <c:f>'13'!$A$90:$A$110</c:f>
              <c:strCache>
                <c:ptCount val="21"/>
                <c:pt idx="0">
                  <c:v>Limousin</c:v>
                </c:pt>
                <c:pt idx="1">
                  <c:v>Picardie</c:v>
                </c:pt>
                <c:pt idx="2">
                  <c:v>Champagne-Ardenne</c:v>
                </c:pt>
                <c:pt idx="3">
                  <c:v>Auvergne</c:v>
                </c:pt>
                <c:pt idx="4">
                  <c:v>Basse-Normandie</c:v>
                </c:pt>
                <c:pt idx="5">
                  <c:v>Nord-Pas-de-Calais</c:v>
                </c:pt>
                <c:pt idx="6">
                  <c:v>Languedoc-Roussillon</c:v>
                </c:pt>
                <c:pt idx="7">
                  <c:v>Ile-de-France</c:v>
                </c:pt>
                <c:pt idx="8">
                  <c:v>Lorraine</c:v>
                </c:pt>
                <c:pt idx="9">
                  <c:v>Haute-Normandie</c:v>
                </c:pt>
                <c:pt idx="10">
                  <c:v>Franche-Comté</c:v>
                </c:pt>
                <c:pt idx="11">
                  <c:v>Midi-Pyrénées</c:v>
                </c:pt>
                <c:pt idx="12">
                  <c:v>Bourgogne</c:v>
                </c:pt>
                <c:pt idx="13">
                  <c:v>Aquitaine</c:v>
                </c:pt>
                <c:pt idx="14">
                  <c:v>Provence-Alpes-Côte d'Azur</c:v>
                </c:pt>
                <c:pt idx="15">
                  <c:v>Alsace</c:v>
                </c:pt>
                <c:pt idx="16">
                  <c:v>Pays de la Loire</c:v>
                </c:pt>
                <c:pt idx="17">
                  <c:v>Centre</c:v>
                </c:pt>
                <c:pt idx="18">
                  <c:v>Bretagne</c:v>
                </c:pt>
                <c:pt idx="19">
                  <c:v>Rhône-Alpes</c:v>
                </c:pt>
                <c:pt idx="20">
                  <c:v>Poitou-Charentes</c:v>
                </c:pt>
              </c:strCache>
            </c:strRef>
          </c:cat>
          <c:val>
            <c:numRef>
              <c:f>'13'!$L$90:$L$110</c:f>
              <c:numCache>
                <c:formatCode>#,##0</c:formatCode>
                <c:ptCount val="21"/>
                <c:pt idx="0">
                  <c:v>2.9583504611503186</c:v>
                </c:pt>
                <c:pt idx="1">
                  <c:v>4.8229711693807085</c:v>
                </c:pt>
                <c:pt idx="2">
                  <c:v>6.802538162285571</c:v>
                </c:pt>
                <c:pt idx="3">
                  <c:v>1.2085889763598607</c:v>
                </c:pt>
                <c:pt idx="4">
                  <c:v>13.471905858825323</c:v>
                </c:pt>
                <c:pt idx="5">
                  <c:v>2.3058000442152289</c:v>
                </c:pt>
                <c:pt idx="6">
                  <c:v>0.30478469521320961</c:v>
                </c:pt>
                <c:pt idx="7">
                  <c:v>11.759724856462558</c:v>
                </c:pt>
                <c:pt idx="8">
                  <c:v>1.8067748337436813</c:v>
                </c:pt>
                <c:pt idx="9">
                  <c:v>19.31265597776865</c:v>
                </c:pt>
                <c:pt idx="10">
                  <c:v>0.33679163066454576</c:v>
                </c:pt>
                <c:pt idx="11">
                  <c:v>6.5774009279737893</c:v>
                </c:pt>
                <c:pt idx="12">
                  <c:v>5.0485095545839354</c:v>
                </c:pt>
                <c:pt idx="13">
                  <c:v>0.77900936388343234</c:v>
                </c:pt>
                <c:pt idx="14">
                  <c:v>8.805697024392753</c:v>
                </c:pt>
                <c:pt idx="15">
                  <c:v>1.7667421870847466</c:v>
                </c:pt>
                <c:pt idx="16">
                  <c:v>1.3203444884406206</c:v>
                </c:pt>
                <c:pt idx="17">
                  <c:v>0.98481546701753508</c:v>
                </c:pt>
                <c:pt idx="18">
                  <c:v>1.5889594318499931</c:v>
                </c:pt>
                <c:pt idx="19">
                  <c:v>3.0866916070879471</c:v>
                </c:pt>
                <c:pt idx="20">
                  <c:v>2.9930846753970579</c:v>
                </c:pt>
              </c:numCache>
            </c:numRef>
          </c:val>
        </c:ser>
        <c:gapWidth val="60"/>
        <c:overlap val="100"/>
        <c:axId val="116321664"/>
        <c:axId val="116200576"/>
      </c:barChart>
      <c:catAx>
        <c:axId val="116321664"/>
        <c:scaling>
          <c:orientation val="minMax"/>
        </c:scaling>
        <c:axPos val="l"/>
        <c:numFmt formatCode="General" sourceLinked="1"/>
        <c:tickLblPos val="nextTo"/>
        <c:txPr>
          <a:bodyPr rot="0" vert="horz"/>
          <a:lstStyle/>
          <a:p>
            <a:pPr>
              <a:defRPr/>
            </a:pPr>
            <a:endParaRPr lang="fr-FR"/>
          </a:p>
        </c:txPr>
        <c:crossAx val="116200576"/>
        <c:crossesAt val="0"/>
        <c:auto val="1"/>
        <c:lblAlgn val="ctr"/>
        <c:lblOffset val="100"/>
        <c:tickLblSkip val="1"/>
        <c:tickMarkSkip val="1"/>
      </c:catAx>
      <c:valAx>
        <c:axId val="116200576"/>
        <c:scaling>
          <c:orientation val="minMax"/>
          <c:max val="600"/>
          <c:min val="0"/>
        </c:scaling>
        <c:axPos val="b"/>
        <c:majorGridlines/>
        <c:numFmt formatCode="#,##0_ _ _ _ _ _ _ _*" sourceLinked="0"/>
        <c:tickLblPos val="nextTo"/>
        <c:txPr>
          <a:bodyPr rot="0" vert="horz"/>
          <a:lstStyle/>
          <a:p>
            <a:pPr>
              <a:defRPr/>
            </a:pPr>
            <a:endParaRPr lang="fr-FR"/>
          </a:p>
        </c:txPr>
        <c:crossAx val="116321664"/>
        <c:crosses val="autoZero"/>
        <c:crossBetween val="between"/>
        <c:majorUnit val="100"/>
        <c:minorUnit val="50"/>
      </c:valAx>
    </c:plotArea>
    <c:legend>
      <c:legendPos val="b"/>
      <c:layout>
        <c:manualLayout>
          <c:xMode val="edge"/>
          <c:yMode val="edge"/>
          <c:x val="0.11988315450206025"/>
          <c:y val="0.92684501593264168"/>
          <c:w val="0.73294417472427364"/>
          <c:h val="5.3020620128905932E-2"/>
        </c:manualLayout>
      </c:layout>
    </c:legend>
    <c:plotVisOnly val="1"/>
    <c:dispBlanksAs val="gap"/>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5311254601705546"/>
          <c:y val="0.16410338593442494"/>
          <c:w val="0.56016711003774156"/>
          <c:h val="0.69231115941085442"/>
        </c:manualLayout>
      </c:layout>
      <c:pieChart>
        <c:varyColors val="1"/>
        <c:ser>
          <c:idx val="0"/>
          <c:order val="0"/>
          <c:dLbls>
            <c:dLbl>
              <c:idx val="0"/>
              <c:layout>
                <c:manualLayout>
                  <c:x val="9.9815074982847266E-2"/>
                  <c:y val="-6.8056974049792249E-3"/>
                </c:manualLayout>
              </c:layout>
              <c:showVal val="1"/>
            </c:dLbl>
            <c:dLbl>
              <c:idx val="1"/>
              <c:layout>
                <c:manualLayout>
                  <c:x val="4.2139753448218804E-2"/>
                  <c:y val="5.1481855635281286E-2"/>
                </c:manualLayout>
              </c:layout>
              <c:showVal val="1"/>
            </c:dLbl>
            <c:dLbl>
              <c:idx val="2"/>
              <c:layout>
                <c:manualLayout>
                  <c:x val="-0.12422408817155176"/>
                  <c:y val="5.8189086196861382E-2"/>
                </c:manualLayout>
              </c:layout>
              <c:showVal val="1"/>
            </c:dLbl>
            <c:dLbl>
              <c:idx val="3"/>
              <c:layout>
                <c:manualLayout>
                  <c:x val="-2.5315352789217094E-2"/>
                  <c:y val="4.8860254072236729E-2"/>
                </c:manualLayout>
              </c:layout>
              <c:showVal val="1"/>
            </c:dLbl>
            <c:showVal val="1"/>
          </c:dLbls>
          <c:val>
            <c:numRef>
              <c:f>'3'!$L$31:$P$31</c:f>
              <c:numCache>
                <c:formatCode>0.0</c:formatCode>
                <c:ptCount val="5"/>
                <c:pt idx="0">
                  <c:v>11.134300331343633</c:v>
                </c:pt>
                <c:pt idx="1">
                  <c:v>16.938149723535478</c:v>
                </c:pt>
                <c:pt idx="2">
                  <c:v>67.20022849241235</c:v>
                </c:pt>
                <c:pt idx="3">
                  <c:v>2.8240785956355934</c:v>
                </c:pt>
                <c:pt idx="4">
                  <c:v>1.9032428570729367</c:v>
                </c:pt>
              </c:numCache>
            </c:numRef>
          </c:val>
        </c:ser>
        <c:dLbls>
          <c:showVal val="1"/>
        </c:dLbls>
        <c:firstSliceAng val="320"/>
      </c:pieChart>
    </c:plotArea>
    <c:plotVisOnly val="1"/>
    <c:dispBlanksAs val="zero"/>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9703066029374686"/>
          <c:y val="0.19704433497537169"/>
          <c:w val="0.40264156173151855"/>
          <c:h val="0.60098522167488699"/>
        </c:manualLayout>
      </c:layout>
      <c:pieChart>
        <c:varyColors val="1"/>
        <c:ser>
          <c:idx val="0"/>
          <c:order val="0"/>
          <c:dLbls>
            <c:dLbl>
              <c:idx val="0"/>
              <c:layout>
                <c:manualLayout>
                  <c:x val="0.12155429317402755"/>
                  <c:y val="-2.6632533002340242E-2"/>
                </c:manualLayout>
              </c:layout>
              <c:dLblPos val="bestFit"/>
              <c:showVal val="1"/>
            </c:dLbl>
            <c:dLbl>
              <c:idx val="1"/>
              <c:layout>
                <c:manualLayout>
                  <c:x val="2.8329677591430038E-2"/>
                  <c:y val="5.3488412342709915E-2"/>
                </c:manualLayout>
              </c:layout>
              <c:dLblPos val="bestFit"/>
              <c:showVal val="1"/>
            </c:dLbl>
            <c:dLbl>
              <c:idx val="2"/>
              <c:layout>
                <c:manualLayout>
                  <c:x val="8.2515791155815366E-2"/>
                  <c:y val="3.69335412223816E-2"/>
                </c:manualLayout>
              </c:layout>
              <c:dLblPos val="bestFit"/>
              <c:showVal val="1"/>
            </c:dLbl>
            <c:dLbl>
              <c:idx val="3"/>
              <c:layout>
                <c:manualLayout>
                  <c:x val="-1.5405013930111162E-2"/>
                  <c:y val="2.8542102799729772E-2"/>
                </c:manualLayout>
              </c:layout>
              <c:dLblPos val="bestFit"/>
              <c:showVal val="1"/>
            </c:dLbl>
            <c:dLbl>
              <c:idx val="4"/>
              <c:layout>
                <c:manualLayout>
                  <c:x val="-1.3990650265469553E-2"/>
                  <c:y val="-2.6819233802671524E-2"/>
                </c:manualLayout>
              </c:layout>
              <c:dLblPos val="bestFit"/>
              <c:showVal val="1"/>
            </c:dLbl>
            <c:showVal val="1"/>
          </c:dLbls>
          <c:val>
            <c:numRef>
              <c:f>'3'!$L$36:$P$36</c:f>
              <c:numCache>
                <c:formatCode>0.0</c:formatCode>
                <c:ptCount val="5"/>
                <c:pt idx="0">
                  <c:v>14.363091865925892</c:v>
                </c:pt>
                <c:pt idx="1">
                  <c:v>25.410677287833938</c:v>
                </c:pt>
                <c:pt idx="2">
                  <c:v>55.448428163316372</c:v>
                </c:pt>
                <c:pt idx="3">
                  <c:v>2.7680397243241521</c:v>
                </c:pt>
                <c:pt idx="4">
                  <c:v>2.0097629585996573</c:v>
                </c:pt>
              </c:numCache>
            </c:numRef>
          </c:val>
        </c:ser>
        <c:dLbls>
          <c:showVal val="1"/>
        </c:dLbls>
        <c:firstSliceAng val="310"/>
      </c:pieChart>
    </c:plotArea>
    <c:plotVisOnly val="1"/>
    <c:dispBlanksAs val="zero"/>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20834847013986452"/>
          <c:y val="3.3851537788545671E-4"/>
          <c:w val="0.74365354840502862"/>
          <c:h val="0.9425342665500146"/>
        </c:manualLayout>
      </c:layout>
      <c:barChart>
        <c:barDir val="bar"/>
        <c:grouping val="stacked"/>
        <c:ser>
          <c:idx val="0"/>
          <c:order val="0"/>
          <c:tx>
            <c:v>Autres charges d'activité</c:v>
          </c:tx>
          <c:dLbls>
            <c:txPr>
              <a:bodyPr/>
              <a:lstStyle/>
              <a:p>
                <a:pPr>
                  <a:defRPr sz="950">
                    <a:solidFill>
                      <a:schemeClr val="bg1"/>
                    </a:solidFill>
                  </a:defRPr>
                </a:pPr>
                <a:endParaRPr lang="fr-FR"/>
              </a:p>
            </c:txPr>
            <c:showVal val="1"/>
          </c:dLbls>
          <c:cat>
            <c:strRef>
              <c:f>'3'!$K$85:$K$105</c:f>
              <c:strCache>
                <c:ptCount val="21"/>
                <c:pt idx="0">
                  <c:v>Limousin</c:v>
                </c:pt>
                <c:pt idx="1">
                  <c:v>Picardie</c:v>
                </c:pt>
                <c:pt idx="2">
                  <c:v>Champagne-Ardenne</c:v>
                </c:pt>
                <c:pt idx="3">
                  <c:v>Nord-Pas-de-Calais</c:v>
                </c:pt>
                <c:pt idx="4">
                  <c:v>Auvergne</c:v>
                </c:pt>
                <c:pt idx="5">
                  <c:v>Bourgogne</c:v>
                </c:pt>
                <c:pt idx="6">
                  <c:v>Lorraine</c:v>
                </c:pt>
                <c:pt idx="7">
                  <c:v>Basse-Normandie</c:v>
                </c:pt>
                <c:pt idx="8">
                  <c:v>Franche-Comté</c:v>
                </c:pt>
                <c:pt idx="9">
                  <c:v>Haute-Normandie</c:v>
                </c:pt>
                <c:pt idx="10">
                  <c:v>Alsace</c:v>
                </c:pt>
                <c:pt idx="11">
                  <c:v>Provence-Alpes-Côte d'Azur</c:v>
                </c:pt>
                <c:pt idx="12">
                  <c:v>Rhône-Alpes</c:v>
                </c:pt>
                <c:pt idx="13">
                  <c:v>Centre</c:v>
                </c:pt>
                <c:pt idx="14">
                  <c:v>Poitou-Charentes</c:v>
                </c:pt>
                <c:pt idx="15">
                  <c:v>Languedoc-Roussillon</c:v>
                </c:pt>
                <c:pt idx="16">
                  <c:v>Midi-Pyrénées</c:v>
                </c:pt>
                <c:pt idx="17">
                  <c:v>Ile-de-France</c:v>
                </c:pt>
                <c:pt idx="18">
                  <c:v>Aquitaine</c:v>
                </c:pt>
                <c:pt idx="19">
                  <c:v>Bretagne</c:v>
                </c:pt>
                <c:pt idx="20">
                  <c:v>Pays de la Loire</c:v>
                </c:pt>
              </c:strCache>
            </c:strRef>
          </c:cat>
          <c:val>
            <c:numRef>
              <c:f>'3'!$L$85:$L$105</c:f>
              <c:numCache>
                <c:formatCode>0</c:formatCode>
                <c:ptCount val="21"/>
                <c:pt idx="0">
                  <c:v>248.94636128559941</c:v>
                </c:pt>
                <c:pt idx="1">
                  <c:v>215.50282438141829</c:v>
                </c:pt>
                <c:pt idx="2">
                  <c:v>209.28508276592416</c:v>
                </c:pt>
                <c:pt idx="3">
                  <c:v>193.84460846796841</c:v>
                </c:pt>
                <c:pt idx="4">
                  <c:v>194.3088854166142</c:v>
                </c:pt>
                <c:pt idx="5">
                  <c:v>202.26490365120543</c:v>
                </c:pt>
                <c:pt idx="6">
                  <c:v>178.99088130432099</c:v>
                </c:pt>
                <c:pt idx="7">
                  <c:v>178.68290456576403</c:v>
                </c:pt>
                <c:pt idx="8">
                  <c:v>205.6447235878133</c:v>
                </c:pt>
                <c:pt idx="9">
                  <c:v>156.45654703253496</c:v>
                </c:pt>
                <c:pt idx="10">
                  <c:v>195.66280836425886</c:v>
                </c:pt>
                <c:pt idx="11">
                  <c:v>168.09788160169879</c:v>
                </c:pt>
                <c:pt idx="12">
                  <c:v>187.6115474322205</c:v>
                </c:pt>
                <c:pt idx="13">
                  <c:v>174.30791751300671</c:v>
                </c:pt>
                <c:pt idx="14">
                  <c:v>153.03138739628594</c:v>
                </c:pt>
                <c:pt idx="15">
                  <c:v>147.10685859780372</c:v>
                </c:pt>
                <c:pt idx="16">
                  <c:v>160.72570451181181</c:v>
                </c:pt>
                <c:pt idx="17">
                  <c:v>162.13331501533582</c:v>
                </c:pt>
                <c:pt idx="18">
                  <c:v>152.49123543160039</c:v>
                </c:pt>
                <c:pt idx="19">
                  <c:v>150.52351956901114</c:v>
                </c:pt>
                <c:pt idx="20">
                  <c:v>133.26272015964815</c:v>
                </c:pt>
              </c:numCache>
            </c:numRef>
          </c:val>
        </c:ser>
        <c:ser>
          <c:idx val="1"/>
          <c:order val="1"/>
          <c:tx>
            <c:v>Personnel</c:v>
          </c:tx>
          <c:dLbls>
            <c:txPr>
              <a:bodyPr/>
              <a:lstStyle/>
              <a:p>
                <a:pPr>
                  <a:defRPr sz="950" baseline="0">
                    <a:solidFill>
                      <a:schemeClr val="bg1"/>
                    </a:solidFill>
                  </a:defRPr>
                </a:pPr>
                <a:endParaRPr lang="fr-FR"/>
              </a:p>
            </c:txPr>
            <c:showVal val="1"/>
          </c:dLbls>
          <c:cat>
            <c:strRef>
              <c:f>'3'!$K$85:$K$105</c:f>
              <c:strCache>
                <c:ptCount val="21"/>
                <c:pt idx="0">
                  <c:v>Limousin</c:v>
                </c:pt>
                <c:pt idx="1">
                  <c:v>Picardie</c:v>
                </c:pt>
                <c:pt idx="2">
                  <c:v>Champagne-Ardenne</c:v>
                </c:pt>
                <c:pt idx="3">
                  <c:v>Nord-Pas-de-Calais</c:v>
                </c:pt>
                <c:pt idx="4">
                  <c:v>Auvergne</c:v>
                </c:pt>
                <c:pt idx="5">
                  <c:v>Bourgogne</c:v>
                </c:pt>
                <c:pt idx="6">
                  <c:v>Lorraine</c:v>
                </c:pt>
                <c:pt idx="7">
                  <c:v>Basse-Normandie</c:v>
                </c:pt>
                <c:pt idx="8">
                  <c:v>Franche-Comté</c:v>
                </c:pt>
                <c:pt idx="9">
                  <c:v>Haute-Normandie</c:v>
                </c:pt>
                <c:pt idx="10">
                  <c:v>Alsace</c:v>
                </c:pt>
                <c:pt idx="11">
                  <c:v>Provence-Alpes-Côte d'Azur</c:v>
                </c:pt>
                <c:pt idx="12">
                  <c:v>Rhône-Alpes</c:v>
                </c:pt>
                <c:pt idx="13">
                  <c:v>Centre</c:v>
                </c:pt>
                <c:pt idx="14">
                  <c:v>Poitou-Charentes</c:v>
                </c:pt>
                <c:pt idx="15">
                  <c:v>Languedoc-Roussillon</c:v>
                </c:pt>
                <c:pt idx="16">
                  <c:v>Midi-Pyrénées</c:v>
                </c:pt>
                <c:pt idx="17">
                  <c:v>Ile-de-France</c:v>
                </c:pt>
                <c:pt idx="18">
                  <c:v>Aquitaine</c:v>
                </c:pt>
                <c:pt idx="19">
                  <c:v>Bretagne</c:v>
                </c:pt>
                <c:pt idx="20">
                  <c:v>Pays de la Loire</c:v>
                </c:pt>
              </c:strCache>
            </c:strRef>
          </c:cat>
          <c:val>
            <c:numRef>
              <c:f>'3'!$M$85:$M$105</c:f>
              <c:numCache>
                <c:formatCode>0</c:formatCode>
                <c:ptCount val="21"/>
                <c:pt idx="0">
                  <c:v>72.765638570597503</c:v>
                </c:pt>
                <c:pt idx="1">
                  <c:v>52.894006875111479</c:v>
                </c:pt>
                <c:pt idx="2">
                  <c:v>47.25418338567691</c:v>
                </c:pt>
                <c:pt idx="3">
                  <c:v>58.977040729966397</c:v>
                </c:pt>
                <c:pt idx="4">
                  <c:v>47.212225537684532</c:v>
                </c:pt>
                <c:pt idx="5">
                  <c:v>46.584013474307177</c:v>
                </c:pt>
                <c:pt idx="6">
                  <c:v>53.22409518874526</c:v>
                </c:pt>
                <c:pt idx="7">
                  <c:v>47.773326012793603</c:v>
                </c:pt>
                <c:pt idx="8">
                  <c:v>56.492710094118181</c:v>
                </c:pt>
                <c:pt idx="9">
                  <c:v>57.742545353048676</c:v>
                </c:pt>
                <c:pt idx="10">
                  <c:v>36.533250289761064</c:v>
                </c:pt>
                <c:pt idx="11">
                  <c:v>46.761853236860404</c:v>
                </c:pt>
                <c:pt idx="12">
                  <c:v>37.385743825663894</c:v>
                </c:pt>
                <c:pt idx="13">
                  <c:v>43.061739505033756</c:v>
                </c:pt>
                <c:pt idx="14">
                  <c:v>57.113136583812363</c:v>
                </c:pt>
                <c:pt idx="15">
                  <c:v>43.117647919354695</c:v>
                </c:pt>
                <c:pt idx="16">
                  <c:v>44.327954699714063</c:v>
                </c:pt>
                <c:pt idx="17">
                  <c:v>33.09699671170614</c:v>
                </c:pt>
                <c:pt idx="18">
                  <c:v>42.377126141729534</c:v>
                </c:pt>
                <c:pt idx="19">
                  <c:v>42.370585234971671</c:v>
                </c:pt>
                <c:pt idx="20">
                  <c:v>34.253823203181661</c:v>
                </c:pt>
              </c:numCache>
            </c:numRef>
          </c:val>
        </c:ser>
        <c:ser>
          <c:idx val="2"/>
          <c:order val="2"/>
          <c:tx>
            <c:v>Charges à caractère général</c:v>
          </c:tx>
          <c:dLbls>
            <c:txPr>
              <a:bodyPr/>
              <a:lstStyle/>
              <a:p>
                <a:pPr>
                  <a:defRPr sz="950" baseline="0">
                    <a:solidFill>
                      <a:schemeClr val="bg1"/>
                    </a:solidFill>
                  </a:defRPr>
                </a:pPr>
                <a:endParaRPr lang="fr-FR"/>
              </a:p>
            </c:txPr>
            <c:showVal val="1"/>
          </c:dLbls>
          <c:cat>
            <c:strRef>
              <c:f>'3'!$K$85:$K$105</c:f>
              <c:strCache>
                <c:ptCount val="21"/>
                <c:pt idx="0">
                  <c:v>Limousin</c:v>
                </c:pt>
                <c:pt idx="1">
                  <c:v>Picardie</c:v>
                </c:pt>
                <c:pt idx="2">
                  <c:v>Champagne-Ardenne</c:v>
                </c:pt>
                <c:pt idx="3">
                  <c:v>Nord-Pas-de-Calais</c:v>
                </c:pt>
                <c:pt idx="4">
                  <c:v>Auvergne</c:v>
                </c:pt>
                <c:pt idx="5">
                  <c:v>Bourgogne</c:v>
                </c:pt>
                <c:pt idx="6">
                  <c:v>Lorraine</c:v>
                </c:pt>
                <c:pt idx="7">
                  <c:v>Basse-Normandie</c:v>
                </c:pt>
                <c:pt idx="8">
                  <c:v>Franche-Comté</c:v>
                </c:pt>
                <c:pt idx="9">
                  <c:v>Haute-Normandie</c:v>
                </c:pt>
                <c:pt idx="10">
                  <c:v>Alsace</c:v>
                </c:pt>
                <c:pt idx="11">
                  <c:v>Provence-Alpes-Côte d'Azur</c:v>
                </c:pt>
                <c:pt idx="12">
                  <c:v>Rhône-Alpes</c:v>
                </c:pt>
                <c:pt idx="13">
                  <c:v>Centre</c:v>
                </c:pt>
                <c:pt idx="14">
                  <c:v>Poitou-Charentes</c:v>
                </c:pt>
                <c:pt idx="15">
                  <c:v>Languedoc-Roussillon</c:v>
                </c:pt>
                <c:pt idx="16">
                  <c:v>Midi-Pyrénées</c:v>
                </c:pt>
                <c:pt idx="17">
                  <c:v>Ile-de-France</c:v>
                </c:pt>
                <c:pt idx="18">
                  <c:v>Aquitaine</c:v>
                </c:pt>
                <c:pt idx="19">
                  <c:v>Bretagne</c:v>
                </c:pt>
                <c:pt idx="20">
                  <c:v>Pays de la Loire</c:v>
                </c:pt>
              </c:strCache>
            </c:strRef>
          </c:cat>
          <c:val>
            <c:numRef>
              <c:f>'3'!$N$85:$N$105</c:f>
              <c:numCache>
                <c:formatCode>0</c:formatCode>
                <c:ptCount val="21"/>
                <c:pt idx="0">
                  <c:v>52.892381535686027</c:v>
                </c:pt>
                <c:pt idx="1">
                  <c:v>28.720120454603382</c:v>
                </c:pt>
                <c:pt idx="2">
                  <c:v>39.416628814317995</c:v>
                </c:pt>
                <c:pt idx="3">
                  <c:v>32.160528176729947</c:v>
                </c:pt>
                <c:pt idx="4">
                  <c:v>27.848103117918686</c:v>
                </c:pt>
                <c:pt idx="5">
                  <c:v>28.058318244455172</c:v>
                </c:pt>
                <c:pt idx="6">
                  <c:v>41.177405245075491</c:v>
                </c:pt>
                <c:pt idx="7">
                  <c:v>35.94806976206489</c:v>
                </c:pt>
                <c:pt idx="8">
                  <c:v>13.522465032592109</c:v>
                </c:pt>
                <c:pt idx="9">
                  <c:v>38.289392223914476</c:v>
                </c:pt>
                <c:pt idx="10">
                  <c:v>24.186407462543709</c:v>
                </c:pt>
                <c:pt idx="11">
                  <c:v>36.476352849425098</c:v>
                </c:pt>
                <c:pt idx="12">
                  <c:v>23.362993664970126</c:v>
                </c:pt>
                <c:pt idx="13">
                  <c:v>29.294306972060383</c:v>
                </c:pt>
                <c:pt idx="14">
                  <c:v>28.328276054105345</c:v>
                </c:pt>
                <c:pt idx="15">
                  <c:v>45.328921584316497</c:v>
                </c:pt>
                <c:pt idx="16">
                  <c:v>28.133732125676541</c:v>
                </c:pt>
                <c:pt idx="17">
                  <c:v>18.075315449385922</c:v>
                </c:pt>
                <c:pt idx="18">
                  <c:v>25.101527922728231</c:v>
                </c:pt>
                <c:pt idx="19">
                  <c:v>28.008267424878877</c:v>
                </c:pt>
                <c:pt idx="20">
                  <c:v>34.805680479858751</c:v>
                </c:pt>
              </c:numCache>
            </c:numRef>
          </c:val>
        </c:ser>
        <c:ser>
          <c:idx val="3"/>
          <c:order val="3"/>
          <c:tx>
            <c:v>Intérêts de la dette</c:v>
          </c:tx>
          <c:dLbls>
            <c:delete val="1"/>
          </c:dLbls>
          <c:cat>
            <c:strRef>
              <c:f>'3'!$K$85:$K$105</c:f>
              <c:strCache>
                <c:ptCount val="21"/>
                <c:pt idx="0">
                  <c:v>Limousin</c:v>
                </c:pt>
                <c:pt idx="1">
                  <c:v>Picardie</c:v>
                </c:pt>
                <c:pt idx="2">
                  <c:v>Champagne-Ardenne</c:v>
                </c:pt>
                <c:pt idx="3">
                  <c:v>Nord-Pas-de-Calais</c:v>
                </c:pt>
                <c:pt idx="4">
                  <c:v>Auvergne</c:v>
                </c:pt>
                <c:pt idx="5">
                  <c:v>Bourgogne</c:v>
                </c:pt>
                <c:pt idx="6">
                  <c:v>Lorraine</c:v>
                </c:pt>
                <c:pt idx="7">
                  <c:v>Basse-Normandie</c:v>
                </c:pt>
                <c:pt idx="8">
                  <c:v>Franche-Comté</c:v>
                </c:pt>
                <c:pt idx="9">
                  <c:v>Haute-Normandie</c:v>
                </c:pt>
                <c:pt idx="10">
                  <c:v>Alsace</c:v>
                </c:pt>
                <c:pt idx="11">
                  <c:v>Provence-Alpes-Côte d'Azur</c:v>
                </c:pt>
                <c:pt idx="12">
                  <c:v>Rhône-Alpes</c:v>
                </c:pt>
                <c:pt idx="13">
                  <c:v>Centre</c:v>
                </c:pt>
                <c:pt idx="14">
                  <c:v>Poitou-Charentes</c:v>
                </c:pt>
                <c:pt idx="15">
                  <c:v>Languedoc-Roussillon</c:v>
                </c:pt>
                <c:pt idx="16">
                  <c:v>Midi-Pyrénées</c:v>
                </c:pt>
                <c:pt idx="17">
                  <c:v>Ile-de-France</c:v>
                </c:pt>
                <c:pt idx="18">
                  <c:v>Aquitaine</c:v>
                </c:pt>
                <c:pt idx="19">
                  <c:v>Bretagne</c:v>
                </c:pt>
                <c:pt idx="20">
                  <c:v>Pays de la Loire</c:v>
                </c:pt>
              </c:strCache>
            </c:strRef>
          </c:cat>
          <c:val>
            <c:numRef>
              <c:f>'3'!$O$85:$O$105</c:f>
              <c:numCache>
                <c:formatCode>0</c:formatCode>
                <c:ptCount val="21"/>
                <c:pt idx="0">
                  <c:v>11.795744161268605</c:v>
                </c:pt>
                <c:pt idx="1">
                  <c:v>7.4156378360471926</c:v>
                </c:pt>
                <c:pt idx="2">
                  <c:v>5.1887429390764481</c:v>
                </c:pt>
                <c:pt idx="3">
                  <c:v>10.911923171504899</c:v>
                </c:pt>
                <c:pt idx="4">
                  <c:v>15.363055208928133</c:v>
                </c:pt>
                <c:pt idx="5">
                  <c:v>4.459003177579584</c:v>
                </c:pt>
                <c:pt idx="6">
                  <c:v>8.9098874933306291</c:v>
                </c:pt>
                <c:pt idx="7">
                  <c:v>5.3573685448220578</c:v>
                </c:pt>
                <c:pt idx="8">
                  <c:v>3.5125282801497679</c:v>
                </c:pt>
                <c:pt idx="9">
                  <c:v>4.2693360175313675</c:v>
                </c:pt>
                <c:pt idx="10">
                  <c:v>10.960641780887467</c:v>
                </c:pt>
                <c:pt idx="11">
                  <c:v>9.9302022749333982</c:v>
                </c:pt>
                <c:pt idx="12">
                  <c:v>5.7970229745070174</c:v>
                </c:pt>
                <c:pt idx="13">
                  <c:v>6.6315601617490829</c:v>
                </c:pt>
                <c:pt idx="14">
                  <c:v>5.5077220811382794</c:v>
                </c:pt>
                <c:pt idx="15">
                  <c:v>8.2273290919048385</c:v>
                </c:pt>
                <c:pt idx="16">
                  <c:v>1.9667443329100756</c:v>
                </c:pt>
                <c:pt idx="17">
                  <c:v>8.8453894129635735</c:v>
                </c:pt>
                <c:pt idx="18">
                  <c:v>4.1949637735926322</c:v>
                </c:pt>
                <c:pt idx="19">
                  <c:v>1.76678346551368</c:v>
                </c:pt>
                <c:pt idx="20">
                  <c:v>7.2403410776639827</c:v>
                </c:pt>
              </c:numCache>
            </c:numRef>
          </c:val>
        </c:ser>
        <c:ser>
          <c:idx val="4"/>
          <c:order val="4"/>
          <c:tx>
            <c:v>Autres</c:v>
          </c:tx>
          <c:dLbls>
            <c:delete val="1"/>
          </c:dLbls>
          <c:cat>
            <c:strRef>
              <c:f>'3'!$K$85:$K$105</c:f>
              <c:strCache>
                <c:ptCount val="21"/>
                <c:pt idx="0">
                  <c:v>Limousin</c:v>
                </c:pt>
                <c:pt idx="1">
                  <c:v>Picardie</c:v>
                </c:pt>
                <c:pt idx="2">
                  <c:v>Champagne-Ardenne</c:v>
                </c:pt>
                <c:pt idx="3">
                  <c:v>Nord-Pas-de-Calais</c:v>
                </c:pt>
                <c:pt idx="4">
                  <c:v>Auvergne</c:v>
                </c:pt>
                <c:pt idx="5">
                  <c:v>Bourgogne</c:v>
                </c:pt>
                <c:pt idx="6">
                  <c:v>Lorraine</c:v>
                </c:pt>
                <c:pt idx="7">
                  <c:v>Basse-Normandie</c:v>
                </c:pt>
                <c:pt idx="8">
                  <c:v>Franche-Comté</c:v>
                </c:pt>
                <c:pt idx="9">
                  <c:v>Haute-Normandie</c:v>
                </c:pt>
                <c:pt idx="10">
                  <c:v>Alsace</c:v>
                </c:pt>
                <c:pt idx="11">
                  <c:v>Provence-Alpes-Côte d'Azur</c:v>
                </c:pt>
                <c:pt idx="12">
                  <c:v>Rhône-Alpes</c:v>
                </c:pt>
                <c:pt idx="13">
                  <c:v>Centre</c:v>
                </c:pt>
                <c:pt idx="14">
                  <c:v>Poitou-Charentes</c:v>
                </c:pt>
                <c:pt idx="15">
                  <c:v>Languedoc-Roussillon</c:v>
                </c:pt>
                <c:pt idx="16">
                  <c:v>Midi-Pyrénées</c:v>
                </c:pt>
                <c:pt idx="17">
                  <c:v>Ile-de-France</c:v>
                </c:pt>
                <c:pt idx="18">
                  <c:v>Aquitaine</c:v>
                </c:pt>
                <c:pt idx="19">
                  <c:v>Bretagne</c:v>
                </c:pt>
                <c:pt idx="20">
                  <c:v>Pays de la Loire</c:v>
                </c:pt>
              </c:strCache>
            </c:strRef>
          </c:cat>
          <c:val>
            <c:numRef>
              <c:f>'3'!$P$85:$P$105</c:f>
              <c:numCache>
                <c:formatCode>0</c:formatCode>
                <c:ptCount val="21"/>
                <c:pt idx="0">
                  <c:v>4.9085164491100626</c:v>
                </c:pt>
                <c:pt idx="1">
                  <c:v>0.48453173814451844</c:v>
                </c:pt>
                <c:pt idx="2">
                  <c:v>3.078305771379239</c:v>
                </c:pt>
                <c:pt idx="3">
                  <c:v>3.2442238555803047</c:v>
                </c:pt>
                <c:pt idx="4">
                  <c:v>2.3946994590212491</c:v>
                </c:pt>
                <c:pt idx="5">
                  <c:v>3.9850818188368566</c:v>
                </c:pt>
                <c:pt idx="6">
                  <c:v>1.7049230009757348</c:v>
                </c:pt>
                <c:pt idx="7">
                  <c:v>13.393588208441724</c:v>
                </c:pt>
                <c:pt idx="8">
                  <c:v>6.8614885108105358E-2</c:v>
                </c:pt>
                <c:pt idx="9">
                  <c:v>19.152910178347049</c:v>
                </c:pt>
                <c:pt idx="10">
                  <c:v>2.2632870229577184</c:v>
                </c:pt>
                <c:pt idx="11">
                  <c:v>7.326898976697553</c:v>
                </c:pt>
                <c:pt idx="12">
                  <c:v>3.1689877421683708</c:v>
                </c:pt>
                <c:pt idx="13">
                  <c:v>0.34766311283389867</c:v>
                </c:pt>
                <c:pt idx="14">
                  <c:v>3.2973997501599874</c:v>
                </c:pt>
                <c:pt idx="15">
                  <c:v>0.13788949141865048</c:v>
                </c:pt>
                <c:pt idx="16">
                  <c:v>6.5447412650779038</c:v>
                </c:pt>
                <c:pt idx="17">
                  <c:v>10.350253798692119</c:v>
                </c:pt>
                <c:pt idx="18">
                  <c:v>0.56551501358921419</c:v>
                </c:pt>
                <c:pt idx="19">
                  <c:v>0.90774767536059953</c:v>
                </c:pt>
                <c:pt idx="20">
                  <c:v>0.83772470463064175</c:v>
                </c:pt>
              </c:numCache>
            </c:numRef>
          </c:val>
        </c:ser>
        <c:dLbls>
          <c:showVal val="1"/>
        </c:dLbls>
        <c:gapWidth val="55"/>
        <c:overlap val="100"/>
        <c:axId val="107788928"/>
        <c:axId val="112791936"/>
      </c:barChart>
      <c:catAx>
        <c:axId val="107788928"/>
        <c:scaling>
          <c:orientation val="minMax"/>
        </c:scaling>
        <c:axPos val="l"/>
        <c:numFmt formatCode="General" sourceLinked="1"/>
        <c:majorTickMark val="none"/>
        <c:tickLblPos val="nextTo"/>
        <c:txPr>
          <a:bodyPr rot="0" vert="horz"/>
          <a:lstStyle/>
          <a:p>
            <a:pPr>
              <a:defRPr sz="800">
                <a:latin typeface="Arial" pitchFamily="34" charset="0"/>
                <a:cs typeface="Arial" pitchFamily="34" charset="0"/>
              </a:defRPr>
            </a:pPr>
            <a:endParaRPr lang="fr-FR"/>
          </a:p>
        </c:txPr>
        <c:crossAx val="112791936"/>
        <c:crossesAt val="0"/>
        <c:auto val="1"/>
        <c:lblAlgn val="ctr"/>
        <c:lblOffset val="100"/>
        <c:tickLblSkip val="1"/>
        <c:tickMarkSkip val="1"/>
      </c:catAx>
      <c:valAx>
        <c:axId val="112791936"/>
        <c:scaling>
          <c:orientation val="minMax"/>
          <c:max val="40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_ _ _ _ _ _ _ _*" sourceLinked="0"/>
        <c:majorTickMark val="none"/>
        <c:tickLblPos val="nextTo"/>
        <c:txPr>
          <a:bodyPr rot="0" vert="horz"/>
          <a:lstStyle/>
          <a:p>
            <a:pPr>
              <a:defRPr/>
            </a:pPr>
            <a:endParaRPr lang="fr-FR"/>
          </a:p>
        </c:txPr>
        <c:crossAx val="107788928"/>
        <c:crosses val="autoZero"/>
        <c:crossBetween val="between"/>
        <c:majorUnit val="100"/>
        <c:minorUnit val="50"/>
      </c:valAx>
    </c:plotArea>
    <c:legend>
      <c:legendPos val="r"/>
      <c:layout>
        <c:manualLayout>
          <c:xMode val="edge"/>
          <c:yMode val="edge"/>
          <c:x val="0.77686093639896991"/>
          <c:y val="7.2324741458599739E-2"/>
          <c:w val="0.17122952843252823"/>
          <c:h val="0.44576130483689524"/>
        </c:manualLayout>
      </c:layout>
      <c:txPr>
        <a:bodyPr/>
        <a:lstStyle/>
        <a:p>
          <a:pPr>
            <a:defRPr sz="800">
              <a:latin typeface="Arial" pitchFamily="34" charset="0"/>
              <a:cs typeface="Arial" pitchFamily="34" charset="0"/>
            </a:defRPr>
          </a:pPr>
          <a:endParaRPr lang="fr-FR"/>
        </a:p>
      </c:txPr>
    </c:legend>
    <c:plotVisOnly val="1"/>
    <c:dispBlanksAs val="gap"/>
  </c:chart>
  <c:spPr>
    <a:ln>
      <a:noFill/>
    </a:ln>
  </c:spPr>
  <c:printSettings>
    <c:headerFooter alignWithMargins="0">
      <c:oddFooter>&amp;L&amp;8Direction générale des collectivités locales /
Département des études et des statistiques locales
Mise en ligne en avril 2015&amp;R&amp;8DGCL/DESL</c:oddFooter>
    </c:headerFooter>
    <c:pageMargins b="0.98425196899999956" l="0.78740157499999996" r="0.78740157499999996" t="0.98425196899999956" header="0.4921259845000025" footer="0.492125984500002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2222308339178523"/>
          <c:y val="0.17543959840779647"/>
          <c:w val="0.45238270547613418"/>
          <c:h val="0.66667047394962686"/>
        </c:manualLayout>
      </c:layout>
      <c:pieChart>
        <c:varyColors val="1"/>
        <c:ser>
          <c:idx val="0"/>
          <c:order val="0"/>
          <c:dLbls>
            <c:dLbl>
              <c:idx val="0"/>
              <c:layout>
                <c:manualLayout>
                  <c:x val="-7.1765146027906915E-2"/>
                  <c:y val="0.15965283220904025"/>
                </c:manualLayout>
              </c:layout>
              <c:dLblPos val="bestFit"/>
              <c:showVal val="1"/>
            </c:dLbl>
            <c:dLbl>
              <c:idx val="1"/>
              <c:layout>
                <c:manualLayout>
                  <c:x val="7.5129358830146334E-2"/>
                  <c:y val="0.10797378397875804"/>
                </c:manualLayout>
              </c:layout>
              <c:dLblPos val="bestFit"/>
              <c:showVal val="1"/>
            </c:dLbl>
            <c:dLbl>
              <c:idx val="2"/>
              <c:layout>
                <c:manualLayout>
                  <c:x val="0.15024455276423934"/>
                  <c:y val="4.262405795766757E-2"/>
                </c:manualLayout>
              </c:layout>
              <c:dLblPos val="bestFit"/>
              <c:showVal val="1"/>
            </c:dLbl>
            <c:dLbl>
              <c:idx val="3"/>
              <c:layout>
                <c:manualLayout>
                  <c:x val="-1.9064283631212941E-2"/>
                  <c:y val="0.10874430169912971"/>
                </c:manualLayout>
              </c:layout>
              <c:dLblPos val="bestFit"/>
              <c:showVal val="1"/>
            </c:dLbl>
            <c:dLbl>
              <c:idx val="4"/>
              <c:layout>
                <c:manualLayout>
                  <c:xMode val="edge"/>
                  <c:yMode val="edge"/>
                  <c:x val="0.28571539293229531"/>
                  <c:y val="0.22807147793013255"/>
                </c:manualLayout>
              </c:layout>
              <c:dLblPos val="bestFit"/>
              <c:showVal val="1"/>
            </c:dLbl>
            <c:numFmt formatCode="#,##0.0" sourceLinked="0"/>
            <c:showVal val="1"/>
          </c:dLbls>
          <c:val>
            <c:numRef>
              <c:f>'4'!$J$32:$M$32</c:f>
              <c:numCache>
                <c:formatCode>0.0</c:formatCode>
                <c:ptCount val="4"/>
                <c:pt idx="0">
                  <c:v>54.422417469458843</c:v>
                </c:pt>
                <c:pt idx="1">
                  <c:v>18.192985206778584</c:v>
                </c:pt>
                <c:pt idx="2">
                  <c:v>23.612578755263968</c:v>
                </c:pt>
                <c:pt idx="3">
                  <c:v>3.7720185684985998</c:v>
                </c:pt>
              </c:numCache>
            </c:numRef>
          </c:val>
        </c:ser>
        <c:dLbls>
          <c:showVal val="1"/>
        </c:dLbls>
        <c:firstSliceAng val="220"/>
      </c:pieChart>
    </c:plotArea>
    <c:plotVisOnly val="1"/>
    <c:dispBlanksAs val="zero"/>
  </c:chart>
  <c:spPr>
    <a:ln>
      <a:noFill/>
    </a:ln>
  </c:spPr>
  <c:printSettings>
    <c:headerFooter alignWithMargins="0"/>
    <c:pageMargins b="0.98425196850393659" l="0.78740157480314954" r="0.78740157480314954" t="1.1811023622047245" header="0.49212598450000244" footer="0.4921259845000024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9317384057260532"/>
          <c:y val="0.12121283861765282"/>
          <c:w val="0.48996176095696053"/>
          <c:h val="0.73939831556768265"/>
        </c:manualLayout>
      </c:layout>
      <c:pieChart>
        <c:varyColors val="1"/>
        <c:ser>
          <c:idx val="0"/>
          <c:order val="0"/>
          <c:dLbls>
            <c:dLbl>
              <c:idx val="0"/>
              <c:layout>
                <c:manualLayout>
                  <c:x val="-5.6444149300614255E-2"/>
                  <c:y val="9.3874174819056744E-2"/>
                </c:manualLayout>
              </c:layout>
              <c:dLblPos val="bestFit"/>
              <c:showVal val="1"/>
            </c:dLbl>
            <c:dLbl>
              <c:idx val="1"/>
              <c:layout>
                <c:manualLayout>
                  <c:x val="0.10845397337381087"/>
                  <c:y val="9.9785254115962826E-2"/>
                </c:manualLayout>
              </c:layout>
              <c:dLblPos val="bestFit"/>
              <c:showVal val="1"/>
            </c:dLbl>
            <c:dLbl>
              <c:idx val="2"/>
              <c:layout>
                <c:manualLayout>
                  <c:x val="0.12760332669259716"/>
                  <c:y val="3.1661496858347245E-2"/>
                </c:manualLayout>
              </c:layout>
              <c:dLblPos val="bestFit"/>
              <c:showVal val="1"/>
            </c:dLbl>
            <c:dLbl>
              <c:idx val="3"/>
              <c:layout>
                <c:manualLayout>
                  <c:x val="-6.8755863348406721E-2"/>
                  <c:y val="2.7702537182852212E-2"/>
                </c:manualLayout>
              </c:layout>
              <c:dLblPos val="bestFit"/>
              <c:showVal val="1"/>
            </c:dLbl>
            <c:dLbl>
              <c:idx val="4"/>
              <c:layout>
                <c:manualLayout>
                  <c:xMode val="edge"/>
                  <c:yMode val="edge"/>
                  <c:x val="0.28915776056476367"/>
                  <c:y val="0.23636503530442479"/>
                </c:manualLayout>
              </c:layout>
              <c:dLblPos val="bestFit"/>
              <c:showVal val="1"/>
            </c:dLbl>
            <c:numFmt formatCode="#,##0.0" sourceLinked="0"/>
            <c:showVal val="1"/>
          </c:dLbls>
          <c:val>
            <c:numRef>
              <c:f>'4'!$J$37:$M$37</c:f>
              <c:numCache>
                <c:formatCode>0.0</c:formatCode>
                <c:ptCount val="4"/>
                <c:pt idx="0">
                  <c:v>31.32383842999311</c:v>
                </c:pt>
                <c:pt idx="1">
                  <c:v>18.510678423372443</c:v>
                </c:pt>
                <c:pt idx="2">
                  <c:v>47.534957807555315</c:v>
                </c:pt>
                <c:pt idx="3">
                  <c:v>2.6305253390791306</c:v>
                </c:pt>
              </c:numCache>
            </c:numRef>
          </c:val>
        </c:ser>
        <c:dLbls>
          <c:showVal val="1"/>
        </c:dLbls>
        <c:firstSliceAng val="240"/>
      </c:pieChart>
    </c:plotArea>
    <c:plotVisOnly val="1"/>
    <c:dispBlanksAs val="zero"/>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27413126703111129"/>
          <c:y val="7.5976133613928909E-2"/>
          <c:w val="0.68039454745576167"/>
          <c:h val="0.85511783965149013"/>
        </c:manualLayout>
      </c:layout>
      <c:barChart>
        <c:barDir val="bar"/>
        <c:grouping val="stacked"/>
        <c:ser>
          <c:idx val="0"/>
          <c:order val="0"/>
          <c:tx>
            <c:strRef>
              <c:f>'4'!$J$83</c:f>
              <c:strCache>
                <c:ptCount val="1"/>
                <c:pt idx="0">
                  <c:v>Subventions versées</c:v>
                </c:pt>
              </c:strCache>
            </c:strRef>
          </c:tx>
          <c:dLbls>
            <c:txPr>
              <a:bodyPr/>
              <a:lstStyle/>
              <a:p>
                <a:pPr>
                  <a:defRPr sz="900" baseline="0">
                    <a:solidFill>
                      <a:schemeClr val="bg1"/>
                    </a:solidFill>
                  </a:defRPr>
                </a:pPr>
                <a:endParaRPr lang="fr-FR"/>
              </a:p>
            </c:txPr>
            <c:showVal val="1"/>
          </c:dLbls>
          <c:cat>
            <c:strRef>
              <c:f>'4'!$I$84:$I$104</c:f>
              <c:strCache>
                <c:ptCount val="21"/>
                <c:pt idx="0">
                  <c:v>Ile-de-France</c:v>
                </c:pt>
                <c:pt idx="1">
                  <c:v>Languedoc-Roussillon</c:v>
                </c:pt>
                <c:pt idx="2">
                  <c:v>Pays de la Loire</c:v>
                </c:pt>
                <c:pt idx="3">
                  <c:v>Basse-Normandie</c:v>
                </c:pt>
                <c:pt idx="4">
                  <c:v>Aquitaine</c:v>
                </c:pt>
                <c:pt idx="5">
                  <c:v>Auvergne</c:v>
                </c:pt>
                <c:pt idx="6">
                  <c:v>Midi-Pyrénées</c:v>
                </c:pt>
                <c:pt idx="7">
                  <c:v>Champagne-Ardenne</c:v>
                </c:pt>
                <c:pt idx="8">
                  <c:v>Picardie</c:v>
                </c:pt>
                <c:pt idx="9">
                  <c:v>Bretagne</c:v>
                </c:pt>
                <c:pt idx="10">
                  <c:v>Nord-Pas-de-Calais</c:v>
                </c:pt>
                <c:pt idx="11">
                  <c:v>Haute-Normandie</c:v>
                </c:pt>
                <c:pt idx="12">
                  <c:v>Lorraine</c:v>
                </c:pt>
                <c:pt idx="13">
                  <c:v>Provence-Alpes-Côte d'Azur</c:v>
                </c:pt>
                <c:pt idx="14">
                  <c:v>Centre</c:v>
                </c:pt>
                <c:pt idx="15">
                  <c:v>Alsace</c:v>
                </c:pt>
                <c:pt idx="16">
                  <c:v>Limousin</c:v>
                </c:pt>
                <c:pt idx="17">
                  <c:v>Franche-Comté</c:v>
                </c:pt>
                <c:pt idx="18">
                  <c:v>Bourgogne</c:v>
                </c:pt>
                <c:pt idx="19">
                  <c:v>Rhône-Alpes</c:v>
                </c:pt>
                <c:pt idx="20">
                  <c:v>Poitou-Charentes</c:v>
                </c:pt>
              </c:strCache>
            </c:strRef>
          </c:cat>
          <c:val>
            <c:numRef>
              <c:f>'4'!$J$84:$J$104</c:f>
              <c:numCache>
                <c:formatCode>#,##0</c:formatCode>
                <c:ptCount val="21"/>
                <c:pt idx="0">
                  <c:v>105.13419871688016</c:v>
                </c:pt>
                <c:pt idx="1">
                  <c:v>88.546879813609806</c:v>
                </c:pt>
                <c:pt idx="2">
                  <c:v>85.184684084293551</c:v>
                </c:pt>
                <c:pt idx="3">
                  <c:v>90.194836542711542</c:v>
                </c:pt>
                <c:pt idx="4">
                  <c:v>98.95175810841009</c:v>
                </c:pt>
                <c:pt idx="5">
                  <c:v>69.945910868467934</c:v>
                </c:pt>
                <c:pt idx="6">
                  <c:v>102.95479090904188</c:v>
                </c:pt>
                <c:pt idx="7">
                  <c:v>55.794330772562027</c:v>
                </c:pt>
                <c:pt idx="8">
                  <c:v>105.63232444002749</c:v>
                </c:pt>
                <c:pt idx="9">
                  <c:v>113.0994160219177</c:v>
                </c:pt>
                <c:pt idx="10">
                  <c:v>79.37407656846068</c:v>
                </c:pt>
                <c:pt idx="11">
                  <c:v>87.989119408497217</c:v>
                </c:pt>
                <c:pt idx="12">
                  <c:v>84.247823275396371</c:v>
                </c:pt>
                <c:pt idx="13">
                  <c:v>66.975987927909316</c:v>
                </c:pt>
                <c:pt idx="14">
                  <c:v>81.011063786902895</c:v>
                </c:pt>
                <c:pt idx="15">
                  <c:v>78.349833533596353</c:v>
                </c:pt>
                <c:pt idx="16">
                  <c:v>76.253458398425991</c:v>
                </c:pt>
                <c:pt idx="17">
                  <c:v>54.19460877884709</c:v>
                </c:pt>
                <c:pt idx="18">
                  <c:v>61.039979743077744</c:v>
                </c:pt>
                <c:pt idx="19">
                  <c:v>63.097636354751678</c:v>
                </c:pt>
                <c:pt idx="20">
                  <c:v>40.360641800690324</c:v>
                </c:pt>
              </c:numCache>
            </c:numRef>
          </c:val>
        </c:ser>
        <c:ser>
          <c:idx val="1"/>
          <c:order val="1"/>
          <c:tx>
            <c:strRef>
              <c:f>'4'!$K$83</c:f>
              <c:strCache>
                <c:ptCount val="1"/>
                <c:pt idx="0">
                  <c:v>Équipement brut</c:v>
                </c:pt>
              </c:strCache>
            </c:strRef>
          </c:tx>
          <c:dLbls>
            <c:txPr>
              <a:bodyPr/>
              <a:lstStyle/>
              <a:p>
                <a:pPr>
                  <a:defRPr sz="900" baseline="0">
                    <a:solidFill>
                      <a:schemeClr val="bg1"/>
                    </a:solidFill>
                  </a:defRPr>
                </a:pPr>
                <a:endParaRPr lang="fr-FR"/>
              </a:p>
            </c:txPr>
            <c:showVal val="1"/>
          </c:dLbls>
          <c:cat>
            <c:strRef>
              <c:f>'4'!$I$84:$I$104</c:f>
              <c:strCache>
                <c:ptCount val="21"/>
                <c:pt idx="0">
                  <c:v>Ile-de-France</c:v>
                </c:pt>
                <c:pt idx="1">
                  <c:v>Languedoc-Roussillon</c:v>
                </c:pt>
                <c:pt idx="2">
                  <c:v>Pays de la Loire</c:v>
                </c:pt>
                <c:pt idx="3">
                  <c:v>Basse-Normandie</c:v>
                </c:pt>
                <c:pt idx="4">
                  <c:v>Aquitaine</c:v>
                </c:pt>
                <c:pt idx="5">
                  <c:v>Auvergne</c:v>
                </c:pt>
                <c:pt idx="6">
                  <c:v>Midi-Pyrénées</c:v>
                </c:pt>
                <c:pt idx="7">
                  <c:v>Champagne-Ardenne</c:v>
                </c:pt>
                <c:pt idx="8">
                  <c:v>Picardie</c:v>
                </c:pt>
                <c:pt idx="9">
                  <c:v>Bretagne</c:v>
                </c:pt>
                <c:pt idx="10">
                  <c:v>Nord-Pas-de-Calais</c:v>
                </c:pt>
                <c:pt idx="11">
                  <c:v>Haute-Normandie</c:v>
                </c:pt>
                <c:pt idx="12">
                  <c:v>Lorraine</c:v>
                </c:pt>
                <c:pt idx="13">
                  <c:v>Provence-Alpes-Côte d'Azur</c:v>
                </c:pt>
                <c:pt idx="14">
                  <c:v>Centre</c:v>
                </c:pt>
                <c:pt idx="15">
                  <c:v>Alsace</c:v>
                </c:pt>
                <c:pt idx="16">
                  <c:v>Limousin</c:v>
                </c:pt>
                <c:pt idx="17">
                  <c:v>Franche-Comté</c:v>
                </c:pt>
                <c:pt idx="18">
                  <c:v>Bourgogne</c:v>
                </c:pt>
                <c:pt idx="19">
                  <c:v>Rhône-Alpes</c:v>
                </c:pt>
                <c:pt idx="20">
                  <c:v>Poitou-Charentes</c:v>
                </c:pt>
              </c:strCache>
            </c:strRef>
          </c:cat>
          <c:val>
            <c:numRef>
              <c:f>'4'!$K$84:$K$104</c:f>
              <c:numCache>
                <c:formatCode>#,##0</c:formatCode>
                <c:ptCount val="21"/>
                <c:pt idx="0">
                  <c:v>51.834360189045491</c:v>
                </c:pt>
                <c:pt idx="1">
                  <c:v>15.149871821481282</c:v>
                </c:pt>
                <c:pt idx="2">
                  <c:v>28.485202489703756</c:v>
                </c:pt>
                <c:pt idx="3">
                  <c:v>31.041472199185431</c:v>
                </c:pt>
                <c:pt idx="4">
                  <c:v>19.396192339910957</c:v>
                </c:pt>
                <c:pt idx="5">
                  <c:v>34.798831743567554</c:v>
                </c:pt>
                <c:pt idx="6">
                  <c:v>21.719651638763583</c:v>
                </c:pt>
                <c:pt idx="7">
                  <c:v>69.152662265682153</c:v>
                </c:pt>
                <c:pt idx="8">
                  <c:v>20.649402767372525</c:v>
                </c:pt>
                <c:pt idx="9">
                  <c:v>10.425972593147614</c:v>
                </c:pt>
                <c:pt idx="10">
                  <c:v>26.554913752803639</c:v>
                </c:pt>
                <c:pt idx="11">
                  <c:v>9.3348394643098569</c:v>
                </c:pt>
                <c:pt idx="12">
                  <c:v>18.679419228729905</c:v>
                </c:pt>
                <c:pt idx="13">
                  <c:v>36.069124588839053</c:v>
                </c:pt>
                <c:pt idx="14">
                  <c:v>19.758658343808797</c:v>
                </c:pt>
                <c:pt idx="15">
                  <c:v>28.66279807641185</c:v>
                </c:pt>
                <c:pt idx="16">
                  <c:v>20.188504918718582</c:v>
                </c:pt>
                <c:pt idx="17">
                  <c:v>14.367909106257883</c:v>
                </c:pt>
                <c:pt idx="18">
                  <c:v>27.675315933595549</c:v>
                </c:pt>
                <c:pt idx="19">
                  <c:v>17.960231812475097</c:v>
                </c:pt>
                <c:pt idx="20">
                  <c:v>15.262751496820538</c:v>
                </c:pt>
              </c:numCache>
            </c:numRef>
          </c:val>
        </c:ser>
        <c:ser>
          <c:idx val="2"/>
          <c:order val="2"/>
          <c:tx>
            <c:strRef>
              <c:f>'4'!$L$83</c:f>
              <c:strCache>
                <c:ptCount val="1"/>
                <c:pt idx="0">
                  <c:v>Remboursement de dette</c:v>
                </c:pt>
              </c:strCache>
            </c:strRef>
          </c:tx>
          <c:dLbls>
            <c:txPr>
              <a:bodyPr/>
              <a:lstStyle/>
              <a:p>
                <a:pPr>
                  <a:defRPr sz="900" baseline="0">
                    <a:solidFill>
                      <a:schemeClr val="bg1"/>
                    </a:solidFill>
                  </a:defRPr>
                </a:pPr>
                <a:endParaRPr lang="fr-FR"/>
              </a:p>
            </c:txPr>
            <c:showVal val="1"/>
          </c:dLbls>
          <c:cat>
            <c:strRef>
              <c:f>'4'!$I$84:$I$104</c:f>
              <c:strCache>
                <c:ptCount val="21"/>
                <c:pt idx="0">
                  <c:v>Ile-de-France</c:v>
                </c:pt>
                <c:pt idx="1">
                  <c:v>Languedoc-Roussillon</c:v>
                </c:pt>
                <c:pt idx="2">
                  <c:v>Pays de la Loire</c:v>
                </c:pt>
                <c:pt idx="3">
                  <c:v>Basse-Normandie</c:v>
                </c:pt>
                <c:pt idx="4">
                  <c:v>Aquitaine</c:v>
                </c:pt>
                <c:pt idx="5">
                  <c:v>Auvergne</c:v>
                </c:pt>
                <c:pt idx="6">
                  <c:v>Midi-Pyrénées</c:v>
                </c:pt>
                <c:pt idx="7">
                  <c:v>Champagne-Ardenne</c:v>
                </c:pt>
                <c:pt idx="8">
                  <c:v>Picardie</c:v>
                </c:pt>
                <c:pt idx="9">
                  <c:v>Bretagne</c:v>
                </c:pt>
                <c:pt idx="10">
                  <c:v>Nord-Pas-de-Calais</c:v>
                </c:pt>
                <c:pt idx="11">
                  <c:v>Haute-Normandie</c:v>
                </c:pt>
                <c:pt idx="12">
                  <c:v>Lorraine</c:v>
                </c:pt>
                <c:pt idx="13">
                  <c:v>Provence-Alpes-Côte d'Azur</c:v>
                </c:pt>
                <c:pt idx="14">
                  <c:v>Centre</c:v>
                </c:pt>
                <c:pt idx="15">
                  <c:v>Alsace</c:v>
                </c:pt>
                <c:pt idx="16">
                  <c:v>Limousin</c:v>
                </c:pt>
                <c:pt idx="17">
                  <c:v>Franche-Comté</c:v>
                </c:pt>
                <c:pt idx="18">
                  <c:v>Bourgogne</c:v>
                </c:pt>
                <c:pt idx="19">
                  <c:v>Rhône-Alpes</c:v>
                </c:pt>
                <c:pt idx="20">
                  <c:v>Poitou-Charentes</c:v>
                </c:pt>
              </c:strCache>
            </c:strRef>
          </c:cat>
          <c:val>
            <c:numRef>
              <c:f>'4'!$L$84:$L$104</c:f>
              <c:numCache>
                <c:formatCode>#,##0</c:formatCode>
                <c:ptCount val="21"/>
                <c:pt idx="0">
                  <c:v>33.505496788850103</c:v>
                </c:pt>
                <c:pt idx="1">
                  <c:v>76.92045436503885</c:v>
                </c:pt>
                <c:pt idx="2">
                  <c:v>63.745417866377011</c:v>
                </c:pt>
                <c:pt idx="3">
                  <c:v>33.342164754301912</c:v>
                </c:pt>
                <c:pt idx="4">
                  <c:v>49.68069980409858</c:v>
                </c:pt>
                <c:pt idx="5">
                  <c:v>62.252137561123853</c:v>
                </c:pt>
                <c:pt idx="6">
                  <c:v>36.733166216196153</c:v>
                </c:pt>
                <c:pt idx="7">
                  <c:v>32.297409549942323</c:v>
                </c:pt>
                <c:pt idx="8">
                  <c:v>24.214694707336331</c:v>
                </c:pt>
                <c:pt idx="9">
                  <c:v>25.99215967220324</c:v>
                </c:pt>
                <c:pt idx="10">
                  <c:v>40.893923269869987</c:v>
                </c:pt>
                <c:pt idx="11">
                  <c:v>36.539093173175473</c:v>
                </c:pt>
                <c:pt idx="12">
                  <c:v>17.121092725441347</c:v>
                </c:pt>
                <c:pt idx="13">
                  <c:v>28.812348656456244</c:v>
                </c:pt>
                <c:pt idx="14">
                  <c:v>27.707835371102536</c:v>
                </c:pt>
                <c:pt idx="15">
                  <c:v>23.77758173388769</c:v>
                </c:pt>
                <c:pt idx="16">
                  <c:v>27.522128507650983</c:v>
                </c:pt>
                <c:pt idx="17">
                  <c:v>48.000711117070054</c:v>
                </c:pt>
                <c:pt idx="18">
                  <c:v>26.391569430291028</c:v>
                </c:pt>
                <c:pt idx="19">
                  <c:v>26.727106976927764</c:v>
                </c:pt>
                <c:pt idx="20">
                  <c:v>26.043760252186107</c:v>
                </c:pt>
              </c:numCache>
            </c:numRef>
          </c:val>
        </c:ser>
        <c:ser>
          <c:idx val="3"/>
          <c:order val="3"/>
          <c:tx>
            <c:v>Autres</c:v>
          </c:tx>
          <c:cat>
            <c:strRef>
              <c:f>'4'!$I$84:$I$104</c:f>
              <c:strCache>
                <c:ptCount val="21"/>
                <c:pt idx="0">
                  <c:v>Ile-de-France</c:v>
                </c:pt>
                <c:pt idx="1">
                  <c:v>Languedoc-Roussillon</c:v>
                </c:pt>
                <c:pt idx="2">
                  <c:v>Pays de la Loire</c:v>
                </c:pt>
                <c:pt idx="3">
                  <c:v>Basse-Normandie</c:v>
                </c:pt>
                <c:pt idx="4">
                  <c:v>Aquitaine</c:v>
                </c:pt>
                <c:pt idx="5">
                  <c:v>Auvergne</c:v>
                </c:pt>
                <c:pt idx="6">
                  <c:v>Midi-Pyrénées</c:v>
                </c:pt>
                <c:pt idx="7">
                  <c:v>Champagne-Ardenne</c:v>
                </c:pt>
                <c:pt idx="8">
                  <c:v>Picardie</c:v>
                </c:pt>
                <c:pt idx="9">
                  <c:v>Bretagne</c:v>
                </c:pt>
                <c:pt idx="10">
                  <c:v>Nord-Pas-de-Calais</c:v>
                </c:pt>
                <c:pt idx="11">
                  <c:v>Haute-Normandie</c:v>
                </c:pt>
                <c:pt idx="12">
                  <c:v>Lorraine</c:v>
                </c:pt>
                <c:pt idx="13">
                  <c:v>Provence-Alpes-Côte d'Azur</c:v>
                </c:pt>
                <c:pt idx="14">
                  <c:v>Centre</c:v>
                </c:pt>
                <c:pt idx="15">
                  <c:v>Alsace</c:v>
                </c:pt>
                <c:pt idx="16">
                  <c:v>Limousin</c:v>
                </c:pt>
                <c:pt idx="17">
                  <c:v>Franche-Comté</c:v>
                </c:pt>
                <c:pt idx="18">
                  <c:v>Bourgogne</c:v>
                </c:pt>
                <c:pt idx="19">
                  <c:v>Rhône-Alpes</c:v>
                </c:pt>
                <c:pt idx="20">
                  <c:v>Poitou-Charentes</c:v>
                </c:pt>
              </c:strCache>
            </c:strRef>
          </c:cat>
          <c:val>
            <c:numRef>
              <c:f>'4'!$M$84:$M$104</c:f>
              <c:numCache>
                <c:formatCode>#,##0</c:formatCode>
                <c:ptCount val="21"/>
                <c:pt idx="0">
                  <c:v>2.7665420588849723</c:v>
                </c:pt>
                <c:pt idx="1">
                  <c:v>11.973109073525665</c:v>
                </c:pt>
                <c:pt idx="2">
                  <c:v>9.5224175361789278</c:v>
                </c:pt>
                <c:pt idx="3">
                  <c:v>24.384529560906039</c:v>
                </c:pt>
                <c:pt idx="4">
                  <c:v>9.2691902881550252</c:v>
                </c:pt>
                <c:pt idx="5">
                  <c:v>9.2606592481597314</c:v>
                </c:pt>
                <c:pt idx="6">
                  <c:v>2.7292113606278265</c:v>
                </c:pt>
                <c:pt idx="7">
                  <c:v>5.3262498517033183</c:v>
                </c:pt>
                <c:pt idx="8">
                  <c:v>11.506556532375241</c:v>
                </c:pt>
                <c:pt idx="9">
                  <c:v>4.7010069955739349</c:v>
                </c:pt>
                <c:pt idx="10">
                  <c:v>5.2466009503431472</c:v>
                </c:pt>
                <c:pt idx="11">
                  <c:v>9.057396588663174</c:v>
                </c:pt>
                <c:pt idx="12">
                  <c:v>15.41290745490176</c:v>
                </c:pt>
                <c:pt idx="13">
                  <c:v>1.2992445914554571</c:v>
                </c:pt>
                <c:pt idx="14">
                  <c:v>3.250203125423456</c:v>
                </c:pt>
                <c:pt idx="15">
                  <c:v>0.76918837127694639</c:v>
                </c:pt>
                <c:pt idx="16">
                  <c:v>7.5924019949407642</c:v>
                </c:pt>
                <c:pt idx="17">
                  <c:v>11.64273240704876</c:v>
                </c:pt>
                <c:pt idx="18">
                  <c:v>4.1591286866594936</c:v>
                </c:pt>
                <c:pt idx="19">
                  <c:v>1.4146637632157291</c:v>
                </c:pt>
                <c:pt idx="20">
                  <c:v>10.786633347347312</c:v>
                </c:pt>
              </c:numCache>
            </c:numRef>
          </c:val>
        </c:ser>
        <c:gapWidth val="55"/>
        <c:overlap val="100"/>
        <c:axId val="115283072"/>
        <c:axId val="115284608"/>
      </c:barChart>
      <c:catAx>
        <c:axId val="115283072"/>
        <c:scaling>
          <c:orientation val="minMax"/>
        </c:scaling>
        <c:axPos val="l"/>
        <c:numFmt formatCode="General" sourceLinked="1"/>
        <c:majorTickMark val="none"/>
        <c:tickLblPos val="nextTo"/>
        <c:txPr>
          <a:bodyPr rot="0" vert="horz"/>
          <a:lstStyle/>
          <a:p>
            <a:pPr>
              <a:defRPr/>
            </a:pPr>
            <a:endParaRPr lang="fr-FR"/>
          </a:p>
        </c:txPr>
        <c:crossAx val="115284608"/>
        <c:crossesAt val="0"/>
        <c:auto val="1"/>
        <c:lblAlgn val="ctr"/>
        <c:lblOffset val="100"/>
        <c:tickLblSkip val="1"/>
        <c:tickMarkSkip val="1"/>
      </c:catAx>
      <c:valAx>
        <c:axId val="115284608"/>
        <c:scaling>
          <c:orientation val="minMax"/>
          <c:max val="20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_ _ _ _ _ _ _ _*" sourceLinked="0"/>
        <c:majorTickMark val="none"/>
        <c:tickLblPos val="nextTo"/>
        <c:txPr>
          <a:bodyPr rot="0" vert="horz"/>
          <a:lstStyle/>
          <a:p>
            <a:pPr>
              <a:defRPr/>
            </a:pPr>
            <a:endParaRPr lang="fr-FR"/>
          </a:p>
        </c:txPr>
        <c:crossAx val="115283072"/>
        <c:crosses val="autoZero"/>
        <c:crossBetween val="between"/>
        <c:majorUnit val="50"/>
        <c:minorUnit val="50"/>
      </c:valAx>
    </c:plotArea>
    <c:legend>
      <c:legendPos val="r"/>
      <c:layout>
        <c:manualLayout>
          <c:xMode val="edge"/>
          <c:yMode val="edge"/>
          <c:x val="0.79210246935389061"/>
          <c:y val="3.5481541424834652E-2"/>
          <c:w val="0.15685304786340068"/>
          <c:h val="0.42232154156415846"/>
        </c:manualLayout>
      </c:layout>
    </c:legend>
    <c:plotVisOnly val="1"/>
    <c:dispBlanksAs val="gap"/>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17934327643806294"/>
          <c:y val="3.5087681014469095E-2"/>
          <c:w val="0.7845835132242055"/>
          <c:h val="0.90316742739720957"/>
        </c:manualLayout>
      </c:layout>
      <c:barChart>
        <c:barDir val="bar"/>
        <c:grouping val="stacked"/>
        <c:ser>
          <c:idx val="0"/>
          <c:order val="0"/>
          <c:tx>
            <c:strRef>
              <c:f>'5'!$Q$81</c:f>
              <c:strCache>
                <c:ptCount val="1"/>
                <c:pt idx="0">
                  <c:v>Recettes fiscales</c:v>
                </c:pt>
              </c:strCache>
            </c:strRef>
          </c:tx>
          <c:dLbls>
            <c:txPr>
              <a:bodyPr/>
              <a:lstStyle/>
              <a:p>
                <a:pPr>
                  <a:defRPr sz="950" baseline="0">
                    <a:solidFill>
                      <a:schemeClr val="bg1"/>
                    </a:solidFill>
                  </a:defRPr>
                </a:pPr>
                <a:endParaRPr lang="fr-FR"/>
              </a:p>
            </c:txPr>
            <c:showVal val="1"/>
          </c:dLbls>
          <c:cat>
            <c:strRef>
              <c:f>'5'!$P$82:$P$102</c:f>
              <c:strCache>
                <c:ptCount val="21"/>
                <c:pt idx="0">
                  <c:v>Limousin</c:v>
                </c:pt>
                <c:pt idx="1">
                  <c:v>Auvergne</c:v>
                </c:pt>
                <c:pt idx="2">
                  <c:v>Nord-Pas-de-Calais</c:v>
                </c:pt>
                <c:pt idx="3">
                  <c:v>Champagne-Ardenne</c:v>
                </c:pt>
                <c:pt idx="4">
                  <c:v>Basse-Normandie</c:v>
                </c:pt>
                <c:pt idx="5">
                  <c:v>Languedoc-Roussillon</c:v>
                </c:pt>
                <c:pt idx="6">
                  <c:v>Picardie</c:v>
                </c:pt>
                <c:pt idx="7">
                  <c:v>Ile-de-France</c:v>
                </c:pt>
                <c:pt idx="8">
                  <c:v>Franche-Comté</c:v>
                </c:pt>
                <c:pt idx="9">
                  <c:v>Haute-Normandie</c:v>
                </c:pt>
                <c:pt idx="10">
                  <c:v>Lorraine</c:v>
                </c:pt>
                <c:pt idx="11">
                  <c:v>Aquitaine</c:v>
                </c:pt>
                <c:pt idx="12">
                  <c:v>Provence-Alpes-Côte d'Azur</c:v>
                </c:pt>
                <c:pt idx="13">
                  <c:v>Alsace</c:v>
                </c:pt>
                <c:pt idx="14">
                  <c:v>Pays de la Loire</c:v>
                </c:pt>
                <c:pt idx="15">
                  <c:v>Bourgogne</c:v>
                </c:pt>
                <c:pt idx="16">
                  <c:v>Midi-Pyrénées</c:v>
                </c:pt>
                <c:pt idx="17">
                  <c:v>Centre</c:v>
                </c:pt>
                <c:pt idx="18">
                  <c:v>Bretagne</c:v>
                </c:pt>
                <c:pt idx="19">
                  <c:v>Rhône-Alpes</c:v>
                </c:pt>
                <c:pt idx="20">
                  <c:v>Poitou-Charentes</c:v>
                </c:pt>
              </c:strCache>
            </c:strRef>
          </c:cat>
          <c:val>
            <c:numRef>
              <c:f>'5'!$Q$82:$Q$102</c:f>
              <c:numCache>
                <c:formatCode>#,##0</c:formatCode>
                <c:ptCount val="21"/>
                <c:pt idx="0">
                  <c:v>218.12551916175883</c:v>
                </c:pt>
                <c:pt idx="1">
                  <c:v>196.86296647630763</c:v>
                </c:pt>
                <c:pt idx="2">
                  <c:v>189.67507025069466</c:v>
                </c:pt>
                <c:pt idx="3">
                  <c:v>186.34450631944014</c:v>
                </c:pt>
                <c:pt idx="4">
                  <c:v>195.06393784874939</c:v>
                </c:pt>
                <c:pt idx="5">
                  <c:v>176.34925487000029</c:v>
                </c:pt>
                <c:pt idx="6">
                  <c:v>184.4485430216854</c:v>
                </c:pt>
                <c:pt idx="7">
                  <c:v>215.94300490655863</c:v>
                </c:pt>
                <c:pt idx="8">
                  <c:v>185.58309497561797</c:v>
                </c:pt>
                <c:pt idx="9">
                  <c:v>204.13472941964062</c:v>
                </c:pt>
                <c:pt idx="10">
                  <c:v>184.03400009723569</c:v>
                </c:pt>
                <c:pt idx="11">
                  <c:v>177.21215049240334</c:v>
                </c:pt>
                <c:pt idx="12">
                  <c:v>183.54587874178029</c:v>
                </c:pt>
                <c:pt idx="13">
                  <c:v>183.66913041906361</c:v>
                </c:pt>
                <c:pt idx="14">
                  <c:v>170.2724229705743</c:v>
                </c:pt>
                <c:pt idx="15">
                  <c:v>189.67499469812995</c:v>
                </c:pt>
                <c:pt idx="16">
                  <c:v>183.99991122379996</c:v>
                </c:pt>
                <c:pt idx="17">
                  <c:v>182.13324659024062</c:v>
                </c:pt>
                <c:pt idx="18">
                  <c:v>175.23503985399489</c:v>
                </c:pt>
                <c:pt idx="19">
                  <c:v>171.10742727276715</c:v>
                </c:pt>
                <c:pt idx="20">
                  <c:v>155.9012638356208</c:v>
                </c:pt>
              </c:numCache>
            </c:numRef>
          </c:val>
        </c:ser>
        <c:ser>
          <c:idx val="1"/>
          <c:order val="1"/>
          <c:tx>
            <c:strRef>
              <c:f>'5'!$R$81</c:f>
              <c:strCache>
                <c:ptCount val="1"/>
                <c:pt idx="0">
                  <c:v>Dotations et subventions reçues</c:v>
                </c:pt>
              </c:strCache>
            </c:strRef>
          </c:tx>
          <c:dLbls>
            <c:txPr>
              <a:bodyPr/>
              <a:lstStyle/>
              <a:p>
                <a:pPr>
                  <a:defRPr sz="950" baseline="0">
                    <a:solidFill>
                      <a:schemeClr val="bg1"/>
                    </a:solidFill>
                  </a:defRPr>
                </a:pPr>
                <a:endParaRPr lang="fr-FR"/>
              </a:p>
            </c:txPr>
            <c:showVal val="1"/>
          </c:dLbls>
          <c:cat>
            <c:strRef>
              <c:f>'5'!$P$82:$P$102</c:f>
              <c:strCache>
                <c:ptCount val="21"/>
                <c:pt idx="0">
                  <c:v>Limousin</c:v>
                </c:pt>
                <c:pt idx="1">
                  <c:v>Auvergne</c:v>
                </c:pt>
                <c:pt idx="2">
                  <c:v>Nord-Pas-de-Calais</c:v>
                </c:pt>
                <c:pt idx="3">
                  <c:v>Champagne-Ardenne</c:v>
                </c:pt>
                <c:pt idx="4">
                  <c:v>Basse-Normandie</c:v>
                </c:pt>
                <c:pt idx="5">
                  <c:v>Languedoc-Roussillon</c:v>
                </c:pt>
                <c:pt idx="6">
                  <c:v>Picardie</c:v>
                </c:pt>
                <c:pt idx="7">
                  <c:v>Ile-de-France</c:v>
                </c:pt>
                <c:pt idx="8">
                  <c:v>Franche-Comté</c:v>
                </c:pt>
                <c:pt idx="9">
                  <c:v>Haute-Normandie</c:v>
                </c:pt>
                <c:pt idx="10">
                  <c:v>Lorraine</c:v>
                </c:pt>
                <c:pt idx="11">
                  <c:v>Aquitaine</c:v>
                </c:pt>
                <c:pt idx="12">
                  <c:v>Provence-Alpes-Côte d'Azur</c:v>
                </c:pt>
                <c:pt idx="13">
                  <c:v>Alsace</c:v>
                </c:pt>
                <c:pt idx="14">
                  <c:v>Pays de la Loire</c:v>
                </c:pt>
                <c:pt idx="15">
                  <c:v>Bourgogne</c:v>
                </c:pt>
                <c:pt idx="16">
                  <c:v>Midi-Pyrénées</c:v>
                </c:pt>
                <c:pt idx="17">
                  <c:v>Centre</c:v>
                </c:pt>
                <c:pt idx="18">
                  <c:v>Bretagne</c:v>
                </c:pt>
                <c:pt idx="19">
                  <c:v>Rhône-Alpes</c:v>
                </c:pt>
                <c:pt idx="20">
                  <c:v>Poitou-Charentes</c:v>
                </c:pt>
              </c:strCache>
            </c:strRef>
          </c:cat>
          <c:val>
            <c:numRef>
              <c:f>'5'!$R$82:$R$102</c:f>
              <c:numCache>
                <c:formatCode>#,##0</c:formatCode>
                <c:ptCount val="21"/>
                <c:pt idx="0">
                  <c:v>262.35724300757579</c:v>
                </c:pt>
                <c:pt idx="1">
                  <c:v>214.30108991423398</c:v>
                </c:pt>
                <c:pt idx="2">
                  <c:v>219.96931298555592</c:v>
                </c:pt>
                <c:pt idx="3">
                  <c:v>203.65459171649312</c:v>
                </c:pt>
                <c:pt idx="4">
                  <c:v>186.03737112040486</c:v>
                </c:pt>
                <c:pt idx="5">
                  <c:v>185.86457327974307</c:v>
                </c:pt>
                <c:pt idx="6">
                  <c:v>227.72302348444308</c:v>
                </c:pt>
                <c:pt idx="7">
                  <c:v>114.54234538326321</c:v>
                </c:pt>
                <c:pt idx="8">
                  <c:v>203.30823376105303</c:v>
                </c:pt>
                <c:pt idx="9">
                  <c:v>181.30226761518264</c:v>
                </c:pt>
                <c:pt idx="10">
                  <c:v>178.02572545297699</c:v>
                </c:pt>
                <c:pt idx="11">
                  <c:v>164.55594842065392</c:v>
                </c:pt>
                <c:pt idx="12">
                  <c:v>158.51509744067985</c:v>
                </c:pt>
                <c:pt idx="13">
                  <c:v>178.77353816339334</c:v>
                </c:pt>
                <c:pt idx="14">
                  <c:v>149.65625866361748</c:v>
                </c:pt>
                <c:pt idx="15">
                  <c:v>183.12834171910478</c:v>
                </c:pt>
                <c:pt idx="16">
                  <c:v>175.30664974422362</c:v>
                </c:pt>
                <c:pt idx="17">
                  <c:v>177.6067146330393</c:v>
                </c:pt>
                <c:pt idx="18">
                  <c:v>154.94397694047069</c:v>
                </c:pt>
                <c:pt idx="19">
                  <c:v>154.46366119556149</c:v>
                </c:pt>
                <c:pt idx="20">
                  <c:v>156.67285730338247</c:v>
                </c:pt>
              </c:numCache>
            </c:numRef>
          </c:val>
        </c:ser>
        <c:ser>
          <c:idx val="2"/>
          <c:order val="2"/>
          <c:tx>
            <c:strRef>
              <c:f>'5'!$S$81</c:f>
              <c:strCache>
                <c:ptCount val="1"/>
                <c:pt idx="0">
                  <c:v>Emprunts</c:v>
                </c:pt>
              </c:strCache>
            </c:strRef>
          </c:tx>
          <c:cat>
            <c:strRef>
              <c:f>'5'!$P$82:$P$102</c:f>
              <c:strCache>
                <c:ptCount val="21"/>
                <c:pt idx="0">
                  <c:v>Limousin</c:v>
                </c:pt>
                <c:pt idx="1">
                  <c:v>Auvergne</c:v>
                </c:pt>
                <c:pt idx="2">
                  <c:v>Nord-Pas-de-Calais</c:v>
                </c:pt>
                <c:pt idx="3">
                  <c:v>Champagne-Ardenne</c:v>
                </c:pt>
                <c:pt idx="4">
                  <c:v>Basse-Normandie</c:v>
                </c:pt>
                <c:pt idx="5">
                  <c:v>Languedoc-Roussillon</c:v>
                </c:pt>
                <c:pt idx="6">
                  <c:v>Picardie</c:v>
                </c:pt>
                <c:pt idx="7">
                  <c:v>Ile-de-France</c:v>
                </c:pt>
                <c:pt idx="8">
                  <c:v>Franche-Comté</c:v>
                </c:pt>
                <c:pt idx="9">
                  <c:v>Haute-Normandie</c:v>
                </c:pt>
                <c:pt idx="10">
                  <c:v>Lorraine</c:v>
                </c:pt>
                <c:pt idx="11">
                  <c:v>Aquitaine</c:v>
                </c:pt>
                <c:pt idx="12">
                  <c:v>Provence-Alpes-Côte d'Azur</c:v>
                </c:pt>
                <c:pt idx="13">
                  <c:v>Alsace</c:v>
                </c:pt>
                <c:pt idx="14">
                  <c:v>Pays de la Loire</c:v>
                </c:pt>
                <c:pt idx="15">
                  <c:v>Bourgogne</c:v>
                </c:pt>
                <c:pt idx="16">
                  <c:v>Midi-Pyrénées</c:v>
                </c:pt>
                <c:pt idx="17">
                  <c:v>Centre</c:v>
                </c:pt>
                <c:pt idx="18">
                  <c:v>Bretagne</c:v>
                </c:pt>
                <c:pt idx="19">
                  <c:v>Rhône-Alpes</c:v>
                </c:pt>
                <c:pt idx="20">
                  <c:v>Poitou-Charentes</c:v>
                </c:pt>
              </c:strCache>
            </c:strRef>
          </c:cat>
          <c:val>
            <c:numRef>
              <c:f>'5'!$S$82:$S$102</c:f>
              <c:numCache>
                <c:formatCode>#,##0</c:formatCode>
                <c:ptCount val="21"/>
                <c:pt idx="0">
                  <c:v>13.073006203141446</c:v>
                </c:pt>
                <c:pt idx="1">
                  <c:v>45.810024489137582</c:v>
                </c:pt>
                <c:pt idx="2">
                  <c:v>40.271253921212484</c:v>
                </c:pt>
                <c:pt idx="3">
                  <c:v>50.948552879139115</c:v>
                </c:pt>
                <c:pt idx="4">
                  <c:v>42.816594130964766</c:v>
                </c:pt>
                <c:pt idx="5">
                  <c:v>64.97665481616248</c:v>
                </c:pt>
                <c:pt idx="6">
                  <c:v>0</c:v>
                </c:pt>
                <c:pt idx="7">
                  <c:v>85.253430690273674</c:v>
                </c:pt>
                <c:pt idx="8">
                  <c:v>6.7815617065088212</c:v>
                </c:pt>
                <c:pt idx="9">
                  <c:v>8.8704987265491901</c:v>
                </c:pt>
                <c:pt idx="10">
                  <c:v>29.087596882474475</c:v>
                </c:pt>
                <c:pt idx="11">
                  <c:v>49.682962477620073</c:v>
                </c:pt>
                <c:pt idx="12">
                  <c:v>46.34777524659625</c:v>
                </c:pt>
                <c:pt idx="13">
                  <c:v>26.583584105143391</c:v>
                </c:pt>
                <c:pt idx="14">
                  <c:v>67.076610765107375</c:v>
                </c:pt>
                <c:pt idx="15">
                  <c:v>6.890593526050603</c:v>
                </c:pt>
                <c:pt idx="16">
                  <c:v>13.311174672132584</c:v>
                </c:pt>
                <c:pt idx="17">
                  <c:v>7.6347155095046499</c:v>
                </c:pt>
                <c:pt idx="18">
                  <c:v>39.372439655678917</c:v>
                </c:pt>
                <c:pt idx="19">
                  <c:v>34.034429717316826</c:v>
                </c:pt>
                <c:pt idx="20">
                  <c:v>16.44464682818753</c:v>
                </c:pt>
              </c:numCache>
            </c:numRef>
          </c:val>
        </c:ser>
        <c:ser>
          <c:idx val="3"/>
          <c:order val="3"/>
          <c:tx>
            <c:strRef>
              <c:f>'5'!$T$81</c:f>
              <c:strCache>
                <c:ptCount val="1"/>
                <c:pt idx="0">
                  <c:v>Autres</c:v>
                </c:pt>
              </c:strCache>
            </c:strRef>
          </c:tx>
          <c:cat>
            <c:strRef>
              <c:f>'5'!$P$82:$P$102</c:f>
              <c:strCache>
                <c:ptCount val="21"/>
                <c:pt idx="0">
                  <c:v>Limousin</c:v>
                </c:pt>
                <c:pt idx="1">
                  <c:v>Auvergne</c:v>
                </c:pt>
                <c:pt idx="2">
                  <c:v>Nord-Pas-de-Calais</c:v>
                </c:pt>
                <c:pt idx="3">
                  <c:v>Champagne-Ardenne</c:v>
                </c:pt>
                <c:pt idx="4">
                  <c:v>Basse-Normandie</c:v>
                </c:pt>
                <c:pt idx="5">
                  <c:v>Languedoc-Roussillon</c:v>
                </c:pt>
                <c:pt idx="6">
                  <c:v>Picardie</c:v>
                </c:pt>
                <c:pt idx="7">
                  <c:v>Ile-de-France</c:v>
                </c:pt>
                <c:pt idx="8">
                  <c:v>Franche-Comté</c:v>
                </c:pt>
                <c:pt idx="9">
                  <c:v>Haute-Normandie</c:v>
                </c:pt>
                <c:pt idx="10">
                  <c:v>Lorraine</c:v>
                </c:pt>
                <c:pt idx="11">
                  <c:v>Aquitaine</c:v>
                </c:pt>
                <c:pt idx="12">
                  <c:v>Provence-Alpes-Côte d'Azur</c:v>
                </c:pt>
                <c:pt idx="13">
                  <c:v>Alsace</c:v>
                </c:pt>
                <c:pt idx="14">
                  <c:v>Pays de la Loire</c:v>
                </c:pt>
                <c:pt idx="15">
                  <c:v>Bourgogne</c:v>
                </c:pt>
                <c:pt idx="16">
                  <c:v>Midi-Pyrénées</c:v>
                </c:pt>
                <c:pt idx="17">
                  <c:v>Centre</c:v>
                </c:pt>
                <c:pt idx="18">
                  <c:v>Bretagne</c:v>
                </c:pt>
                <c:pt idx="19">
                  <c:v>Rhône-Alpes</c:v>
                </c:pt>
                <c:pt idx="20">
                  <c:v>Poitou-Charentes</c:v>
                </c:pt>
              </c:strCache>
            </c:strRef>
          </c:cat>
          <c:val>
            <c:numRef>
              <c:f>'5'!$T$82:$T$102</c:f>
              <c:numCache>
                <c:formatCode>#,##0</c:formatCode>
                <c:ptCount val="21"/>
                <c:pt idx="0">
                  <c:v>19.540011020544213</c:v>
                </c:pt>
                <c:pt idx="1">
                  <c:v>7.7592182557483795</c:v>
                </c:pt>
                <c:pt idx="2">
                  <c:v>9.3159397591711386</c:v>
                </c:pt>
                <c:pt idx="3">
                  <c:v>8.9997297979890227</c:v>
                </c:pt>
                <c:pt idx="4">
                  <c:v>23.530309293901613</c:v>
                </c:pt>
                <c:pt idx="5">
                  <c:v>9.9779829315610069</c:v>
                </c:pt>
                <c:pt idx="6">
                  <c:v>14.053011375277116</c:v>
                </c:pt>
                <c:pt idx="7">
                  <c:v>10.061730003750743</c:v>
                </c:pt>
                <c:pt idx="8">
                  <c:v>11.280774306693544</c:v>
                </c:pt>
                <c:pt idx="9">
                  <c:v>10.502964570075896</c:v>
                </c:pt>
                <c:pt idx="10">
                  <c:v>13.480542321622325</c:v>
                </c:pt>
                <c:pt idx="11">
                  <c:v>8.9229225445625602</c:v>
                </c:pt>
                <c:pt idx="12">
                  <c:v>11.629150328908658</c:v>
                </c:pt>
                <c:pt idx="13">
                  <c:v>9.7092684144486885</c:v>
                </c:pt>
                <c:pt idx="14">
                  <c:v>10.879129843969219</c:v>
                </c:pt>
                <c:pt idx="15">
                  <c:v>9.8217171092173317</c:v>
                </c:pt>
                <c:pt idx="16">
                  <c:v>11.39635779750286</c:v>
                </c:pt>
                <c:pt idx="17">
                  <c:v>14.082415184991042</c:v>
                </c:pt>
                <c:pt idx="18">
                  <c:v>5.3147749138197842</c:v>
                </c:pt>
                <c:pt idx="19">
                  <c:v>7.4907889593059362</c:v>
                </c:pt>
                <c:pt idx="20">
                  <c:v>13.735022350217973</c:v>
                </c:pt>
              </c:numCache>
            </c:numRef>
          </c:val>
        </c:ser>
        <c:gapWidth val="55"/>
        <c:overlap val="100"/>
        <c:axId val="115410432"/>
        <c:axId val="115411968"/>
      </c:barChart>
      <c:catAx>
        <c:axId val="115410432"/>
        <c:scaling>
          <c:orientation val="minMax"/>
        </c:scaling>
        <c:axPos val="l"/>
        <c:numFmt formatCode="General" sourceLinked="1"/>
        <c:majorTickMark val="none"/>
        <c:tickLblPos val="nextTo"/>
        <c:txPr>
          <a:bodyPr rot="0" vert="horz"/>
          <a:lstStyle/>
          <a:p>
            <a:pPr>
              <a:defRPr sz="900"/>
            </a:pPr>
            <a:endParaRPr lang="fr-FR"/>
          </a:p>
        </c:txPr>
        <c:crossAx val="115411968"/>
        <c:crossesAt val="0"/>
        <c:auto val="1"/>
        <c:lblAlgn val="ctr"/>
        <c:lblOffset val="100"/>
        <c:tickLblSkip val="1"/>
        <c:tickMarkSkip val="1"/>
      </c:catAx>
      <c:valAx>
        <c:axId val="115411968"/>
        <c:scaling>
          <c:orientation val="minMax"/>
          <c:max val="600"/>
          <c:min val="0"/>
        </c:scaling>
        <c:axPos val="b"/>
        <c:majorGridlines/>
        <c:numFmt formatCode="#,##0_ _ _ _ _ _ _ _*" sourceLinked="0"/>
        <c:majorTickMark val="none"/>
        <c:tickLblPos val="nextTo"/>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txPr>
          <a:bodyPr rot="0" vert="horz"/>
          <a:lstStyle/>
          <a:p>
            <a:pPr>
              <a:defRPr/>
            </a:pPr>
            <a:endParaRPr lang="fr-FR"/>
          </a:p>
        </c:txPr>
        <c:crossAx val="115410432"/>
        <c:crosses val="autoZero"/>
        <c:crossBetween val="between"/>
        <c:majorUnit val="100"/>
        <c:minorUnit val="50"/>
      </c:valAx>
    </c:plotArea>
    <c:legend>
      <c:legendPos val="r"/>
      <c:layout>
        <c:manualLayout>
          <c:xMode val="edge"/>
          <c:yMode val="edge"/>
          <c:x val="0.73296882098953164"/>
          <c:y val="6.5659244747516624E-2"/>
          <c:w val="0.24544545879461327"/>
          <c:h val="0.23072297780959197"/>
        </c:manualLayout>
      </c:layout>
      <c:spPr>
        <a:solidFill>
          <a:schemeClr val="bg1"/>
        </a:solidFill>
      </c:spPr>
    </c:legend>
    <c:plotVisOnly val="1"/>
    <c:dispBlanksAs val="gap"/>
  </c:chart>
  <c:spPr>
    <a:ln>
      <a:noFill/>
    </a:ln>
  </c:spPr>
  <c:printSettings>
    <c:headerFooter alignWithMargins="0"/>
    <c:pageMargins b="0.98425196899999956" l="0.78740157499999996" r="0.78740157499999996" t="0.98425196899999956" header="0.49212598450000244" footer="0.49212598450000244"/>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30335762734253685"/>
          <c:y val="3.529516852351542E-2"/>
          <c:w val="0.66156170517370061"/>
          <c:h val="0.9040800852274391"/>
        </c:manualLayout>
      </c:layout>
      <c:barChart>
        <c:barDir val="bar"/>
        <c:grouping val="stacked"/>
        <c:ser>
          <c:idx val="0"/>
          <c:order val="0"/>
          <c:tx>
            <c:strRef>
              <c:f>'6'!$E$87</c:f>
              <c:strCache>
                <c:ptCount val="1"/>
                <c:pt idx="0">
                  <c:v>Recettes de fonctionnement</c:v>
                </c:pt>
              </c:strCache>
            </c:strRef>
          </c:tx>
          <c:dLbls>
            <c:txPr>
              <a:bodyPr/>
              <a:lstStyle/>
              <a:p>
                <a:pPr>
                  <a:defRPr sz="950" baseline="0">
                    <a:solidFill>
                      <a:schemeClr val="bg1"/>
                    </a:solidFill>
                  </a:defRPr>
                </a:pPr>
                <a:endParaRPr lang="fr-FR"/>
              </a:p>
            </c:txPr>
            <c:showVal val="1"/>
          </c:dLbls>
          <c:cat>
            <c:strRef>
              <c:f>'6'!$D$88:$D$108</c:f>
              <c:strCache>
                <c:ptCount val="21"/>
                <c:pt idx="0">
                  <c:v>Limousin</c:v>
                </c:pt>
                <c:pt idx="1">
                  <c:v>Auvergne</c:v>
                </c:pt>
                <c:pt idx="2">
                  <c:v>Nord-Pas-de-Calais</c:v>
                </c:pt>
                <c:pt idx="3">
                  <c:v>Champagne-Ardenne</c:v>
                </c:pt>
                <c:pt idx="4">
                  <c:v>Basse-Normandie</c:v>
                </c:pt>
                <c:pt idx="5">
                  <c:v>Languedoc-Roussillon</c:v>
                </c:pt>
                <c:pt idx="6">
                  <c:v>Picardie</c:v>
                </c:pt>
                <c:pt idx="7">
                  <c:v>Ile-de-France</c:v>
                </c:pt>
                <c:pt idx="8">
                  <c:v>Franche-Comté</c:v>
                </c:pt>
                <c:pt idx="9">
                  <c:v>Haute-Normandie</c:v>
                </c:pt>
                <c:pt idx="10">
                  <c:v>Lorraine</c:v>
                </c:pt>
                <c:pt idx="11">
                  <c:v>Aquitaine</c:v>
                </c:pt>
                <c:pt idx="12">
                  <c:v>Provence-Alpes-Côte d'Azur</c:v>
                </c:pt>
                <c:pt idx="13">
                  <c:v>Alsace</c:v>
                </c:pt>
                <c:pt idx="14">
                  <c:v>Pays de la Loire</c:v>
                </c:pt>
                <c:pt idx="15">
                  <c:v>Bourgogne</c:v>
                </c:pt>
                <c:pt idx="16">
                  <c:v>Midi-Pyrénées</c:v>
                </c:pt>
                <c:pt idx="17">
                  <c:v>Centre</c:v>
                </c:pt>
                <c:pt idx="18">
                  <c:v>Bretagne</c:v>
                </c:pt>
                <c:pt idx="19">
                  <c:v>Rhône-Alpes</c:v>
                </c:pt>
                <c:pt idx="20">
                  <c:v>Poitou-Charentes</c:v>
                </c:pt>
              </c:strCache>
            </c:strRef>
          </c:cat>
          <c:val>
            <c:numRef>
              <c:f>'6'!$E$88:$E$108</c:f>
              <c:numCache>
                <c:formatCode>#,##0</c:formatCode>
                <c:ptCount val="21"/>
                <c:pt idx="0">
                  <c:v>469.71437884264674</c:v>
                </c:pt>
                <c:pt idx="1">
                  <c:v>378.00981027218876</c:v>
                </c:pt>
                <c:pt idx="2">
                  <c:v>375.49450930913616</c:v>
                </c:pt>
                <c:pt idx="3">
                  <c:v>368.27306210264675</c:v>
                </c:pt>
                <c:pt idx="4">
                  <c:v>366.73701238980487</c:v>
                </c:pt>
                <c:pt idx="5">
                  <c:v>330.78375946384978</c:v>
                </c:pt>
                <c:pt idx="6">
                  <c:v>378.60242853502535</c:v>
                </c:pt>
                <c:pt idx="7">
                  <c:v>295.47941426438388</c:v>
                </c:pt>
                <c:pt idx="8">
                  <c:v>360.89499499283272</c:v>
                </c:pt>
                <c:pt idx="9">
                  <c:v>372.37708569211753</c:v>
                </c:pt>
                <c:pt idx="10">
                  <c:v>344.54085522936816</c:v>
                </c:pt>
                <c:pt idx="11">
                  <c:v>323.98887727946936</c:v>
                </c:pt>
                <c:pt idx="12">
                  <c:v>335.81234035398455</c:v>
                </c:pt>
                <c:pt idx="13">
                  <c:v>348.86572726837721</c:v>
                </c:pt>
                <c:pt idx="14">
                  <c:v>294.1294924470609</c:v>
                </c:pt>
                <c:pt idx="15">
                  <c:v>358.31762235334537</c:v>
                </c:pt>
                <c:pt idx="16">
                  <c:v>331.22403493833974</c:v>
                </c:pt>
                <c:pt idx="17">
                  <c:v>343.10114584100779</c:v>
                </c:pt>
                <c:pt idx="18">
                  <c:v>314.80509310067652</c:v>
                </c:pt>
                <c:pt idx="19">
                  <c:v>315.53874451197964</c:v>
                </c:pt>
                <c:pt idx="20">
                  <c:v>305.83506088413128</c:v>
                </c:pt>
              </c:numCache>
            </c:numRef>
          </c:val>
        </c:ser>
        <c:ser>
          <c:idx val="1"/>
          <c:order val="1"/>
          <c:tx>
            <c:strRef>
              <c:f>'6'!$F$87</c:f>
              <c:strCache>
                <c:ptCount val="1"/>
                <c:pt idx="0">
                  <c:v>Recettes d'investissement</c:v>
                </c:pt>
              </c:strCache>
            </c:strRef>
          </c:tx>
          <c:cat>
            <c:strRef>
              <c:f>'6'!$D$88:$D$108</c:f>
              <c:strCache>
                <c:ptCount val="21"/>
                <c:pt idx="0">
                  <c:v>Limousin</c:v>
                </c:pt>
                <c:pt idx="1">
                  <c:v>Auvergne</c:v>
                </c:pt>
                <c:pt idx="2">
                  <c:v>Nord-Pas-de-Calais</c:v>
                </c:pt>
                <c:pt idx="3">
                  <c:v>Champagne-Ardenne</c:v>
                </c:pt>
                <c:pt idx="4">
                  <c:v>Basse-Normandie</c:v>
                </c:pt>
                <c:pt idx="5">
                  <c:v>Languedoc-Roussillon</c:v>
                </c:pt>
                <c:pt idx="6">
                  <c:v>Picardie</c:v>
                </c:pt>
                <c:pt idx="7">
                  <c:v>Ile-de-France</c:v>
                </c:pt>
                <c:pt idx="8">
                  <c:v>Franche-Comté</c:v>
                </c:pt>
                <c:pt idx="9">
                  <c:v>Haute-Normandie</c:v>
                </c:pt>
                <c:pt idx="10">
                  <c:v>Lorraine</c:v>
                </c:pt>
                <c:pt idx="11">
                  <c:v>Aquitaine</c:v>
                </c:pt>
                <c:pt idx="12">
                  <c:v>Provence-Alpes-Côte d'Azur</c:v>
                </c:pt>
                <c:pt idx="13">
                  <c:v>Alsace</c:v>
                </c:pt>
                <c:pt idx="14">
                  <c:v>Pays de la Loire</c:v>
                </c:pt>
                <c:pt idx="15">
                  <c:v>Bourgogne</c:v>
                </c:pt>
                <c:pt idx="16">
                  <c:v>Midi-Pyrénées</c:v>
                </c:pt>
                <c:pt idx="17">
                  <c:v>Centre</c:v>
                </c:pt>
                <c:pt idx="18">
                  <c:v>Bretagne</c:v>
                </c:pt>
                <c:pt idx="19">
                  <c:v>Rhône-Alpes</c:v>
                </c:pt>
                <c:pt idx="20">
                  <c:v>Poitou-Charentes</c:v>
                </c:pt>
              </c:strCache>
            </c:strRef>
          </c:cat>
          <c:val>
            <c:numRef>
              <c:f>'6'!$F$88:$F$108</c:f>
              <c:numCache>
                <c:formatCode>#,##0</c:formatCode>
                <c:ptCount val="21"/>
                <c:pt idx="0">
                  <c:v>43.381400550373556</c:v>
                </c:pt>
                <c:pt idx="1">
                  <c:v>86.723488863238856</c:v>
                </c:pt>
                <c:pt idx="2">
                  <c:v>83.737067607497949</c:v>
                </c:pt>
                <c:pt idx="3">
                  <c:v>81.674318610414616</c:v>
                </c:pt>
                <c:pt idx="4">
                  <c:v>80.711200004215783</c:v>
                </c:pt>
                <c:pt idx="5">
                  <c:v>106.38470643361707</c:v>
                </c:pt>
                <c:pt idx="6">
                  <c:v>47.622149346380247</c:v>
                </c:pt>
                <c:pt idx="7">
                  <c:v>130.32109671946239</c:v>
                </c:pt>
                <c:pt idx="8">
                  <c:v>46.058669757040661</c:v>
                </c:pt>
                <c:pt idx="9">
                  <c:v>32.433374639330843</c:v>
                </c:pt>
                <c:pt idx="10">
                  <c:v>60.087009524941365</c:v>
                </c:pt>
                <c:pt idx="11">
                  <c:v>76.385106655770514</c:v>
                </c:pt>
                <c:pt idx="12">
                  <c:v>64.225561403980464</c:v>
                </c:pt>
                <c:pt idx="13">
                  <c:v>49.869793833671835</c:v>
                </c:pt>
                <c:pt idx="14">
                  <c:v>103.75492979620746</c:v>
                </c:pt>
                <c:pt idx="15">
                  <c:v>31.198024699157248</c:v>
                </c:pt>
                <c:pt idx="16">
                  <c:v>52.790058499319244</c:v>
                </c:pt>
                <c:pt idx="17">
                  <c:v>38.355946076767829</c:v>
                </c:pt>
                <c:pt idx="18">
                  <c:v>60.061138263287745</c:v>
                </c:pt>
                <c:pt idx="19">
                  <c:v>51.557562632971717</c:v>
                </c:pt>
                <c:pt idx="20">
                  <c:v>36.918729433277406</c:v>
                </c:pt>
              </c:numCache>
            </c:numRef>
          </c:val>
        </c:ser>
        <c:gapWidth val="55"/>
        <c:overlap val="100"/>
        <c:axId val="115452928"/>
        <c:axId val="115700480"/>
      </c:barChart>
      <c:catAx>
        <c:axId val="115452928"/>
        <c:scaling>
          <c:orientation val="minMax"/>
        </c:scaling>
        <c:axPos val="l"/>
        <c:numFmt formatCode="General" sourceLinked="1"/>
        <c:majorTickMark val="none"/>
        <c:tickLblPos val="nextTo"/>
        <c:txPr>
          <a:bodyPr rot="0" vert="horz"/>
          <a:lstStyle/>
          <a:p>
            <a:pPr>
              <a:defRPr/>
            </a:pPr>
            <a:endParaRPr lang="fr-FR"/>
          </a:p>
        </c:txPr>
        <c:crossAx val="115700480"/>
        <c:crosses val="autoZero"/>
        <c:auto val="1"/>
        <c:lblAlgn val="ctr"/>
        <c:lblOffset val="100"/>
        <c:tickLblSkip val="1"/>
        <c:tickMarkSkip val="1"/>
      </c:catAx>
      <c:valAx>
        <c:axId val="115700480"/>
        <c:scaling>
          <c:orientation val="minMax"/>
          <c:max val="60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majorTickMark val="none"/>
        <c:tickLblPos val="nextTo"/>
        <c:spPr>
          <a:ln>
            <a:noFill/>
          </a:ln>
        </c:spPr>
        <c:txPr>
          <a:bodyPr rot="0" vert="horz"/>
          <a:lstStyle/>
          <a:p>
            <a:pPr>
              <a:defRPr/>
            </a:pPr>
            <a:endParaRPr lang="fr-FR"/>
          </a:p>
        </c:txPr>
        <c:crossAx val="115452928"/>
        <c:crosses val="autoZero"/>
        <c:crossBetween val="between"/>
        <c:majorUnit val="100"/>
        <c:minorUnit val="50"/>
      </c:valAx>
    </c:plotArea>
    <c:legend>
      <c:legendPos val="r"/>
      <c:layout>
        <c:manualLayout>
          <c:xMode val="edge"/>
          <c:yMode val="edge"/>
          <c:x val="0.7562194816876"/>
          <c:y val="2.1507944357143805E-2"/>
          <c:w val="0.22875124198096691"/>
          <c:h val="0.21584451452914441"/>
        </c:manualLayout>
      </c:layout>
    </c:legend>
    <c:plotVisOnly val="1"/>
    <c:dispBlanksAs val="gap"/>
  </c:chart>
  <c:spPr>
    <a:ln>
      <a:noFill/>
    </a:ln>
  </c:spPr>
  <c:printSettings>
    <c:headerFooter alignWithMargins="0"/>
    <c:pageMargins b="0.98425196899999956" l="0.78740157499999996" r="0.78740157499999996" t="0.98425196899999956" header="0.49212598450000244" footer="0.49212598450000244"/>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257175</xdr:colOff>
      <xdr:row>48</xdr:row>
      <xdr:rowOff>104775</xdr:rowOff>
    </xdr:from>
    <xdr:to>
      <xdr:col>12</xdr:col>
      <xdr:colOff>590550</xdr:colOff>
      <xdr:row>76</xdr:row>
      <xdr:rowOff>0</xdr:rowOff>
    </xdr:to>
    <xdr:graphicFrame macro="">
      <xdr:nvGraphicFramePr>
        <xdr:cNvPr id="13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0.9054</cdr:x>
      <cdr:y>0.70569</cdr:y>
    </cdr:from>
    <cdr:to>
      <cdr:x>0.99203</cdr:x>
      <cdr:y>0.79746</cdr:y>
    </cdr:to>
    <cdr:sp macro="" textlink="">
      <cdr:nvSpPr>
        <cdr:cNvPr id="27649" name="Text Box 1"/>
        <cdr:cNvSpPr txBox="1">
          <a:spLocks xmlns:a="http://schemas.openxmlformats.org/drawingml/2006/main" noChangeArrowheads="1"/>
        </cdr:cNvSpPr>
      </cdr:nvSpPr>
      <cdr:spPr bwMode="auto">
        <a:xfrm xmlns:a="http://schemas.openxmlformats.org/drawingml/2006/main">
          <a:off x="7816143" y="2431275"/>
          <a:ext cx="747891" cy="31615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11.xml><?xml version="1.0" encoding="utf-8"?>
<xdr:wsDr xmlns:xdr="http://schemas.openxmlformats.org/drawingml/2006/spreadsheetDrawing" xmlns:a="http://schemas.openxmlformats.org/drawingml/2006/main">
  <xdr:twoCellAnchor>
    <xdr:from>
      <xdr:col>15</xdr:col>
      <xdr:colOff>0</xdr:colOff>
      <xdr:row>48</xdr:row>
      <xdr:rowOff>9524</xdr:rowOff>
    </xdr:from>
    <xdr:to>
      <xdr:col>21</xdr:col>
      <xdr:colOff>0</xdr:colOff>
      <xdr:row>75</xdr:row>
      <xdr:rowOff>19049</xdr:rowOff>
    </xdr:to>
    <xdr:graphicFrame macro="">
      <xdr:nvGraphicFramePr>
        <xdr:cNvPr id="44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0.82211</cdr:x>
      <cdr:y>0.82466</cdr:y>
    </cdr:from>
    <cdr:to>
      <cdr:x>0.99426</cdr:x>
      <cdr:y>0.90801</cdr:y>
    </cdr:to>
    <cdr:sp macro="" textlink="">
      <cdr:nvSpPr>
        <cdr:cNvPr id="30721" name="Text Box 1"/>
        <cdr:cNvSpPr txBox="1">
          <a:spLocks xmlns:a="http://schemas.openxmlformats.org/drawingml/2006/main" noChangeArrowheads="1"/>
        </cdr:cNvSpPr>
      </cdr:nvSpPr>
      <cdr:spPr bwMode="auto">
        <a:xfrm xmlns:a="http://schemas.openxmlformats.org/drawingml/2006/main">
          <a:off x="6554220" y="5946143"/>
          <a:ext cx="1372453" cy="6009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200025</xdr:colOff>
      <xdr:row>45</xdr:row>
      <xdr:rowOff>57150</xdr:rowOff>
    </xdr:from>
    <xdr:to>
      <xdr:col>6</xdr:col>
      <xdr:colOff>1095375</xdr:colOff>
      <xdr:row>68</xdr:row>
      <xdr:rowOff>95250</xdr:rowOff>
    </xdr:to>
    <xdr:graphicFrame macro="">
      <xdr:nvGraphicFramePr>
        <xdr:cNvPr id="54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0.86736</cdr:x>
      <cdr:y>0.79184</cdr:y>
    </cdr:from>
    <cdr:to>
      <cdr:x>0.96233</cdr:x>
      <cdr:y>0.85982</cdr:y>
    </cdr:to>
    <cdr:sp macro="" textlink="">
      <cdr:nvSpPr>
        <cdr:cNvPr id="32769" name="Text Box 1"/>
        <cdr:cNvSpPr txBox="1">
          <a:spLocks xmlns:a="http://schemas.openxmlformats.org/drawingml/2006/main" noChangeArrowheads="1"/>
        </cdr:cNvSpPr>
      </cdr:nvSpPr>
      <cdr:spPr bwMode="auto">
        <a:xfrm xmlns:a="http://schemas.openxmlformats.org/drawingml/2006/main">
          <a:off x="4448436" y="3242631"/>
          <a:ext cx="487071" cy="2783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euros </a:t>
          </a:r>
        </a:p>
        <a:p xmlns:a="http://schemas.openxmlformats.org/drawingml/2006/main">
          <a:pPr algn="ctr" rtl="0">
            <a:defRPr sz="1000"/>
          </a:pPr>
          <a:r>
            <a:rPr lang="fr-FR" sz="800" b="0" i="0" u="none" strike="noStrike" baseline="0">
              <a:solidFill>
                <a:srgbClr val="000000"/>
              </a:solidFill>
              <a:latin typeface="Arial"/>
              <a:cs typeface="Arial"/>
            </a:rPr>
            <a:t>par hab.</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476250</xdr:colOff>
      <xdr:row>41</xdr:row>
      <xdr:rowOff>142875</xdr:rowOff>
    </xdr:from>
    <xdr:to>
      <xdr:col>6</xdr:col>
      <xdr:colOff>28575</xdr:colOff>
      <xdr:row>63</xdr:row>
      <xdr:rowOff>19050</xdr:rowOff>
    </xdr:to>
    <xdr:graphicFrame macro="">
      <xdr:nvGraphicFramePr>
        <xdr:cNvPr id="64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0.86029</cdr:x>
      <cdr:y>0.86693</cdr:y>
    </cdr:from>
    <cdr:to>
      <cdr:x>0.93819</cdr:x>
      <cdr:y>0.90872</cdr:y>
    </cdr:to>
    <cdr:sp macro="" textlink="">
      <cdr:nvSpPr>
        <cdr:cNvPr id="96257" name="Text Box 1"/>
        <cdr:cNvSpPr txBox="1">
          <a:spLocks xmlns:a="http://schemas.openxmlformats.org/drawingml/2006/main" noChangeArrowheads="1"/>
        </cdr:cNvSpPr>
      </cdr:nvSpPr>
      <cdr:spPr bwMode="auto">
        <a:xfrm xmlns:a="http://schemas.openxmlformats.org/drawingml/2006/main">
          <a:off x="5342668" y="2980960"/>
          <a:ext cx="483783" cy="1436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50" b="0" i="0" u="none" strike="noStrike" baseline="0">
              <a:solidFill>
                <a:srgbClr val="000000"/>
              </a:solidFill>
              <a:latin typeface="Arial"/>
              <a:cs typeface="Arial"/>
            </a:rPr>
            <a:t>en €</a:t>
          </a:r>
        </a:p>
      </cdr:txBody>
    </cdr:sp>
  </cdr:relSizeAnchor>
</c:userShapes>
</file>

<file path=xl/drawings/drawing17.xml><?xml version="1.0" encoding="utf-8"?>
<xdr:wsDr xmlns:xdr="http://schemas.openxmlformats.org/drawingml/2006/spreadsheetDrawing" xmlns:a="http://schemas.openxmlformats.org/drawingml/2006/main">
  <xdr:twoCellAnchor>
    <xdr:from>
      <xdr:col>6</xdr:col>
      <xdr:colOff>1000125</xdr:colOff>
      <xdr:row>44</xdr:row>
      <xdr:rowOff>57150</xdr:rowOff>
    </xdr:from>
    <xdr:to>
      <xdr:col>12</xdr:col>
      <xdr:colOff>304800</xdr:colOff>
      <xdr:row>61</xdr:row>
      <xdr:rowOff>167409</xdr:rowOff>
    </xdr:to>
    <xdr:graphicFrame macro="">
      <xdr:nvGraphicFramePr>
        <xdr:cNvPr id="76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114300</xdr:colOff>
      <xdr:row>90</xdr:row>
      <xdr:rowOff>104775</xdr:rowOff>
    </xdr:from>
    <xdr:to>
      <xdr:col>8</xdr:col>
      <xdr:colOff>1276350</xdr:colOff>
      <xdr:row>91</xdr:row>
      <xdr:rowOff>95250</xdr:rowOff>
    </xdr:to>
    <xdr:sp macro="" textlink="">
      <xdr:nvSpPr>
        <xdr:cNvPr id="2" name="Text Box 3"/>
        <xdr:cNvSpPr txBox="1">
          <a:spLocks noChangeArrowheads="1"/>
        </xdr:cNvSpPr>
      </xdr:nvSpPr>
      <xdr:spPr bwMode="auto">
        <a:xfrm>
          <a:off x="9096375" y="15268575"/>
          <a:ext cx="1162050"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Financement de l'inv.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276226</xdr:colOff>
      <xdr:row>45</xdr:row>
      <xdr:rowOff>95249</xdr:rowOff>
    </xdr:from>
    <xdr:to>
      <xdr:col>11</xdr:col>
      <xdr:colOff>628651</xdr:colOff>
      <xdr:row>72</xdr:row>
      <xdr:rowOff>114299</xdr:rowOff>
    </xdr:to>
    <xdr:graphicFrame macro="">
      <xdr:nvGraphicFramePr>
        <xdr:cNvPr id="95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0.86839</cdr:x>
      <cdr:y>0.82928</cdr:y>
    </cdr:from>
    <cdr:to>
      <cdr:x>0.97041</cdr:x>
      <cdr:y>0.89301</cdr:y>
    </cdr:to>
    <cdr:sp macro="" textlink="">
      <cdr:nvSpPr>
        <cdr:cNvPr id="14337" name="Text Box 1025"/>
        <cdr:cNvSpPr txBox="1">
          <a:spLocks xmlns:a="http://schemas.openxmlformats.org/drawingml/2006/main" noChangeArrowheads="1"/>
        </cdr:cNvSpPr>
      </cdr:nvSpPr>
      <cdr:spPr bwMode="auto">
        <a:xfrm xmlns:a="http://schemas.openxmlformats.org/drawingml/2006/main">
          <a:off x="4928326" y="3669741"/>
          <a:ext cx="578941" cy="2820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46</xdr:row>
      <xdr:rowOff>123824</xdr:rowOff>
    </xdr:from>
    <xdr:to>
      <xdr:col>12</xdr:col>
      <xdr:colOff>457200</xdr:colOff>
      <xdr:row>75</xdr:row>
      <xdr:rowOff>95250</xdr:rowOff>
    </xdr:to>
    <xdr:graphicFrame macro="">
      <xdr:nvGraphicFramePr>
        <xdr:cNvPr id="105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0.8565</cdr:x>
      <cdr:y>0.78434</cdr:y>
    </cdr:from>
    <cdr:to>
      <cdr:x>0.98374</cdr:x>
      <cdr:y>0.87652</cdr:y>
    </cdr:to>
    <cdr:sp macro="" textlink="">
      <cdr:nvSpPr>
        <cdr:cNvPr id="43009" name="Text Box 1"/>
        <cdr:cNvSpPr txBox="1">
          <a:spLocks xmlns:a="http://schemas.openxmlformats.org/drawingml/2006/main" noChangeArrowheads="1"/>
        </cdr:cNvSpPr>
      </cdr:nvSpPr>
      <cdr:spPr bwMode="auto">
        <a:xfrm xmlns:a="http://schemas.openxmlformats.org/drawingml/2006/main">
          <a:off x="10948314" y="4885945"/>
          <a:ext cx="1626452" cy="5742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352425</xdr:colOff>
      <xdr:row>40</xdr:row>
      <xdr:rowOff>57150</xdr:rowOff>
    </xdr:from>
    <xdr:to>
      <xdr:col>11</xdr:col>
      <xdr:colOff>933450</xdr:colOff>
      <xdr:row>53</xdr:row>
      <xdr:rowOff>0</xdr:rowOff>
    </xdr:to>
    <xdr:graphicFrame macro="">
      <xdr:nvGraphicFramePr>
        <xdr:cNvPr id="46704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1181451</xdr:colOff>
      <xdr:row>40</xdr:row>
      <xdr:rowOff>80434</xdr:rowOff>
    </xdr:from>
    <xdr:to>
      <xdr:col>15</xdr:col>
      <xdr:colOff>295626</xdr:colOff>
      <xdr:row>53</xdr:row>
      <xdr:rowOff>99484</xdr:rowOff>
    </xdr:to>
    <xdr:graphicFrame macro="">
      <xdr:nvGraphicFramePr>
        <xdr:cNvPr id="46704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57</xdr:row>
      <xdr:rowOff>0</xdr:rowOff>
    </xdr:from>
    <xdr:to>
      <xdr:col>15</xdr:col>
      <xdr:colOff>1210027</xdr:colOff>
      <xdr:row>79</xdr:row>
      <xdr:rowOff>42334</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0.0083</cdr:x>
      <cdr:y>0.75977</cdr:y>
    </cdr:from>
    <cdr:to>
      <cdr:x>0.40495</cdr:x>
      <cdr:y>0.90781</cdr:y>
    </cdr:to>
    <cdr:sp macro="" textlink="">
      <cdr:nvSpPr>
        <cdr:cNvPr id="16385" name="Text Box 1"/>
        <cdr:cNvSpPr txBox="1">
          <a:spLocks xmlns:a="http://schemas.openxmlformats.org/drawingml/2006/main" noChangeArrowheads="1"/>
        </cdr:cNvSpPr>
      </cdr:nvSpPr>
      <cdr:spPr bwMode="auto">
        <a:xfrm xmlns:a="http://schemas.openxmlformats.org/drawingml/2006/main">
          <a:off x="19057" y="1729592"/>
          <a:ext cx="910520" cy="3370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 charges d'activité</a:t>
          </a:r>
        </a:p>
      </cdr:txBody>
    </cdr:sp>
  </cdr:relSizeAnchor>
  <cdr:relSizeAnchor xmlns:cdr="http://schemas.openxmlformats.org/drawingml/2006/chartDrawing">
    <cdr:from>
      <cdr:x>0.15099</cdr:x>
      <cdr:y>0.07078</cdr:y>
    </cdr:from>
    <cdr:to>
      <cdr:x>0.88246</cdr:x>
      <cdr:y>0.1728</cdr:y>
    </cdr:to>
    <cdr:sp macro="" textlink="">
      <cdr:nvSpPr>
        <cdr:cNvPr id="16386" name="Text Box 2"/>
        <cdr:cNvSpPr txBox="1">
          <a:spLocks xmlns:a="http://schemas.openxmlformats.org/drawingml/2006/main" noChangeArrowheads="1"/>
        </cdr:cNvSpPr>
      </cdr:nvSpPr>
      <cdr:spPr bwMode="auto">
        <a:xfrm xmlns:a="http://schemas.openxmlformats.org/drawingml/2006/main">
          <a:off x="346611" y="163820"/>
          <a:ext cx="1679108" cy="2361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Charges à caractère général</a:t>
          </a:r>
        </a:p>
      </cdr:txBody>
    </cdr:sp>
  </cdr:relSizeAnchor>
  <cdr:relSizeAnchor xmlns:cdr="http://schemas.openxmlformats.org/drawingml/2006/chartDrawing">
    <cdr:from>
      <cdr:x>0.0829</cdr:x>
      <cdr:y>0.16568</cdr:y>
    </cdr:from>
    <cdr:to>
      <cdr:x>0.31011</cdr:x>
      <cdr:y>0.2677</cdr:y>
    </cdr:to>
    <cdr:sp macro="" textlink="">
      <cdr:nvSpPr>
        <cdr:cNvPr id="16387" name="Text Box 3"/>
        <cdr:cNvSpPr txBox="1">
          <a:spLocks xmlns:a="http://schemas.openxmlformats.org/drawingml/2006/main" noChangeArrowheads="1"/>
        </cdr:cNvSpPr>
      </cdr:nvSpPr>
      <cdr:spPr bwMode="auto">
        <a:xfrm xmlns:a="http://schemas.openxmlformats.org/drawingml/2006/main">
          <a:off x="190293" y="377166"/>
          <a:ext cx="521567" cy="2322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0.71903</cdr:x>
      <cdr:y>0.16267</cdr:y>
    </cdr:from>
    <cdr:to>
      <cdr:x>0.9587</cdr:x>
      <cdr:y>0.26468</cdr:y>
    </cdr:to>
    <cdr:sp macro="" textlink="">
      <cdr:nvSpPr>
        <cdr:cNvPr id="16388" name="Text Box 4"/>
        <cdr:cNvSpPr txBox="1">
          <a:spLocks xmlns:a="http://schemas.openxmlformats.org/drawingml/2006/main" noChangeArrowheads="1"/>
        </cdr:cNvSpPr>
      </cdr:nvSpPr>
      <cdr:spPr bwMode="auto">
        <a:xfrm xmlns:a="http://schemas.openxmlformats.org/drawingml/2006/main">
          <a:off x="1650543" y="376505"/>
          <a:ext cx="550168" cy="2361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Personnel</a:t>
          </a:r>
        </a:p>
      </cdr:txBody>
    </cdr:sp>
  </cdr:relSizeAnchor>
  <cdr:relSizeAnchor xmlns:cdr="http://schemas.openxmlformats.org/drawingml/2006/chartDrawing">
    <cdr:from>
      <cdr:x>0</cdr:x>
      <cdr:y>0.27678</cdr:y>
    </cdr:from>
    <cdr:to>
      <cdr:x>0.18598</cdr:x>
      <cdr:y>0.42607</cdr:y>
    </cdr:to>
    <cdr:sp macro="" textlink="">
      <cdr:nvSpPr>
        <cdr:cNvPr id="16389" name="Text Box 5"/>
        <cdr:cNvSpPr txBox="1">
          <a:spLocks xmlns:a="http://schemas.openxmlformats.org/drawingml/2006/main" noChangeArrowheads="1"/>
        </cdr:cNvSpPr>
      </cdr:nvSpPr>
      <cdr:spPr bwMode="auto">
        <a:xfrm xmlns:a="http://schemas.openxmlformats.org/drawingml/2006/main">
          <a:off x="0" y="714544"/>
          <a:ext cx="443980" cy="3854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Intérêts de la dette</a:t>
          </a:r>
        </a:p>
      </cdr:txBody>
    </cdr:sp>
  </cdr:relSizeAnchor>
</c:userShapes>
</file>

<file path=xl/drawings/drawing5.xml><?xml version="1.0" encoding="utf-8"?>
<c:userShapes xmlns:c="http://schemas.openxmlformats.org/drawingml/2006/chart">
  <cdr:relSizeAnchor xmlns:cdr="http://schemas.openxmlformats.org/drawingml/2006/chartDrawing">
    <cdr:from>
      <cdr:x>0.17322</cdr:x>
      <cdr:y>0.74299</cdr:y>
    </cdr:from>
    <cdr:to>
      <cdr:x>0.49237</cdr:x>
      <cdr:y>0.92938</cdr:y>
    </cdr:to>
    <cdr:sp macro="" textlink="">
      <cdr:nvSpPr>
        <cdr:cNvPr id="18433" name="Text Box 1"/>
        <cdr:cNvSpPr txBox="1">
          <a:spLocks xmlns:a="http://schemas.openxmlformats.org/drawingml/2006/main" noChangeArrowheads="1"/>
        </cdr:cNvSpPr>
      </cdr:nvSpPr>
      <cdr:spPr bwMode="auto">
        <a:xfrm xmlns:a="http://schemas.openxmlformats.org/drawingml/2006/main">
          <a:off x="574174" y="1748007"/>
          <a:ext cx="1057886" cy="43851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 charges d'activité</a:t>
          </a:r>
        </a:p>
      </cdr:txBody>
    </cdr:sp>
  </cdr:relSizeAnchor>
  <cdr:relSizeAnchor xmlns:cdr="http://schemas.openxmlformats.org/drawingml/2006/chartDrawing">
    <cdr:from>
      <cdr:x>0.17771</cdr:x>
      <cdr:y>0.0524</cdr:y>
    </cdr:from>
    <cdr:to>
      <cdr:x>0.74685</cdr:x>
      <cdr:y>0.1406</cdr:y>
    </cdr:to>
    <cdr:sp macro="" textlink="">
      <cdr:nvSpPr>
        <cdr:cNvPr id="18434" name="Text Box 2"/>
        <cdr:cNvSpPr txBox="1">
          <a:spLocks xmlns:a="http://schemas.openxmlformats.org/drawingml/2006/main" noChangeArrowheads="1"/>
        </cdr:cNvSpPr>
      </cdr:nvSpPr>
      <cdr:spPr bwMode="auto">
        <a:xfrm xmlns:a="http://schemas.openxmlformats.org/drawingml/2006/main">
          <a:off x="589055" y="125273"/>
          <a:ext cx="1886529" cy="2108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Charges à caractère général</a:t>
          </a:r>
        </a:p>
      </cdr:txBody>
    </cdr:sp>
  </cdr:relSizeAnchor>
  <cdr:relSizeAnchor xmlns:cdr="http://schemas.openxmlformats.org/drawingml/2006/chartDrawing">
    <cdr:from>
      <cdr:x>0.15469</cdr:x>
      <cdr:y>0.18982</cdr:y>
    </cdr:from>
    <cdr:to>
      <cdr:x>0.29952</cdr:x>
      <cdr:y>0.26827</cdr:y>
    </cdr:to>
    <cdr:sp macro="" textlink="">
      <cdr:nvSpPr>
        <cdr:cNvPr id="18435" name="Text Box 3"/>
        <cdr:cNvSpPr txBox="1">
          <a:spLocks xmlns:a="http://schemas.openxmlformats.org/drawingml/2006/main" noChangeArrowheads="1"/>
        </cdr:cNvSpPr>
      </cdr:nvSpPr>
      <cdr:spPr bwMode="auto">
        <a:xfrm xmlns:a="http://schemas.openxmlformats.org/drawingml/2006/main">
          <a:off x="512739" y="446585"/>
          <a:ext cx="480068" cy="1845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0.64822</cdr:x>
      <cdr:y>0.2137</cdr:y>
    </cdr:from>
    <cdr:to>
      <cdr:x>0.87525</cdr:x>
      <cdr:y>0.32015</cdr:y>
    </cdr:to>
    <cdr:sp macro="" textlink="">
      <cdr:nvSpPr>
        <cdr:cNvPr id="18436" name="Text Box 4"/>
        <cdr:cNvSpPr txBox="1">
          <a:spLocks xmlns:a="http://schemas.openxmlformats.org/drawingml/2006/main" noChangeArrowheads="1"/>
        </cdr:cNvSpPr>
      </cdr:nvSpPr>
      <cdr:spPr bwMode="auto">
        <a:xfrm xmlns:a="http://schemas.openxmlformats.org/drawingml/2006/main">
          <a:off x="2279687" y="567979"/>
          <a:ext cx="798429" cy="2829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Personnel</a:t>
          </a:r>
        </a:p>
      </cdr:txBody>
    </cdr:sp>
  </cdr:relSizeAnchor>
  <cdr:relSizeAnchor xmlns:cdr="http://schemas.openxmlformats.org/drawingml/2006/chartDrawing">
    <cdr:from>
      <cdr:x>0.05668</cdr:x>
      <cdr:y>0.31533</cdr:y>
    </cdr:from>
    <cdr:to>
      <cdr:x>0.22761</cdr:x>
      <cdr:y>0.44492</cdr:y>
    </cdr:to>
    <cdr:sp macro="" textlink="">
      <cdr:nvSpPr>
        <cdr:cNvPr id="18437" name="Text Box 5"/>
        <cdr:cNvSpPr txBox="1">
          <a:spLocks xmlns:a="http://schemas.openxmlformats.org/drawingml/2006/main" noChangeArrowheads="1"/>
        </cdr:cNvSpPr>
      </cdr:nvSpPr>
      <cdr:spPr bwMode="auto">
        <a:xfrm xmlns:a="http://schemas.openxmlformats.org/drawingml/2006/main">
          <a:off x="199335" y="838093"/>
          <a:ext cx="601133" cy="3444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Intérêts de la dette</a:t>
          </a:r>
        </a:p>
      </cdr:txBody>
    </cdr:sp>
  </cdr:relSizeAnchor>
</c:userShapes>
</file>

<file path=xl/drawings/drawing6.xml><?xml version="1.0" encoding="utf-8"?>
<c:userShapes xmlns:c="http://schemas.openxmlformats.org/drawingml/2006/chart">
  <cdr:relSizeAnchor xmlns:cdr="http://schemas.openxmlformats.org/drawingml/2006/chartDrawing">
    <cdr:from>
      <cdr:x>0.77579</cdr:x>
      <cdr:y>0.77465</cdr:y>
    </cdr:from>
    <cdr:to>
      <cdr:x>0.96079</cdr:x>
      <cdr:y>0.89582</cdr:y>
    </cdr:to>
    <cdr:sp macro="" textlink="">
      <cdr:nvSpPr>
        <cdr:cNvPr id="20481" name="Text Box 1"/>
        <cdr:cNvSpPr txBox="1">
          <a:spLocks xmlns:a="http://schemas.openxmlformats.org/drawingml/2006/main" noChangeArrowheads="1"/>
        </cdr:cNvSpPr>
      </cdr:nvSpPr>
      <cdr:spPr bwMode="auto">
        <a:xfrm xmlns:a="http://schemas.openxmlformats.org/drawingml/2006/main">
          <a:off x="6643110" y="3453145"/>
          <a:ext cx="1584150" cy="5401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462844</xdr:colOff>
      <xdr:row>40</xdr:row>
      <xdr:rowOff>99485</xdr:rowOff>
    </xdr:from>
    <xdr:to>
      <xdr:col>9</xdr:col>
      <xdr:colOff>853369</xdr:colOff>
      <xdr:row>50</xdr:row>
      <xdr:rowOff>70556</xdr:rowOff>
    </xdr:to>
    <xdr:graphicFrame macro="">
      <xdr:nvGraphicFramePr>
        <xdr:cNvPr id="46745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1114424</xdr:colOff>
      <xdr:row>41</xdr:row>
      <xdr:rowOff>12700</xdr:rowOff>
    </xdr:from>
    <xdr:to>
      <xdr:col>12</xdr:col>
      <xdr:colOff>1238249</xdr:colOff>
      <xdr:row>50</xdr:row>
      <xdr:rowOff>105833</xdr:rowOff>
    </xdr:to>
    <xdr:graphicFrame macro="">
      <xdr:nvGraphicFramePr>
        <xdr:cNvPr id="46745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100189</xdr:colOff>
      <xdr:row>55</xdr:row>
      <xdr:rowOff>159457</xdr:rowOff>
    </xdr:from>
    <xdr:to>
      <xdr:col>12</xdr:col>
      <xdr:colOff>1557514</xdr:colOff>
      <xdr:row>75</xdr:row>
      <xdr:rowOff>57857</xdr:rowOff>
    </xdr:to>
    <xdr:graphicFrame macro="">
      <xdr:nvGraphicFramePr>
        <xdr:cNvPr id="46745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0.66408</cdr:x>
      <cdr:y>0.39963</cdr:y>
    </cdr:from>
    <cdr:to>
      <cdr:x>1</cdr:x>
      <cdr:y>0.57976</cdr:y>
    </cdr:to>
    <cdr:sp macro="" textlink="">
      <cdr:nvSpPr>
        <cdr:cNvPr id="22529" name="Text Box 1"/>
        <cdr:cNvSpPr txBox="1">
          <a:spLocks xmlns:a="http://schemas.openxmlformats.org/drawingml/2006/main" noChangeArrowheads="1"/>
        </cdr:cNvSpPr>
      </cdr:nvSpPr>
      <cdr:spPr bwMode="auto">
        <a:xfrm xmlns:a="http://schemas.openxmlformats.org/drawingml/2006/main">
          <a:off x="1593991" y="772721"/>
          <a:ext cx="806309" cy="34829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Remboursement </a:t>
          </a:r>
        </a:p>
        <a:p xmlns:a="http://schemas.openxmlformats.org/drawingml/2006/main">
          <a:pPr algn="ctr" rtl="0">
            <a:defRPr sz="1000"/>
          </a:pPr>
          <a:r>
            <a:rPr lang="fr-FR" sz="800" b="0" i="0" u="none" strike="noStrike" baseline="0">
              <a:solidFill>
                <a:srgbClr val="000000"/>
              </a:solidFill>
              <a:latin typeface="Arial"/>
              <a:cs typeface="Arial"/>
            </a:rPr>
            <a:t>de dette</a:t>
          </a:r>
        </a:p>
      </cdr:txBody>
    </cdr:sp>
  </cdr:relSizeAnchor>
  <cdr:relSizeAnchor xmlns:cdr="http://schemas.openxmlformats.org/drawingml/2006/chartDrawing">
    <cdr:from>
      <cdr:x>0.60901</cdr:x>
      <cdr:y>0.68343</cdr:y>
    </cdr:from>
    <cdr:to>
      <cdr:x>0.87771</cdr:x>
      <cdr:y>0.89276</cdr:y>
    </cdr:to>
    <cdr:sp macro="" textlink="">
      <cdr:nvSpPr>
        <cdr:cNvPr id="22530" name="Text Box 2"/>
        <cdr:cNvSpPr txBox="1">
          <a:spLocks xmlns:a="http://schemas.openxmlformats.org/drawingml/2006/main" noChangeArrowheads="1"/>
        </cdr:cNvSpPr>
      </cdr:nvSpPr>
      <cdr:spPr bwMode="auto">
        <a:xfrm xmlns:a="http://schemas.openxmlformats.org/drawingml/2006/main">
          <a:off x="1470792" y="1122834"/>
          <a:ext cx="647502" cy="34294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Equipement brut</a:t>
          </a:r>
        </a:p>
      </cdr:txBody>
    </cdr:sp>
  </cdr:relSizeAnchor>
  <cdr:relSizeAnchor xmlns:cdr="http://schemas.openxmlformats.org/drawingml/2006/chartDrawing">
    <cdr:from>
      <cdr:x>0.115</cdr:x>
      <cdr:y>0.81674</cdr:y>
    </cdr:from>
    <cdr:to>
      <cdr:x>0.38778</cdr:x>
      <cdr:y>0.90386</cdr:y>
    </cdr:to>
    <cdr:sp macro="" textlink="">
      <cdr:nvSpPr>
        <cdr:cNvPr id="22531" name="Text Box 3"/>
        <cdr:cNvSpPr txBox="1">
          <a:spLocks xmlns:a="http://schemas.openxmlformats.org/drawingml/2006/main" noChangeArrowheads="1"/>
        </cdr:cNvSpPr>
      </cdr:nvSpPr>
      <cdr:spPr bwMode="auto">
        <a:xfrm xmlns:a="http://schemas.openxmlformats.org/drawingml/2006/main">
          <a:off x="276030" y="1330289"/>
          <a:ext cx="654754" cy="14189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0.05547</cdr:x>
      <cdr:y>0.13864</cdr:y>
    </cdr:from>
    <cdr:to>
      <cdr:x>0.32825</cdr:x>
      <cdr:y>0.33643</cdr:y>
    </cdr:to>
    <cdr:sp macro="" textlink="">
      <cdr:nvSpPr>
        <cdr:cNvPr id="22532" name="Text Box 4"/>
        <cdr:cNvSpPr txBox="1">
          <a:spLocks xmlns:a="http://schemas.openxmlformats.org/drawingml/2006/main" noChangeArrowheads="1"/>
        </cdr:cNvSpPr>
      </cdr:nvSpPr>
      <cdr:spPr bwMode="auto">
        <a:xfrm xmlns:a="http://schemas.openxmlformats.org/drawingml/2006/main">
          <a:off x="133153" y="268073"/>
          <a:ext cx="654754" cy="3824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Subventions </a:t>
          </a:r>
        </a:p>
        <a:p xmlns:a="http://schemas.openxmlformats.org/drawingml/2006/main">
          <a:pPr algn="ctr" rtl="0">
            <a:defRPr sz="1000"/>
          </a:pPr>
          <a:r>
            <a:rPr lang="fr-FR" sz="800" b="0" i="0" u="none" strike="noStrike" baseline="0">
              <a:solidFill>
                <a:srgbClr val="000000"/>
              </a:solidFill>
              <a:latin typeface="Arial"/>
              <a:cs typeface="Arial"/>
            </a:rPr>
            <a:t>versées</a:t>
          </a:r>
        </a:p>
      </cdr:txBody>
    </cdr:sp>
  </cdr:relSizeAnchor>
</c:userShapes>
</file>

<file path=xl/drawings/drawing9.xml><?xml version="1.0" encoding="utf-8"?>
<c:userShapes xmlns:c="http://schemas.openxmlformats.org/drawingml/2006/chart">
  <cdr:relSizeAnchor xmlns:cdr="http://schemas.openxmlformats.org/drawingml/2006/chartDrawing">
    <cdr:from>
      <cdr:x>0.40712</cdr:x>
      <cdr:y>0.03012</cdr:y>
    </cdr:from>
    <cdr:to>
      <cdr:x>0.97904</cdr:x>
      <cdr:y>0.12645</cdr:y>
    </cdr:to>
    <cdr:sp macro="" textlink="">
      <cdr:nvSpPr>
        <cdr:cNvPr id="24577" name="Text Box 1"/>
        <cdr:cNvSpPr txBox="1">
          <a:spLocks xmlns:a="http://schemas.openxmlformats.org/drawingml/2006/main" noChangeArrowheads="1"/>
        </cdr:cNvSpPr>
      </cdr:nvSpPr>
      <cdr:spPr bwMode="auto">
        <a:xfrm xmlns:a="http://schemas.openxmlformats.org/drawingml/2006/main">
          <a:off x="972630" y="50800"/>
          <a:ext cx="1361884" cy="1523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Remboursement de dette</a:t>
          </a:r>
        </a:p>
      </cdr:txBody>
    </cdr:sp>
  </cdr:relSizeAnchor>
  <cdr:relSizeAnchor xmlns:cdr="http://schemas.openxmlformats.org/drawingml/2006/chartDrawing">
    <cdr:from>
      <cdr:x>0.72739</cdr:x>
      <cdr:y>0.66446</cdr:y>
    </cdr:from>
    <cdr:to>
      <cdr:x>0.98731</cdr:x>
      <cdr:y>0.84513</cdr:y>
    </cdr:to>
    <cdr:sp macro="" textlink="">
      <cdr:nvSpPr>
        <cdr:cNvPr id="24578" name="Text Box 2"/>
        <cdr:cNvSpPr txBox="1">
          <a:spLocks xmlns:a="http://schemas.openxmlformats.org/drawingml/2006/main" noChangeArrowheads="1"/>
        </cdr:cNvSpPr>
      </cdr:nvSpPr>
      <cdr:spPr bwMode="auto">
        <a:xfrm xmlns:a="http://schemas.openxmlformats.org/drawingml/2006/main">
          <a:off x="1725174" y="1044282"/>
          <a:ext cx="616459" cy="283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Equipement brut</a:t>
          </a:r>
        </a:p>
      </cdr:txBody>
    </cdr:sp>
  </cdr:relSizeAnchor>
  <cdr:relSizeAnchor xmlns:cdr="http://schemas.openxmlformats.org/drawingml/2006/chartDrawing">
    <cdr:from>
      <cdr:x>0.09099</cdr:x>
      <cdr:y>0.63195</cdr:y>
    </cdr:from>
    <cdr:to>
      <cdr:x>0.36699</cdr:x>
      <cdr:y>0.74637</cdr:y>
    </cdr:to>
    <cdr:sp macro="" textlink="">
      <cdr:nvSpPr>
        <cdr:cNvPr id="24579" name="Text Box 3"/>
        <cdr:cNvSpPr txBox="1">
          <a:spLocks xmlns:a="http://schemas.openxmlformats.org/drawingml/2006/main" noChangeArrowheads="1"/>
        </cdr:cNvSpPr>
      </cdr:nvSpPr>
      <cdr:spPr bwMode="auto">
        <a:xfrm xmlns:a="http://schemas.openxmlformats.org/drawingml/2006/main">
          <a:off x="318130" y="1162619"/>
          <a:ext cx="965001" cy="2105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0.0286</cdr:x>
      <cdr:y>0.19252</cdr:y>
    </cdr:from>
    <cdr:to>
      <cdr:x>0.3406</cdr:x>
      <cdr:y>0.33058</cdr:y>
    </cdr:to>
    <cdr:sp macro="" textlink="">
      <cdr:nvSpPr>
        <cdr:cNvPr id="24580" name="Text Box 4"/>
        <cdr:cNvSpPr txBox="1">
          <a:spLocks xmlns:a="http://schemas.openxmlformats.org/drawingml/2006/main" noChangeArrowheads="1"/>
        </cdr:cNvSpPr>
      </cdr:nvSpPr>
      <cdr:spPr bwMode="auto">
        <a:xfrm xmlns:a="http://schemas.openxmlformats.org/drawingml/2006/main">
          <a:off x="99996" y="354189"/>
          <a:ext cx="1090871" cy="2540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Subventions versées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3:J54"/>
  <sheetViews>
    <sheetView tabSelected="1" view="pageLayout" zoomScaleNormal="100" zoomScaleSheetLayoutView="100" workbookViewId="0">
      <selection activeCell="H7" sqref="H7"/>
    </sheetView>
  </sheetViews>
  <sheetFormatPr baseColWidth="10" defaultColWidth="11.42578125" defaultRowHeight="12.75"/>
  <cols>
    <col min="1" max="1" width="11.42578125" style="905"/>
    <col min="2" max="16384" width="11.42578125" style="902"/>
  </cols>
  <sheetData>
    <row r="3" spans="1:9" ht="15">
      <c r="A3" s="901" t="s">
        <v>399</v>
      </c>
    </row>
    <row r="4" spans="1:9">
      <c r="A4" s="903"/>
      <c r="B4" s="897"/>
      <c r="C4" s="897"/>
      <c r="D4" s="897"/>
      <c r="E4" s="897"/>
      <c r="F4" s="897"/>
      <c r="G4" s="897"/>
      <c r="H4" s="897"/>
      <c r="I4" s="897"/>
    </row>
    <row r="6" spans="1:9" s="904" customFormat="1" ht="7.5" customHeight="1"/>
    <row r="8" spans="1:9" ht="9" customHeight="1"/>
    <row r="10" spans="1:9" ht="7.5" customHeight="1"/>
    <row r="11" spans="1:9">
      <c r="A11" s="1100" t="s">
        <v>144</v>
      </c>
      <c r="B11" s="1101"/>
      <c r="C11" s="1101"/>
      <c r="D11" s="1101"/>
      <c r="E11" s="1101"/>
      <c r="F11" s="1101"/>
      <c r="G11" s="1101"/>
      <c r="H11" s="1101"/>
      <c r="I11" s="1101"/>
    </row>
    <row r="12" spans="1:9" ht="6.75" customHeight="1">
      <c r="A12" s="906"/>
      <c r="B12" s="903"/>
      <c r="C12" s="903"/>
      <c r="D12" s="903"/>
      <c r="E12" s="903"/>
      <c r="F12" s="903"/>
      <c r="G12" s="903"/>
      <c r="H12" s="903"/>
      <c r="I12" s="903"/>
    </row>
    <row r="13" spans="1:9">
      <c r="A13" s="1100" t="s">
        <v>123</v>
      </c>
      <c r="B13" s="1101"/>
      <c r="C13" s="1101"/>
      <c r="D13" s="1101"/>
      <c r="E13" s="1101"/>
      <c r="F13" s="1101"/>
      <c r="G13" s="1101"/>
      <c r="H13" s="1101"/>
      <c r="I13" s="1101"/>
    </row>
    <row r="14" spans="1:9" ht="6" customHeight="1">
      <c r="A14" s="906"/>
      <c r="B14" s="937"/>
      <c r="C14" s="937"/>
      <c r="D14" s="937"/>
      <c r="E14" s="937"/>
      <c r="F14" s="937"/>
      <c r="G14" s="937"/>
      <c r="H14" s="937"/>
      <c r="I14" s="937"/>
    </row>
    <row r="15" spans="1:9">
      <c r="A15" s="1100" t="s">
        <v>362</v>
      </c>
      <c r="B15" s="1101"/>
      <c r="C15" s="1101"/>
      <c r="D15" s="1101"/>
      <c r="E15" s="1101"/>
      <c r="F15" s="1101"/>
      <c r="G15" s="1101"/>
      <c r="H15" s="1101"/>
      <c r="I15" s="1101"/>
    </row>
    <row r="16" spans="1:9" ht="7.5" customHeight="1">
      <c r="A16" s="906"/>
      <c r="B16" s="937"/>
      <c r="C16" s="937"/>
      <c r="D16" s="937"/>
      <c r="E16" s="937"/>
      <c r="F16" s="937"/>
      <c r="G16" s="937"/>
      <c r="H16" s="937"/>
      <c r="I16" s="937"/>
    </row>
    <row r="17" spans="1:9">
      <c r="A17" s="1100" t="s">
        <v>363</v>
      </c>
      <c r="B17" s="1101"/>
      <c r="C17" s="1101"/>
      <c r="D17" s="1101"/>
      <c r="E17" s="1101"/>
      <c r="F17" s="1101"/>
      <c r="G17" s="1101"/>
      <c r="H17" s="1101"/>
      <c r="I17" s="1101"/>
    </row>
    <row r="18" spans="1:9" ht="7.5" customHeight="1">
      <c r="A18" s="906"/>
      <c r="B18" s="937"/>
      <c r="C18" s="937"/>
      <c r="D18" s="937"/>
      <c r="E18" s="937"/>
      <c r="F18" s="937"/>
      <c r="G18" s="937"/>
      <c r="H18" s="937"/>
      <c r="I18" s="937"/>
    </row>
    <row r="19" spans="1:9">
      <c r="A19" s="1100" t="s">
        <v>349</v>
      </c>
      <c r="B19" s="1101"/>
      <c r="C19" s="1101"/>
      <c r="D19" s="1101"/>
      <c r="E19" s="1101"/>
      <c r="F19" s="1101"/>
      <c r="G19" s="1101"/>
      <c r="H19" s="1101"/>
      <c r="I19" s="1101"/>
    </row>
    <row r="20" spans="1:9" ht="6.75" customHeight="1">
      <c r="A20" s="906"/>
      <c r="B20" s="937"/>
      <c r="C20" s="937"/>
      <c r="D20" s="937"/>
      <c r="E20" s="937"/>
      <c r="F20" s="937"/>
      <c r="G20" s="937"/>
      <c r="H20" s="937"/>
      <c r="I20" s="937"/>
    </row>
    <row r="21" spans="1:9">
      <c r="A21" s="1100" t="s">
        <v>124</v>
      </c>
      <c r="B21" s="1101"/>
      <c r="C21" s="1101"/>
      <c r="D21" s="1101"/>
      <c r="E21" s="1101"/>
      <c r="F21" s="1101"/>
      <c r="G21" s="1101"/>
      <c r="H21" s="1101"/>
      <c r="I21" s="1101"/>
    </row>
    <row r="22" spans="1:9" ht="7.5" customHeight="1">
      <c r="A22" s="906"/>
      <c r="B22" s="937"/>
      <c r="C22" s="937"/>
      <c r="D22" s="937"/>
      <c r="E22" s="937"/>
      <c r="F22" s="937"/>
      <c r="G22" s="937"/>
      <c r="H22" s="937"/>
      <c r="I22" s="937"/>
    </row>
    <row r="23" spans="1:9">
      <c r="A23" s="1100" t="s">
        <v>350</v>
      </c>
      <c r="B23" s="1101"/>
      <c r="C23" s="1101"/>
      <c r="D23" s="1101"/>
      <c r="E23" s="1101"/>
      <c r="F23" s="1101"/>
      <c r="G23" s="1101"/>
      <c r="H23" s="1101"/>
      <c r="I23" s="1101"/>
    </row>
    <row r="24" spans="1:9" ht="7.5" customHeight="1">
      <c r="A24" s="903"/>
      <c r="B24" s="937"/>
      <c r="C24" s="937"/>
      <c r="D24" s="937"/>
      <c r="E24" s="937"/>
      <c r="F24" s="937"/>
      <c r="G24" s="937"/>
      <c r="H24" s="937"/>
      <c r="I24" s="937"/>
    </row>
    <row r="25" spans="1:9">
      <c r="A25" s="1100" t="s">
        <v>261</v>
      </c>
      <c r="B25" s="1102"/>
      <c r="C25" s="1102"/>
      <c r="D25" s="1102"/>
      <c r="E25" s="1102"/>
      <c r="F25" s="1102"/>
      <c r="G25" s="1102"/>
      <c r="H25" s="1102"/>
      <c r="I25" s="1102"/>
    </row>
    <row r="26" spans="1:9" ht="7.5" customHeight="1">
      <c r="A26" s="903"/>
      <c r="B26" s="937"/>
      <c r="C26" s="937"/>
      <c r="D26" s="937"/>
      <c r="E26" s="937"/>
      <c r="F26" s="937"/>
      <c r="G26" s="937"/>
      <c r="H26" s="937"/>
      <c r="I26" s="937"/>
    </row>
    <row r="27" spans="1:9">
      <c r="A27" s="1100" t="s">
        <v>256</v>
      </c>
      <c r="B27" s="1102"/>
      <c r="C27" s="1102"/>
      <c r="D27" s="1102"/>
      <c r="E27" s="1102"/>
      <c r="F27" s="1102"/>
      <c r="G27" s="1102"/>
      <c r="H27" s="1102"/>
      <c r="I27" s="1102"/>
    </row>
    <row r="28" spans="1:9" ht="7.5" customHeight="1">
      <c r="A28" s="903"/>
      <c r="B28" s="937"/>
      <c r="C28" s="937"/>
      <c r="D28" s="937"/>
      <c r="E28" s="937"/>
      <c r="F28" s="937"/>
      <c r="G28" s="937"/>
      <c r="H28" s="937"/>
      <c r="I28" s="937"/>
    </row>
    <row r="29" spans="1:9">
      <c r="A29" s="1100" t="s">
        <v>257</v>
      </c>
      <c r="B29" s="1102"/>
      <c r="C29" s="1102"/>
      <c r="D29" s="1102"/>
      <c r="E29" s="1102"/>
      <c r="F29" s="1102"/>
      <c r="G29" s="1102"/>
      <c r="H29" s="1102"/>
      <c r="I29" s="1102"/>
    </row>
    <row r="30" spans="1:9" ht="8.25" customHeight="1">
      <c r="A30" s="903"/>
      <c r="B30" s="937"/>
      <c r="C30" s="937"/>
      <c r="D30" s="937"/>
      <c r="E30" s="937"/>
      <c r="F30" s="937"/>
      <c r="G30" s="937"/>
      <c r="H30" s="937"/>
      <c r="I30" s="937"/>
    </row>
    <row r="31" spans="1:9">
      <c r="A31" s="1100" t="s">
        <v>351</v>
      </c>
      <c r="B31" s="1102"/>
      <c r="C31" s="1102"/>
      <c r="D31" s="1102"/>
      <c r="E31" s="1102"/>
      <c r="F31" s="1102"/>
      <c r="G31" s="1102"/>
      <c r="H31" s="1102"/>
      <c r="I31" s="1102"/>
    </row>
    <row r="32" spans="1:9" ht="8.25" customHeight="1">
      <c r="A32" s="906"/>
      <c r="B32" s="937"/>
      <c r="C32" s="937"/>
      <c r="D32" s="937"/>
      <c r="E32" s="937"/>
      <c r="F32" s="937"/>
      <c r="G32" s="937"/>
      <c r="H32" s="937"/>
      <c r="I32" s="937"/>
    </row>
    <row r="33" spans="1:10">
      <c r="A33" s="1100" t="s">
        <v>352</v>
      </c>
      <c r="B33" s="1102"/>
      <c r="C33" s="1102"/>
      <c r="D33" s="1102"/>
      <c r="E33" s="1102"/>
      <c r="F33" s="1102"/>
      <c r="G33" s="1102"/>
      <c r="H33" s="1102"/>
      <c r="I33" s="1102"/>
    </row>
    <row r="34" spans="1:10" ht="8.25" customHeight="1">
      <c r="A34" s="903"/>
      <c r="B34" s="937"/>
      <c r="C34" s="937"/>
      <c r="D34" s="937"/>
      <c r="E34" s="937"/>
      <c r="F34" s="937"/>
      <c r="G34" s="937"/>
      <c r="H34" s="937"/>
      <c r="I34" s="937"/>
    </row>
    <row r="35" spans="1:10">
      <c r="A35" s="1100" t="s">
        <v>353</v>
      </c>
      <c r="B35" s="1102"/>
      <c r="C35" s="1102"/>
      <c r="D35" s="1102"/>
      <c r="E35" s="1102"/>
      <c r="F35" s="1102"/>
      <c r="G35" s="1102"/>
      <c r="H35" s="1102"/>
      <c r="I35" s="1102"/>
    </row>
    <row r="36" spans="1:10" ht="6.75" customHeight="1">
      <c r="A36" s="903"/>
      <c r="B36" s="937"/>
      <c r="C36" s="937"/>
      <c r="D36" s="937"/>
      <c r="E36" s="937"/>
      <c r="F36" s="937"/>
      <c r="G36" s="937"/>
      <c r="H36" s="937"/>
      <c r="I36" s="937"/>
    </row>
    <row r="37" spans="1:10">
      <c r="A37" s="1100" t="s">
        <v>258</v>
      </c>
      <c r="B37" s="1102"/>
      <c r="C37" s="1102"/>
      <c r="D37" s="1102"/>
      <c r="E37" s="1102"/>
      <c r="F37" s="1102"/>
      <c r="G37" s="1102"/>
      <c r="H37" s="1102"/>
      <c r="I37" s="1102"/>
    </row>
    <row r="38" spans="1:10" ht="6" customHeight="1">
      <c r="A38" s="903"/>
      <c r="B38" s="937"/>
      <c r="C38" s="937"/>
      <c r="D38" s="937"/>
      <c r="E38" s="937"/>
      <c r="F38" s="937"/>
      <c r="G38" s="937"/>
      <c r="H38" s="937"/>
      <c r="I38" s="937"/>
    </row>
    <row r="39" spans="1:10">
      <c r="A39" s="1100" t="s">
        <v>259</v>
      </c>
      <c r="B39" s="1102"/>
      <c r="C39" s="1102"/>
      <c r="D39" s="1102"/>
      <c r="E39" s="1102"/>
      <c r="F39" s="1102"/>
      <c r="G39" s="1102"/>
      <c r="H39" s="1102"/>
      <c r="I39" s="1102"/>
    </row>
    <row r="40" spans="1:10" ht="8.25" customHeight="1">
      <c r="A40" s="903"/>
      <c r="B40" s="937"/>
      <c r="C40" s="937"/>
      <c r="D40" s="937"/>
      <c r="E40" s="937"/>
      <c r="F40" s="937"/>
      <c r="G40" s="937"/>
      <c r="H40" s="937"/>
      <c r="I40" s="937"/>
    </row>
    <row r="41" spans="1:10">
      <c r="A41" s="1100" t="s">
        <v>260</v>
      </c>
      <c r="B41" s="1102"/>
      <c r="C41" s="1102"/>
      <c r="D41" s="1102"/>
      <c r="E41" s="1102"/>
      <c r="F41" s="1102"/>
      <c r="G41" s="1102"/>
      <c r="H41" s="1102"/>
      <c r="I41" s="1102"/>
    </row>
    <row r="42" spans="1:10">
      <c r="A42" s="907"/>
      <c r="B42" s="897"/>
      <c r="C42" s="897"/>
      <c r="D42" s="897"/>
      <c r="E42" s="897"/>
      <c r="F42" s="897"/>
      <c r="G42" s="897"/>
      <c r="H42" s="897"/>
      <c r="I42" s="897"/>
    </row>
    <row r="43" spans="1:10">
      <c r="A43" s="907"/>
      <c r="B43" s="897"/>
      <c r="C43" s="897"/>
      <c r="D43" s="897"/>
      <c r="E43" s="897"/>
      <c r="F43" s="897"/>
      <c r="G43" s="897"/>
      <c r="H43" s="897"/>
      <c r="I43" s="897"/>
    </row>
    <row r="44" spans="1:10">
      <c r="B44" s="897"/>
      <c r="C44" s="897"/>
      <c r="D44" s="897"/>
      <c r="E44" s="897"/>
      <c r="F44" s="897"/>
      <c r="G44" s="897"/>
      <c r="H44" s="897"/>
      <c r="I44" s="897"/>
    </row>
    <row r="46" spans="1:10" ht="15">
      <c r="A46" s="908" t="s">
        <v>250</v>
      </c>
      <c r="B46" s="909"/>
      <c r="C46" s="909"/>
      <c r="D46" s="909"/>
      <c r="E46" s="909"/>
      <c r="F46" s="909"/>
      <c r="G46" s="909"/>
      <c r="H46" s="909"/>
      <c r="I46" s="909"/>
      <c r="J46" s="909"/>
    </row>
    <row r="47" spans="1:10">
      <c r="A47" s="1105"/>
      <c r="B47" s="1106"/>
      <c r="C47" s="1106"/>
      <c r="D47" s="1106"/>
      <c r="E47" s="1106"/>
      <c r="F47" s="1106"/>
      <c r="G47" s="1106"/>
      <c r="H47" s="1106"/>
      <c r="I47" s="1106"/>
      <c r="J47" s="1106"/>
    </row>
    <row r="48" spans="1:10" ht="111.6" customHeight="1">
      <c r="A48" s="1107" t="s">
        <v>473</v>
      </c>
      <c r="B48" s="1108"/>
      <c r="C48" s="1108"/>
      <c r="D48" s="1108"/>
      <c r="E48" s="1108"/>
      <c r="F48" s="1108"/>
      <c r="G48" s="1108"/>
      <c r="H48" s="1108"/>
      <c r="I48" s="1108"/>
      <c r="J48" s="912"/>
    </row>
    <row r="49" spans="1:10" ht="14.25" customHeight="1">
      <c r="A49" s="911"/>
      <c r="B49" s="893"/>
      <c r="C49" s="893"/>
      <c r="D49" s="893"/>
      <c r="E49" s="893"/>
      <c r="F49" s="893"/>
      <c r="G49" s="893"/>
      <c r="H49" s="893"/>
      <c r="I49" s="893"/>
      <c r="J49" s="912"/>
    </row>
    <row r="50" spans="1:10" ht="15">
      <c r="A50" s="913"/>
      <c r="B50" s="614"/>
      <c r="C50" s="614"/>
      <c r="D50" s="614"/>
      <c r="E50" s="614"/>
      <c r="F50" s="614"/>
      <c r="G50" s="614"/>
      <c r="H50" s="614"/>
      <c r="I50" s="614"/>
      <c r="J50" s="614"/>
    </row>
    <row r="51" spans="1:10" ht="51.75" customHeight="1">
      <c r="A51" s="1103" t="s">
        <v>459</v>
      </c>
      <c r="B51" s="1104"/>
      <c r="C51" s="1104"/>
      <c r="D51" s="1104"/>
      <c r="E51" s="1104"/>
      <c r="F51" s="1104"/>
      <c r="G51" s="1104"/>
      <c r="H51" s="1104"/>
      <c r="I51" s="1104"/>
      <c r="J51" s="910"/>
    </row>
    <row r="52" spans="1:10">
      <c r="A52" s="910"/>
      <c r="B52" s="910"/>
      <c r="C52" s="910"/>
      <c r="D52" s="910"/>
      <c r="E52" s="910"/>
      <c r="F52" s="910"/>
      <c r="G52" s="910"/>
      <c r="H52" s="910"/>
      <c r="I52" s="910"/>
      <c r="J52" s="910"/>
    </row>
    <row r="54" spans="1:10" ht="13.5">
      <c r="A54" s="907" t="s">
        <v>448</v>
      </c>
    </row>
  </sheetData>
  <mergeCells count="19">
    <mergeCell ref="A51:I51"/>
    <mergeCell ref="A47:J47"/>
    <mergeCell ref="A48:I48"/>
    <mergeCell ref="A19:I19"/>
    <mergeCell ref="A21:I21"/>
    <mergeCell ref="A23:I23"/>
    <mergeCell ref="A35:I35"/>
    <mergeCell ref="A37:I37"/>
    <mergeCell ref="A39:I39"/>
    <mergeCell ref="A41:I41"/>
    <mergeCell ref="A27:I27"/>
    <mergeCell ref="A29:I29"/>
    <mergeCell ref="A31:I31"/>
    <mergeCell ref="A33:I33"/>
    <mergeCell ref="A11:I11"/>
    <mergeCell ref="A13:I13"/>
    <mergeCell ref="A15:I15"/>
    <mergeCell ref="A17:I17"/>
    <mergeCell ref="A25:I25"/>
  </mergeCells>
  <phoneticPr fontId="0" type="noConversion"/>
  <hyperlinks>
    <hyperlink ref="A13" location="'2'!A1" display="2 : Dépenses de fonctionnement et d’investissement : niveau et évolution"/>
    <hyperlink ref="A15" location="'3'!A1" display="3 : Composantes des dépenses de fonctionnement : niveau, évolution et structure"/>
    <hyperlink ref="A17" location="'4'!A1" display="4 : Composantes des dépenses d’investissement : niveau, évolution et structure"/>
    <hyperlink ref="A19" location="'5'!A1" display="5 : Recettes totales : niveau et évolution par grand poste"/>
    <hyperlink ref="A21" location="'6'!A1" display="6 : Recettes de fonctionnement et d’investissement : niveau et évolution"/>
    <hyperlink ref="A23" location="'7'!A1" display="7 : Recettes fiscales directes et indirectes : niveau et évolution"/>
    <hyperlink ref="A27" location="'9'!A1" display="9 : Fiscalité indirecte : tarifs et évolution"/>
    <hyperlink ref="A29" location="'10'!A1" display="10 : Dotations, participations et subventions reçues : niveau et structure"/>
    <hyperlink ref="A31" location="'11'!A1" display="11 : Formation de l’épargne et financement de l’investissement"/>
    <hyperlink ref="A33" location="'12'!A1" display="12 : Endettement et marge de manœuvre"/>
    <hyperlink ref="A35" location="'13'!A1" display="13 : Présentation fonctionnelle : ventilation des dépenses par fonction"/>
    <hyperlink ref="A37" location="'14'!A1" display="14 : Domaines transférés : dépenses liées au transport ferroviaire, à l’enseignement et à la formation professionnelle "/>
    <hyperlink ref="A41" location="'16'!A1" display="16 : Indicateurs démographiques et géographiques"/>
    <hyperlink ref="A11" location="'1'!Zone_d_impression" display="1 : Dépenses et recettes réelles totales : niveau, évolution et structure"/>
    <hyperlink ref="A39" location="'15'!A1" display="15 : Les ratios financiers "/>
    <hyperlink ref="A27:I27" location="'9'!Zone_d_impression" display="9 : Fiscalité indirecte : tarifs et évolution "/>
    <hyperlink ref="A29:I29" location="'10'!A1" display="10 : Dotations, participations et subventions reçues : niveau et structure"/>
    <hyperlink ref="A31:I31" location="'11'!Zone_d_impression" display="11 : Formation de l’épargne et financement de l’investissement"/>
    <hyperlink ref="A33:I33" location="'12'!Zone_d_impression" display="12 : Endettement et marge de manœuvre"/>
    <hyperlink ref="A35:I35" location="'13'!Zone_d_impression" display="13 : Présentation fonctionnelle : ventilation des dépenses par fonction"/>
    <hyperlink ref="A37:I37" location="'14'!Zone_d_impression" display="14 : Domaines transférés : dépenses liées au transport ferroviaire, à l’enseignement et à la formation professionnelle "/>
    <hyperlink ref="A39:I39" location="'15'!A1" display="15 : Les ratios financiers "/>
    <hyperlink ref="A41:I41" location="'16'!Zone_d_impression" display="16 : Indicateurs démographiques et géographiques"/>
    <hyperlink ref="A25" location="'9'!A1" display="9 : Fiscalité indirecte : tarifs et évolution"/>
    <hyperlink ref="A25:I25" location="'8'!Zone_d_impression" display="8 : Impôts locaux : contributions directes et fiscalité reversée"/>
  </hyperlinks>
  <pageMargins left="0.78740157480314965" right="0.39" top="1.1811023622047245" bottom="0.98425196850393704" header="0.51181102362204722" footer="0.51181102362204722"/>
  <pageSetup paperSize="9" scale="82" firstPageNumber="3" orientation="portrait" useFirstPageNumber="1" r:id="rId1"/>
  <headerFooter alignWithMargins="0">
    <oddHeader>&amp;L&amp;8Ministère de l'Intérieur
Ministère de la Décentralisation et de la Fonction publique / DGCL
&amp;C &amp;R&amp;8Publication : «Les finances des régions 2013»</oddHeader>
    <oddFooter>&amp;L&amp;8Direction générale des collectivités locales / DESL
Mise en ligne : Avril 2015&amp;R&amp;P</oddFooter>
  </headerFooter>
</worksheet>
</file>

<file path=xl/worksheets/sheet10.xml><?xml version="1.0" encoding="utf-8"?>
<worksheet xmlns="http://schemas.openxmlformats.org/spreadsheetml/2006/main" xmlns:r="http://schemas.openxmlformats.org/officeDocument/2006/relationships">
  <sheetPr>
    <tabColor rgb="FF92D050"/>
  </sheetPr>
  <dimension ref="A1:I123"/>
  <sheetViews>
    <sheetView view="pageLayout" zoomScaleNormal="100" zoomScaleSheetLayoutView="100" workbookViewId="0">
      <selection activeCell="E1" sqref="E1"/>
    </sheetView>
  </sheetViews>
  <sheetFormatPr baseColWidth="10" defaultRowHeight="12.75"/>
  <cols>
    <col min="1" max="1" width="29.85546875" customWidth="1"/>
    <col min="2" max="7" width="14" customWidth="1"/>
  </cols>
  <sheetData>
    <row r="1" spans="1:7" s="650" customFormat="1" ht="20.25">
      <c r="A1" s="776" t="s">
        <v>293</v>
      </c>
      <c r="G1" s="652" t="s">
        <v>115</v>
      </c>
    </row>
    <row r="2" spans="1:7" s="650" customFormat="1" ht="18">
      <c r="A2" s="655" t="s">
        <v>262</v>
      </c>
      <c r="B2" s="658"/>
      <c r="C2" s="658"/>
      <c r="D2" s="658"/>
      <c r="E2" s="658"/>
      <c r="F2" s="658"/>
      <c r="G2" s="658"/>
    </row>
    <row r="3" spans="1:7" ht="15" customHeight="1">
      <c r="A3" s="402"/>
    </row>
    <row r="4" spans="1:7">
      <c r="A4" s="660"/>
    </row>
    <row r="5" spans="1:7" ht="14.25" customHeight="1">
      <c r="A5" s="1168" t="s">
        <v>7</v>
      </c>
      <c r="B5" s="1182" t="s">
        <v>54</v>
      </c>
      <c r="C5" s="1183"/>
      <c r="D5" s="1183"/>
      <c r="E5" s="1165" t="s">
        <v>55</v>
      </c>
      <c r="F5" s="1165"/>
      <c r="G5" s="1165"/>
    </row>
    <row r="6" spans="1:7" ht="14.25" customHeight="1">
      <c r="A6" s="1169"/>
      <c r="B6" s="775">
        <v>2012</v>
      </c>
      <c r="C6" s="775">
        <v>2013</v>
      </c>
      <c r="D6" s="797" t="s">
        <v>406</v>
      </c>
      <c r="E6" s="775">
        <v>2012</v>
      </c>
      <c r="F6" s="775">
        <v>2013</v>
      </c>
      <c r="G6" s="797" t="s">
        <v>406</v>
      </c>
    </row>
    <row r="7" spans="1:7" ht="17.25" customHeight="1">
      <c r="A7" s="670" t="s">
        <v>8</v>
      </c>
      <c r="B7" s="682">
        <v>0</v>
      </c>
      <c r="C7" s="682">
        <v>0</v>
      </c>
      <c r="D7" s="683" t="s">
        <v>49</v>
      </c>
      <c r="E7" s="682">
        <v>36.5</v>
      </c>
      <c r="F7" s="682">
        <v>36.5</v>
      </c>
      <c r="G7" s="823">
        <v>0</v>
      </c>
    </row>
    <row r="8" spans="1:7" ht="17.25" customHeight="1">
      <c r="A8" s="524" t="s">
        <v>9</v>
      </c>
      <c r="B8" s="685">
        <v>0</v>
      </c>
      <c r="C8" s="685">
        <v>0</v>
      </c>
      <c r="D8" s="686" t="s">
        <v>49</v>
      </c>
      <c r="E8" s="685">
        <v>36</v>
      </c>
      <c r="F8" s="685">
        <v>36</v>
      </c>
      <c r="G8" s="824">
        <v>0</v>
      </c>
    </row>
    <row r="9" spans="1:7" ht="17.25" customHeight="1">
      <c r="A9" s="670" t="s">
        <v>10</v>
      </c>
      <c r="B9" s="682">
        <v>0</v>
      </c>
      <c r="C9" s="682">
        <v>0</v>
      </c>
      <c r="D9" s="683" t="s">
        <v>49</v>
      </c>
      <c r="E9" s="682">
        <v>40</v>
      </c>
      <c r="F9" s="682">
        <v>40</v>
      </c>
      <c r="G9" s="823">
        <v>0</v>
      </c>
    </row>
    <row r="10" spans="1:7" ht="17.25" customHeight="1">
      <c r="A10" s="524" t="s">
        <v>11</v>
      </c>
      <c r="B10" s="685">
        <v>0</v>
      </c>
      <c r="C10" s="685">
        <v>0</v>
      </c>
      <c r="D10" s="686" t="s">
        <v>49</v>
      </c>
      <c r="E10" s="685">
        <v>46</v>
      </c>
      <c r="F10" s="685">
        <v>46</v>
      </c>
      <c r="G10" s="824">
        <v>0</v>
      </c>
    </row>
    <row r="11" spans="1:7" ht="17.25" customHeight="1">
      <c r="A11" s="670" t="s">
        <v>12</v>
      </c>
      <c r="B11" s="682">
        <v>0</v>
      </c>
      <c r="C11" s="682">
        <v>0</v>
      </c>
      <c r="D11" s="683" t="s">
        <v>49</v>
      </c>
      <c r="E11" s="682">
        <v>46</v>
      </c>
      <c r="F11" s="682">
        <v>46</v>
      </c>
      <c r="G11" s="823">
        <v>0</v>
      </c>
    </row>
    <row r="12" spans="1:7" ht="17.25" customHeight="1">
      <c r="A12" s="524" t="s">
        <v>13</v>
      </c>
      <c r="B12" s="685">
        <v>0</v>
      </c>
      <c r="C12" s="685">
        <v>0</v>
      </c>
      <c r="D12" s="686" t="s">
        <v>49</v>
      </c>
      <c r="E12" s="685">
        <v>41</v>
      </c>
      <c r="F12" s="685">
        <v>41.82</v>
      </c>
      <c r="G12" s="824">
        <v>2.0000000000000018E-2</v>
      </c>
    </row>
    <row r="13" spans="1:7" ht="17.25" customHeight="1">
      <c r="A13" s="670" t="s">
        <v>14</v>
      </c>
      <c r="B13" s="682">
        <v>0</v>
      </c>
      <c r="C13" s="682">
        <v>0</v>
      </c>
      <c r="D13" s="683" t="s">
        <v>49</v>
      </c>
      <c r="E13" s="682">
        <v>35</v>
      </c>
      <c r="F13" s="682">
        <v>35</v>
      </c>
      <c r="G13" s="823">
        <v>0</v>
      </c>
    </row>
    <row r="14" spans="1:7" ht="17.25" customHeight="1">
      <c r="A14" s="524" t="s">
        <v>15</v>
      </c>
      <c r="B14" s="685">
        <v>33</v>
      </c>
      <c r="C14" s="685">
        <v>33</v>
      </c>
      <c r="D14" s="686">
        <v>0</v>
      </c>
      <c r="E14" s="685">
        <v>27</v>
      </c>
      <c r="F14" s="685">
        <v>27</v>
      </c>
      <c r="G14" s="824">
        <v>0</v>
      </c>
    </row>
    <row r="15" spans="1:7" ht="17.25" customHeight="1">
      <c r="A15" s="670" t="s">
        <v>16</v>
      </c>
      <c r="B15" s="682">
        <v>0</v>
      </c>
      <c r="C15" s="682">
        <v>0</v>
      </c>
      <c r="D15" s="683" t="s">
        <v>49</v>
      </c>
      <c r="E15" s="682">
        <v>36</v>
      </c>
      <c r="F15" s="682">
        <v>36</v>
      </c>
      <c r="G15" s="823">
        <v>0</v>
      </c>
    </row>
    <row r="16" spans="1:7" ht="17.25" customHeight="1">
      <c r="A16" s="524" t="s">
        <v>17</v>
      </c>
      <c r="B16" s="685">
        <v>0</v>
      </c>
      <c r="C16" s="685">
        <v>0</v>
      </c>
      <c r="D16" s="686" t="s">
        <v>49</v>
      </c>
      <c r="E16" s="685">
        <v>44</v>
      </c>
      <c r="F16" s="685">
        <v>44</v>
      </c>
      <c r="G16" s="824">
        <v>0</v>
      </c>
    </row>
    <row r="17" spans="1:7" ht="17.25" customHeight="1">
      <c r="A17" s="670" t="s">
        <v>18</v>
      </c>
      <c r="B17" s="682">
        <v>26.6</v>
      </c>
      <c r="C17" s="682">
        <v>26.6</v>
      </c>
      <c r="D17" s="683">
        <v>0</v>
      </c>
      <c r="E17" s="682">
        <v>40</v>
      </c>
      <c r="F17" s="682">
        <v>40</v>
      </c>
      <c r="G17" s="823">
        <v>0</v>
      </c>
    </row>
    <row r="18" spans="1:7" ht="17.25" customHeight="1">
      <c r="A18" s="524" t="s">
        <v>19</v>
      </c>
      <c r="B18" s="685">
        <v>0</v>
      </c>
      <c r="C18" s="685">
        <v>0</v>
      </c>
      <c r="D18" s="686" t="s">
        <v>49</v>
      </c>
      <c r="E18" s="685">
        <v>42</v>
      </c>
      <c r="F18" s="685">
        <v>43</v>
      </c>
      <c r="G18" s="824">
        <v>2.3809523809523725E-2</v>
      </c>
    </row>
    <row r="19" spans="1:7" ht="17.25" customHeight="1">
      <c r="A19" s="670" t="s">
        <v>20</v>
      </c>
      <c r="B19" s="682">
        <v>0</v>
      </c>
      <c r="C19" s="682">
        <v>0</v>
      </c>
      <c r="D19" s="683" t="s">
        <v>49</v>
      </c>
      <c r="E19" s="682">
        <v>34</v>
      </c>
      <c r="F19" s="682">
        <v>34</v>
      </c>
      <c r="G19" s="823">
        <v>0</v>
      </c>
    </row>
    <row r="20" spans="1:7" ht="17.25" customHeight="1">
      <c r="A20" s="524" t="s">
        <v>21</v>
      </c>
      <c r="B20" s="685">
        <v>0</v>
      </c>
      <c r="C20" s="685">
        <v>0</v>
      </c>
      <c r="D20" s="686" t="s">
        <v>49</v>
      </c>
      <c r="E20" s="685">
        <v>45</v>
      </c>
      <c r="F20" s="685">
        <v>45</v>
      </c>
      <c r="G20" s="824">
        <v>0</v>
      </c>
    </row>
    <row r="21" spans="1:7" ht="17.25" customHeight="1">
      <c r="A21" s="670" t="s">
        <v>22</v>
      </c>
      <c r="B21" s="682">
        <v>0</v>
      </c>
      <c r="C21" s="682">
        <v>0</v>
      </c>
      <c r="D21" s="683" t="s">
        <v>49</v>
      </c>
      <c r="E21" s="682">
        <v>35</v>
      </c>
      <c r="F21" s="682">
        <v>35</v>
      </c>
      <c r="G21" s="823">
        <v>0</v>
      </c>
    </row>
    <row r="22" spans="1:7" ht="17.25" customHeight="1">
      <c r="A22" s="524" t="s">
        <v>23</v>
      </c>
      <c r="B22" s="685">
        <v>0</v>
      </c>
      <c r="C22" s="685">
        <v>0</v>
      </c>
      <c r="D22" s="686" t="s">
        <v>49</v>
      </c>
      <c r="E22" s="685">
        <v>35</v>
      </c>
      <c r="F22" s="685">
        <v>35</v>
      </c>
      <c r="G22" s="824">
        <v>0</v>
      </c>
    </row>
    <row r="23" spans="1:7" ht="17.25" customHeight="1">
      <c r="A23" s="670" t="s">
        <v>24</v>
      </c>
      <c r="B23" s="682">
        <v>0</v>
      </c>
      <c r="C23" s="682">
        <v>0</v>
      </c>
      <c r="D23" s="683" t="s">
        <v>49</v>
      </c>
      <c r="E23" s="682">
        <v>39</v>
      </c>
      <c r="F23" s="682">
        <v>48</v>
      </c>
      <c r="G23" s="823">
        <v>0.23076923076923084</v>
      </c>
    </row>
    <row r="24" spans="1:7" ht="17.25" customHeight="1">
      <c r="A24" s="524" t="s">
        <v>25</v>
      </c>
      <c r="B24" s="685">
        <v>0</v>
      </c>
      <c r="C24" s="685">
        <v>0</v>
      </c>
      <c r="D24" s="686" t="s">
        <v>49</v>
      </c>
      <c r="E24" s="685">
        <v>31</v>
      </c>
      <c r="F24" s="685">
        <v>33</v>
      </c>
      <c r="G24" s="824">
        <v>6.4516129032258007E-2</v>
      </c>
    </row>
    <row r="25" spans="1:7" ht="17.25" customHeight="1">
      <c r="A25" s="670" t="s">
        <v>26</v>
      </c>
      <c r="B25" s="682">
        <v>25</v>
      </c>
      <c r="C25" s="682">
        <v>25</v>
      </c>
      <c r="D25" s="683">
        <v>0</v>
      </c>
      <c r="E25" s="682">
        <v>31.8</v>
      </c>
      <c r="F25" s="682">
        <v>42</v>
      </c>
      <c r="G25" s="823">
        <v>0.320754716981132</v>
      </c>
    </row>
    <row r="26" spans="1:7" ht="17.25" customHeight="1">
      <c r="A26" s="524" t="s">
        <v>27</v>
      </c>
      <c r="B26" s="685">
        <v>0</v>
      </c>
      <c r="C26" s="685">
        <v>0</v>
      </c>
      <c r="D26" s="686" t="s">
        <v>49</v>
      </c>
      <c r="E26" s="685">
        <v>51.2</v>
      </c>
      <c r="F26" s="685">
        <v>51.2</v>
      </c>
      <c r="G26" s="824">
        <v>0</v>
      </c>
    </row>
    <row r="27" spans="1:7" ht="17.25" customHeight="1">
      <c r="A27" s="670" t="s">
        <v>28</v>
      </c>
      <c r="B27" s="682">
        <v>0</v>
      </c>
      <c r="C27" s="682">
        <v>0</v>
      </c>
      <c r="D27" s="683" t="s">
        <v>49</v>
      </c>
      <c r="E27" s="682">
        <v>43</v>
      </c>
      <c r="F27" s="682">
        <v>43</v>
      </c>
      <c r="G27" s="823">
        <v>0</v>
      </c>
    </row>
    <row r="28" spans="1:7" ht="17.25" customHeight="1">
      <c r="A28" s="679" t="s">
        <v>29</v>
      </c>
      <c r="B28" s="745" t="s">
        <v>49</v>
      </c>
      <c r="C28" s="745" t="s">
        <v>49</v>
      </c>
      <c r="D28" s="798" t="s">
        <v>49</v>
      </c>
      <c r="E28" s="745" t="s">
        <v>49</v>
      </c>
      <c r="F28" s="745" t="s">
        <v>49</v>
      </c>
      <c r="G28" s="825" t="s">
        <v>49</v>
      </c>
    </row>
    <row r="29" spans="1:7" ht="17.25" customHeight="1">
      <c r="A29" s="670" t="s">
        <v>30</v>
      </c>
      <c r="B29" s="682">
        <v>0</v>
      </c>
      <c r="C29" s="682">
        <v>0</v>
      </c>
      <c r="D29" s="683" t="s">
        <v>49</v>
      </c>
      <c r="E29" s="682">
        <v>46.15</v>
      </c>
      <c r="F29" s="682">
        <v>46.15</v>
      </c>
      <c r="G29" s="823">
        <v>0</v>
      </c>
    </row>
    <row r="30" spans="1:7" ht="17.25" customHeight="1">
      <c r="A30" s="679" t="s">
        <v>31</v>
      </c>
      <c r="B30" s="745" t="s">
        <v>49</v>
      </c>
      <c r="C30" s="745" t="s">
        <v>49</v>
      </c>
      <c r="D30" s="798" t="s">
        <v>49</v>
      </c>
      <c r="E30" s="745" t="s">
        <v>49</v>
      </c>
      <c r="F30" s="745" t="s">
        <v>49</v>
      </c>
      <c r="G30" s="825" t="s">
        <v>49</v>
      </c>
    </row>
    <row r="31" spans="1:7" ht="17.25" customHeight="1">
      <c r="A31" s="670" t="s">
        <v>32</v>
      </c>
      <c r="B31" s="682">
        <v>0</v>
      </c>
      <c r="C31" s="682">
        <v>0</v>
      </c>
      <c r="D31" s="683" t="s">
        <v>49</v>
      </c>
      <c r="E31" s="682">
        <v>41</v>
      </c>
      <c r="F31" s="682">
        <v>41</v>
      </c>
      <c r="G31" s="823">
        <v>0</v>
      </c>
    </row>
    <row r="32" spans="1:7" ht="17.25" customHeight="1">
      <c r="A32" s="524" t="s">
        <v>33</v>
      </c>
      <c r="B32" s="685">
        <v>53.66</v>
      </c>
      <c r="C32" s="685">
        <v>53.56</v>
      </c>
      <c r="D32" s="192">
        <v>-1.8635855385761291E-3</v>
      </c>
      <c r="E32" s="685">
        <v>42.5</v>
      </c>
      <c r="F32" s="685">
        <v>42.5</v>
      </c>
      <c r="G32" s="826">
        <v>0</v>
      </c>
    </row>
    <row r="33" spans="1:7" ht="17.25" customHeight="1">
      <c r="A33" s="670" t="s">
        <v>34</v>
      </c>
      <c r="B33" s="682">
        <v>53</v>
      </c>
      <c r="C33" s="682">
        <v>53</v>
      </c>
      <c r="D33" s="683">
        <v>0</v>
      </c>
      <c r="E33" s="682">
        <v>30</v>
      </c>
      <c r="F33" s="682">
        <v>30</v>
      </c>
      <c r="G33" s="823">
        <v>0</v>
      </c>
    </row>
    <row r="34" spans="1:7" s="909" customFormat="1" ht="17.25" customHeight="1">
      <c r="A34" s="888" t="s">
        <v>35</v>
      </c>
      <c r="B34" s="685">
        <v>68.599999999999994</v>
      </c>
      <c r="C34" s="685">
        <v>68.599999999999994</v>
      </c>
      <c r="D34" s="192">
        <v>0</v>
      </c>
      <c r="E34" s="685">
        <v>39</v>
      </c>
      <c r="F34" s="685">
        <v>39</v>
      </c>
      <c r="G34" s="826">
        <v>0</v>
      </c>
    </row>
    <row r="35" spans="1:7" ht="17.25" customHeight="1">
      <c r="A35" s="718" t="s">
        <v>129</v>
      </c>
      <c r="B35" s="746" t="s">
        <v>49</v>
      </c>
      <c r="C35" s="746" t="s">
        <v>49</v>
      </c>
      <c r="D35" s="765" t="s">
        <v>49</v>
      </c>
      <c r="E35" s="746" t="s">
        <v>49</v>
      </c>
      <c r="F35" s="746" t="s">
        <v>49</v>
      </c>
      <c r="G35" s="746" t="s">
        <v>49</v>
      </c>
    </row>
    <row r="36" spans="1:7" ht="17.25" customHeight="1">
      <c r="A36" s="681" t="s">
        <v>128</v>
      </c>
      <c r="B36" s="786" t="s">
        <v>49</v>
      </c>
      <c r="C36" s="786" t="s">
        <v>49</v>
      </c>
      <c r="D36" s="766" t="s">
        <v>49</v>
      </c>
      <c r="E36" s="786" t="s">
        <v>49</v>
      </c>
      <c r="F36" s="786" t="s">
        <v>49</v>
      </c>
      <c r="G36" s="786" t="s">
        <v>49</v>
      </c>
    </row>
    <row r="37" spans="1:7">
      <c r="A37" s="19" t="s">
        <v>401</v>
      </c>
    </row>
    <row r="38" spans="1:7">
      <c r="A38" s="571" t="s">
        <v>229</v>
      </c>
    </row>
    <row r="40" spans="1:7" ht="15.75">
      <c r="A40" s="665" t="s">
        <v>157</v>
      </c>
    </row>
    <row r="41" spans="1:7" ht="7.5" customHeight="1"/>
    <row r="65" spans="1:7">
      <c r="A65" s="19"/>
    </row>
    <row r="70" spans="1:7">
      <c r="A70" s="7"/>
      <c r="B70" s="7" t="s">
        <v>148</v>
      </c>
      <c r="C70" s="7" t="s">
        <v>149</v>
      </c>
    </row>
    <row r="71" spans="1:7">
      <c r="A71" t="s">
        <v>27</v>
      </c>
      <c r="B71">
        <v>0</v>
      </c>
      <c r="C71">
        <v>51.2</v>
      </c>
      <c r="E71" t="s">
        <v>27</v>
      </c>
      <c r="F71">
        <v>0</v>
      </c>
      <c r="G71">
        <v>51.2</v>
      </c>
    </row>
    <row r="72" spans="1:7">
      <c r="A72" t="s">
        <v>24</v>
      </c>
      <c r="B72">
        <v>0</v>
      </c>
      <c r="C72">
        <v>48</v>
      </c>
      <c r="E72" t="s">
        <v>24</v>
      </c>
      <c r="F72">
        <v>0</v>
      </c>
      <c r="G72">
        <v>48</v>
      </c>
    </row>
    <row r="73" spans="1:7">
      <c r="A73" t="s">
        <v>30</v>
      </c>
      <c r="B73">
        <v>0</v>
      </c>
      <c r="C73">
        <v>46.15</v>
      </c>
      <c r="E73" t="s">
        <v>30</v>
      </c>
      <c r="F73">
        <v>0</v>
      </c>
      <c r="G73">
        <v>46.15</v>
      </c>
    </row>
    <row r="74" spans="1:7">
      <c r="A74" t="s">
        <v>11</v>
      </c>
      <c r="B74">
        <v>0</v>
      </c>
      <c r="C74">
        <v>46</v>
      </c>
      <c r="E74" t="s">
        <v>11</v>
      </c>
      <c r="F74">
        <v>0</v>
      </c>
      <c r="G74">
        <v>46</v>
      </c>
    </row>
    <row r="75" spans="1:7">
      <c r="A75" t="s">
        <v>12</v>
      </c>
      <c r="B75">
        <v>0</v>
      </c>
      <c r="C75">
        <v>46</v>
      </c>
      <c r="E75" t="s">
        <v>12</v>
      </c>
      <c r="F75">
        <v>0</v>
      </c>
      <c r="G75">
        <v>46</v>
      </c>
    </row>
    <row r="76" spans="1:7">
      <c r="A76" t="s">
        <v>21</v>
      </c>
      <c r="B76">
        <v>0</v>
      </c>
      <c r="C76">
        <v>45</v>
      </c>
      <c r="E76" t="s">
        <v>21</v>
      </c>
      <c r="F76">
        <v>0</v>
      </c>
      <c r="G76">
        <v>45</v>
      </c>
    </row>
    <row r="77" spans="1:7">
      <c r="A77" t="s">
        <v>17</v>
      </c>
      <c r="B77">
        <v>0</v>
      </c>
      <c r="C77">
        <v>44</v>
      </c>
      <c r="E77" t="s">
        <v>17</v>
      </c>
      <c r="F77">
        <v>0</v>
      </c>
      <c r="G77">
        <v>44</v>
      </c>
    </row>
    <row r="78" spans="1:7">
      <c r="A78" t="s">
        <v>19</v>
      </c>
      <c r="B78">
        <v>0</v>
      </c>
      <c r="C78">
        <v>43</v>
      </c>
      <c r="E78" t="s">
        <v>19</v>
      </c>
      <c r="F78">
        <v>0</v>
      </c>
      <c r="G78">
        <v>43</v>
      </c>
    </row>
    <row r="79" spans="1:7">
      <c r="A79" t="s">
        <v>28</v>
      </c>
      <c r="B79">
        <v>0</v>
      </c>
      <c r="C79">
        <v>43</v>
      </c>
      <c r="E79" t="s">
        <v>28</v>
      </c>
      <c r="F79">
        <v>0</v>
      </c>
      <c r="G79">
        <v>43</v>
      </c>
    </row>
    <row r="80" spans="1:7">
      <c r="A80" t="s">
        <v>33</v>
      </c>
      <c r="B80">
        <v>53.56</v>
      </c>
      <c r="C80">
        <v>42.5</v>
      </c>
      <c r="E80" t="s">
        <v>33</v>
      </c>
      <c r="F80">
        <v>53.56</v>
      </c>
      <c r="G80" s="1">
        <v>42.5</v>
      </c>
    </row>
    <row r="81" spans="1:9">
      <c r="A81" t="s">
        <v>26</v>
      </c>
      <c r="B81">
        <v>25</v>
      </c>
      <c r="C81">
        <v>42</v>
      </c>
      <c r="E81" t="s">
        <v>26</v>
      </c>
      <c r="F81">
        <v>25</v>
      </c>
      <c r="G81">
        <v>42</v>
      </c>
    </row>
    <row r="82" spans="1:9">
      <c r="A82" t="s">
        <v>13</v>
      </c>
      <c r="B82">
        <v>0</v>
      </c>
      <c r="C82">
        <v>41.82</v>
      </c>
      <c r="E82" t="s">
        <v>13</v>
      </c>
      <c r="F82">
        <v>0</v>
      </c>
      <c r="G82">
        <v>41.82</v>
      </c>
    </row>
    <row r="83" spans="1:9">
      <c r="A83" t="s">
        <v>32</v>
      </c>
      <c r="B83">
        <v>0</v>
      </c>
      <c r="C83">
        <v>41</v>
      </c>
      <c r="E83" t="s">
        <v>32</v>
      </c>
      <c r="F83">
        <v>0</v>
      </c>
      <c r="G83">
        <v>41</v>
      </c>
    </row>
    <row r="84" spans="1:9">
      <c r="A84" t="s">
        <v>10</v>
      </c>
      <c r="B84">
        <v>0</v>
      </c>
      <c r="C84">
        <v>40</v>
      </c>
      <c r="E84" t="s">
        <v>10</v>
      </c>
      <c r="F84">
        <v>0</v>
      </c>
      <c r="G84">
        <v>40</v>
      </c>
    </row>
    <row r="85" spans="1:9">
      <c r="A85" t="s">
        <v>18</v>
      </c>
      <c r="B85">
        <v>26.6</v>
      </c>
      <c r="C85">
        <v>40</v>
      </c>
      <c r="E85" t="s">
        <v>18</v>
      </c>
      <c r="F85">
        <v>26.6</v>
      </c>
      <c r="G85">
        <v>40</v>
      </c>
    </row>
    <row r="86" spans="1:9">
      <c r="A86" t="s">
        <v>35</v>
      </c>
      <c r="B86">
        <v>68.599999999999994</v>
      </c>
      <c r="C86">
        <v>39</v>
      </c>
      <c r="E86" t="s">
        <v>35</v>
      </c>
      <c r="F86">
        <v>68.599999999999994</v>
      </c>
      <c r="G86" s="1">
        <v>39</v>
      </c>
    </row>
    <row r="87" spans="1:9">
      <c r="A87" t="s">
        <v>8</v>
      </c>
      <c r="B87">
        <v>0</v>
      </c>
      <c r="C87">
        <v>36.5</v>
      </c>
      <c r="E87" t="s">
        <v>8</v>
      </c>
      <c r="F87">
        <v>0</v>
      </c>
      <c r="G87">
        <v>36.5</v>
      </c>
    </row>
    <row r="88" spans="1:9">
      <c r="A88" t="s">
        <v>9</v>
      </c>
      <c r="B88">
        <v>0</v>
      </c>
      <c r="C88">
        <v>36</v>
      </c>
      <c r="E88" t="s">
        <v>9</v>
      </c>
      <c r="F88">
        <v>0</v>
      </c>
      <c r="G88">
        <v>36</v>
      </c>
    </row>
    <row r="89" spans="1:9">
      <c r="A89" t="s">
        <v>16</v>
      </c>
      <c r="B89">
        <v>0</v>
      </c>
      <c r="C89">
        <v>36</v>
      </c>
      <c r="E89" t="s">
        <v>16</v>
      </c>
      <c r="F89">
        <v>0</v>
      </c>
      <c r="G89">
        <v>36</v>
      </c>
    </row>
    <row r="90" spans="1:9">
      <c r="A90" t="s">
        <v>14</v>
      </c>
      <c r="B90">
        <v>0</v>
      </c>
      <c r="C90">
        <v>35</v>
      </c>
      <c r="E90" t="s">
        <v>14</v>
      </c>
      <c r="F90">
        <v>0</v>
      </c>
      <c r="G90">
        <v>35</v>
      </c>
    </row>
    <row r="91" spans="1:9">
      <c r="A91" t="s">
        <v>22</v>
      </c>
      <c r="B91">
        <v>0</v>
      </c>
      <c r="C91">
        <v>35</v>
      </c>
      <c r="E91" t="s">
        <v>22</v>
      </c>
      <c r="F91">
        <v>0</v>
      </c>
      <c r="G91">
        <v>35</v>
      </c>
    </row>
    <row r="92" spans="1:9">
      <c r="A92" t="s">
        <v>23</v>
      </c>
      <c r="B92">
        <v>0</v>
      </c>
      <c r="C92">
        <v>35</v>
      </c>
      <c r="E92" t="s">
        <v>23</v>
      </c>
      <c r="F92">
        <v>0</v>
      </c>
      <c r="G92">
        <v>35</v>
      </c>
    </row>
    <row r="93" spans="1:9">
      <c r="A93" t="s">
        <v>20</v>
      </c>
      <c r="B93">
        <v>0</v>
      </c>
      <c r="C93">
        <v>34</v>
      </c>
      <c r="E93" t="s">
        <v>20</v>
      </c>
      <c r="F93">
        <v>0</v>
      </c>
      <c r="G93">
        <v>34</v>
      </c>
    </row>
    <row r="94" spans="1:9">
      <c r="A94" t="s">
        <v>25</v>
      </c>
      <c r="B94">
        <v>0</v>
      </c>
      <c r="C94">
        <v>33</v>
      </c>
      <c r="E94" t="s">
        <v>25</v>
      </c>
      <c r="F94">
        <v>0</v>
      </c>
      <c r="G94">
        <v>33</v>
      </c>
    </row>
    <row r="95" spans="1:9">
      <c r="A95" t="s">
        <v>34</v>
      </c>
      <c r="B95">
        <v>53</v>
      </c>
      <c r="C95">
        <v>30</v>
      </c>
      <c r="E95" t="s">
        <v>34</v>
      </c>
      <c r="F95">
        <v>53</v>
      </c>
      <c r="G95" s="1">
        <v>30</v>
      </c>
    </row>
    <row r="96" spans="1:9">
      <c r="A96" t="s">
        <v>15</v>
      </c>
      <c r="B96">
        <v>33</v>
      </c>
      <c r="C96">
        <v>27</v>
      </c>
      <c r="E96" t="s">
        <v>15</v>
      </c>
      <c r="F96">
        <v>33</v>
      </c>
      <c r="G96">
        <v>27</v>
      </c>
      <c r="H96" s="1"/>
      <c r="I96" s="1"/>
    </row>
    <row r="97" spans="1:7">
      <c r="A97" s="523"/>
      <c r="B97" s="7"/>
      <c r="C97" s="7"/>
      <c r="G97" s="1"/>
    </row>
    <row r="98" spans="1:7">
      <c r="A98" s="524"/>
      <c r="B98" s="685"/>
      <c r="C98" s="685"/>
      <c r="G98" s="1"/>
    </row>
    <row r="99" spans="1:7">
      <c r="A99" s="524"/>
      <c r="B99" s="685"/>
      <c r="C99" s="685"/>
      <c r="G99" s="1"/>
    </row>
    <row r="100" spans="1:7">
      <c r="A100" s="524"/>
      <c r="B100" s="685"/>
      <c r="C100" s="685"/>
      <c r="G100" s="1"/>
    </row>
    <row r="101" spans="1:7">
      <c r="A101" s="524"/>
      <c r="B101" s="685"/>
      <c r="C101" s="685"/>
      <c r="G101" s="1"/>
    </row>
    <row r="102" spans="1:7">
      <c r="A102" s="524"/>
      <c r="B102" s="685"/>
      <c r="C102" s="685"/>
      <c r="G102" s="1"/>
    </row>
    <row r="103" spans="1:7">
      <c r="A103" s="524"/>
      <c r="B103" s="685"/>
      <c r="C103" s="685"/>
      <c r="G103" s="1"/>
    </row>
    <row r="104" spans="1:7">
      <c r="A104" s="524"/>
      <c r="B104" s="685"/>
      <c r="C104" s="685"/>
      <c r="G104" s="1"/>
    </row>
    <row r="105" spans="1:7">
      <c r="A105" s="524"/>
      <c r="B105" s="685"/>
      <c r="C105" s="685"/>
      <c r="D105" s="574"/>
      <c r="E105" s="408"/>
      <c r="F105" s="408"/>
    </row>
    <row r="106" spans="1:7">
      <c r="A106" s="524"/>
      <c r="B106" s="685"/>
      <c r="C106" s="685"/>
      <c r="D106" s="573"/>
      <c r="E106" s="405"/>
      <c r="F106" s="405"/>
    </row>
    <row r="107" spans="1:7">
      <c r="A107" s="524"/>
      <c r="B107" s="685"/>
      <c r="C107" s="685"/>
      <c r="D107" s="575"/>
      <c r="E107" s="408"/>
      <c r="F107" s="408"/>
    </row>
    <row r="108" spans="1:7">
      <c r="A108" s="524"/>
      <c r="B108" s="685"/>
      <c r="C108" s="685"/>
      <c r="D108" s="573"/>
      <c r="E108" s="405"/>
      <c r="F108" s="405"/>
    </row>
    <row r="109" spans="1:7">
      <c r="A109" s="524"/>
      <c r="B109" s="685"/>
      <c r="C109" s="685"/>
      <c r="D109" s="574"/>
      <c r="E109" s="408"/>
      <c r="F109" s="408"/>
    </row>
    <row r="110" spans="1:7">
      <c r="A110" s="524"/>
      <c r="B110" s="685"/>
      <c r="C110" s="685"/>
      <c r="D110" s="573"/>
      <c r="E110" s="405"/>
      <c r="F110" s="405"/>
    </row>
    <row r="111" spans="1:7">
      <c r="A111" s="524"/>
      <c r="B111" s="685"/>
      <c r="C111" s="685"/>
      <c r="D111" s="574"/>
      <c r="E111" s="408"/>
      <c r="F111" s="408"/>
    </row>
    <row r="112" spans="1:7">
      <c r="A112" s="524"/>
      <c r="B112" s="685"/>
      <c r="C112" s="685"/>
      <c r="D112" s="573"/>
      <c r="E112" s="405"/>
      <c r="F112" s="405"/>
    </row>
    <row r="113" spans="1:6">
      <c r="A113" s="524"/>
      <c r="B113" s="685"/>
      <c r="C113" s="685"/>
      <c r="D113" s="574"/>
      <c r="E113" s="408"/>
      <c r="F113" s="408"/>
    </row>
    <row r="114" spans="1:6">
      <c r="A114" s="524"/>
      <c r="B114" s="685"/>
      <c r="C114" s="685"/>
      <c r="D114" s="573"/>
      <c r="E114" s="405"/>
      <c r="F114" s="405"/>
    </row>
    <row r="115" spans="1:6">
      <c r="A115" s="524"/>
      <c r="B115" s="685"/>
      <c r="C115" s="685"/>
      <c r="D115" s="575"/>
      <c r="E115" s="408"/>
      <c r="F115" s="408"/>
    </row>
    <row r="116" spans="1:6">
      <c r="A116" s="524"/>
      <c r="B116" s="685"/>
      <c r="C116" s="685"/>
      <c r="D116" s="573"/>
      <c r="E116" s="405"/>
      <c r="F116" s="405"/>
    </row>
    <row r="117" spans="1:6">
      <c r="A117" s="524"/>
      <c r="B117" s="685"/>
      <c r="C117" s="685"/>
      <c r="D117" s="574"/>
      <c r="E117" s="408"/>
      <c r="F117" s="408"/>
    </row>
    <row r="118" spans="1:6">
      <c r="A118" s="524"/>
      <c r="B118" s="685"/>
      <c r="C118" s="685"/>
      <c r="D118" s="574"/>
      <c r="E118" s="408"/>
      <c r="F118" s="408"/>
    </row>
    <row r="119" spans="1:6">
      <c r="A119" s="524"/>
      <c r="B119" s="685"/>
      <c r="C119" s="685"/>
    </row>
    <row r="120" spans="1:6">
      <c r="A120" s="524"/>
      <c r="B120" s="685"/>
      <c r="C120" s="685"/>
    </row>
    <row r="121" spans="1:6">
      <c r="A121" s="524"/>
      <c r="B121" s="685"/>
      <c r="C121" s="685"/>
    </row>
    <row r="122" spans="1:6">
      <c r="A122" s="524"/>
      <c r="B122" s="685"/>
      <c r="C122" s="685"/>
    </row>
    <row r="123" spans="1:6">
      <c r="A123" s="524"/>
      <c r="B123" s="685"/>
      <c r="C123" s="685"/>
    </row>
  </sheetData>
  <sortState ref="E71:G96">
    <sortCondition descending="1" ref="G71:G96"/>
  </sortState>
  <mergeCells count="3">
    <mergeCell ref="B5:D5"/>
    <mergeCell ref="E5:G5"/>
    <mergeCell ref="A5:A6"/>
  </mergeCells>
  <phoneticPr fontId="0" type="noConversion"/>
  <hyperlinks>
    <hyperlink ref="G1" location="Sommaire!A1" display="Retour sommaire"/>
  </hyperlinks>
  <pageMargins left="0.78740157480314965" right="0.25" top="1.1811023622047245" bottom="0.98425196850393704" header="0.51181102362204722" footer="0.51181102362204722"/>
  <pageSetup paperSize="9" scale="71" firstPageNumber="16"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drawing r:id="rId2"/>
</worksheet>
</file>

<file path=xl/worksheets/sheet11.xml><?xml version="1.0" encoding="utf-8"?>
<worksheet xmlns="http://schemas.openxmlformats.org/spreadsheetml/2006/main" xmlns:r="http://schemas.openxmlformats.org/officeDocument/2006/relationships">
  <sheetPr>
    <tabColor rgb="FF92D050"/>
  </sheetPr>
  <dimension ref="A1:IK127"/>
  <sheetViews>
    <sheetView view="pageLayout" zoomScale="110" zoomScaleNormal="100" zoomScaleSheetLayoutView="100" zoomScalePageLayoutView="110" workbookViewId="0">
      <selection activeCell="E2" sqref="E2"/>
    </sheetView>
  </sheetViews>
  <sheetFormatPr baseColWidth="10" defaultColWidth="1.5703125" defaultRowHeight="12.75"/>
  <cols>
    <col min="1" max="1" width="30.5703125" style="2" customWidth="1"/>
    <col min="2" max="6" width="20.5703125" style="1" customWidth="1"/>
    <col min="7" max="7" width="26.28515625" style="1" customWidth="1"/>
    <col min="8" max="12" width="13.7109375" style="1" customWidth="1"/>
    <col min="13" max="13" width="13.7109375" style="2" customWidth="1"/>
    <col min="14" max="14" width="9" style="1" customWidth="1"/>
    <col min="15" max="15" width="6.7109375" style="1" customWidth="1"/>
    <col min="16" max="17" width="10.7109375" style="81" customWidth="1"/>
    <col min="18" max="22" width="10.7109375" style="94" customWidth="1"/>
    <col min="23" max="24" width="10.7109375" style="4" customWidth="1"/>
    <col min="25" max="26" width="10.7109375" style="94" customWidth="1"/>
    <col min="27" max="28" width="10.7109375" style="4" customWidth="1"/>
    <col min="29" max="29" width="10.7109375" style="94" customWidth="1"/>
    <col min="30" max="30" width="10.7109375" style="4" customWidth="1"/>
    <col min="31" max="31" width="10.7109375" style="94" customWidth="1"/>
    <col min="32" max="32" width="10.7109375" style="4" customWidth="1"/>
    <col min="33" max="34" width="10.7109375" style="94" customWidth="1"/>
    <col min="35" max="35" width="10.7109375" style="4" customWidth="1"/>
    <col min="36" max="71" width="10.7109375" style="94" customWidth="1"/>
    <col min="72" max="73" width="10.7109375" style="4" customWidth="1"/>
    <col min="74" max="75" width="10.7109375" style="94" customWidth="1"/>
    <col min="76" max="78" width="10.7109375" style="4" customWidth="1"/>
    <col min="79" max="110" width="10.7109375" style="94" customWidth="1"/>
    <col min="111" max="111" width="10.7109375" style="4" customWidth="1"/>
    <col min="112" max="114" width="10.7109375" style="94" customWidth="1"/>
    <col min="115" max="115" width="10.7109375" style="95" customWidth="1"/>
    <col min="116" max="117" width="10.7109375" style="94" customWidth="1"/>
    <col min="118" max="118" width="10.7109375" style="4" customWidth="1"/>
    <col min="119" max="120" width="10.7109375" style="94" customWidth="1"/>
    <col min="121" max="121" width="10.7109375" style="4" customWidth="1"/>
    <col min="122" max="131" width="10.7109375" style="94" customWidth="1"/>
    <col min="132" max="148" width="10.7109375" style="409" customWidth="1"/>
    <col min="149" max="149" width="10.7109375" style="4" customWidth="1"/>
    <col min="150" max="152" width="10.7109375" style="94" customWidth="1"/>
    <col min="153" max="153" width="10.7109375" style="4" customWidth="1"/>
    <col min="154" max="155" width="10.7109375" style="94" customWidth="1"/>
    <col min="156" max="156" width="10.7109375" style="4" customWidth="1"/>
    <col min="157" max="167" width="10.7109375" style="94" customWidth="1"/>
    <col min="168" max="184" width="10.7109375" style="96" customWidth="1"/>
    <col min="185" max="244" width="10.7109375" style="4" customWidth="1"/>
    <col min="245" max="16384" width="1.5703125" style="2"/>
  </cols>
  <sheetData>
    <row r="1" spans="1:244" s="651" customFormat="1" ht="18.75" customHeight="1">
      <c r="A1" s="649" t="s">
        <v>279</v>
      </c>
      <c r="B1" s="741"/>
      <c r="C1" s="741"/>
      <c r="D1" s="741"/>
      <c r="E1" s="741"/>
      <c r="F1" s="652" t="s">
        <v>115</v>
      </c>
      <c r="G1" s="649" t="s">
        <v>279</v>
      </c>
      <c r="H1" s="741"/>
      <c r="I1" s="741"/>
      <c r="J1" s="741"/>
      <c r="K1" s="741"/>
      <c r="L1" s="741"/>
      <c r="M1" s="652" t="s">
        <v>115</v>
      </c>
      <c r="N1" s="658"/>
      <c r="O1" s="650"/>
      <c r="P1" s="768"/>
      <c r="Q1" s="768"/>
      <c r="R1" s="739"/>
      <c r="S1" s="738"/>
      <c r="T1" s="738"/>
      <c r="U1" s="738"/>
      <c r="V1" s="738"/>
      <c r="W1" s="654"/>
      <c r="X1" s="654"/>
      <c r="Y1" s="738"/>
      <c r="Z1" s="738"/>
      <c r="AA1" s="739"/>
      <c r="AB1" s="654"/>
      <c r="AC1" s="738"/>
      <c r="AD1" s="654"/>
      <c r="AE1" s="738"/>
      <c r="AF1" s="654"/>
      <c r="AG1" s="738"/>
      <c r="AH1" s="738"/>
      <c r="AI1" s="654"/>
      <c r="AJ1" s="738"/>
      <c r="AK1" s="738"/>
      <c r="AL1" s="739"/>
      <c r="AM1" s="738"/>
      <c r="AN1" s="738"/>
      <c r="AO1" s="738"/>
      <c r="AP1" s="738"/>
      <c r="AQ1" s="738"/>
      <c r="AR1" s="738"/>
      <c r="AS1" s="738"/>
      <c r="AT1" s="738"/>
      <c r="AU1" s="739"/>
      <c r="AV1" s="738"/>
      <c r="AW1" s="738"/>
      <c r="AX1" s="738"/>
      <c r="AY1" s="738"/>
      <c r="AZ1" s="738"/>
      <c r="BA1" s="738"/>
      <c r="BB1" s="738"/>
      <c r="BC1" s="738"/>
      <c r="BD1" s="738"/>
      <c r="BE1" s="738"/>
      <c r="BF1" s="738"/>
      <c r="BG1" s="738"/>
      <c r="BH1" s="739"/>
      <c r="BI1" s="738"/>
      <c r="BJ1" s="738"/>
      <c r="BK1" s="738"/>
      <c r="BL1" s="738"/>
      <c r="BM1" s="738"/>
      <c r="BN1" s="738"/>
      <c r="BO1" s="738"/>
      <c r="BP1" s="738"/>
      <c r="BQ1" s="738"/>
      <c r="BR1" s="738"/>
      <c r="BS1" s="739"/>
      <c r="BT1" s="654"/>
      <c r="BU1" s="654"/>
      <c r="BV1" s="738"/>
      <c r="BW1" s="738"/>
      <c r="BX1" s="654"/>
      <c r="BY1" s="654"/>
      <c r="BZ1" s="654"/>
      <c r="CA1" s="738"/>
      <c r="CB1" s="738"/>
      <c r="CC1" s="739"/>
      <c r="CD1" s="738"/>
      <c r="CE1" s="738"/>
      <c r="CF1" s="738"/>
      <c r="CG1" s="738"/>
      <c r="CH1" s="738"/>
      <c r="CI1" s="738"/>
      <c r="CJ1" s="738"/>
      <c r="CK1" s="738"/>
      <c r="CL1" s="738"/>
      <c r="CM1" s="739"/>
      <c r="CN1" s="654"/>
      <c r="CO1" s="654"/>
      <c r="CP1" s="654"/>
      <c r="CQ1" s="738"/>
      <c r="CR1" s="654"/>
      <c r="CS1" s="654"/>
      <c r="CT1" s="654"/>
      <c r="CU1" s="654"/>
      <c r="CV1" s="738"/>
      <c r="CW1" s="739"/>
      <c r="CX1" s="738"/>
      <c r="CY1" s="738"/>
      <c r="CZ1" s="738"/>
      <c r="DA1" s="738"/>
      <c r="DB1" s="738"/>
      <c r="DC1" s="738"/>
      <c r="DD1" s="738"/>
      <c r="DE1" s="738"/>
      <c r="DF1" s="738"/>
      <c r="DG1" s="739"/>
      <c r="DH1" s="738"/>
      <c r="DI1" s="738"/>
      <c r="DJ1" s="738"/>
      <c r="DK1" s="769"/>
      <c r="DL1" s="738"/>
      <c r="DM1" s="738"/>
      <c r="DN1" s="654"/>
      <c r="DO1" s="738"/>
      <c r="DP1" s="738"/>
      <c r="DQ1" s="654"/>
      <c r="DR1" s="770"/>
      <c r="DS1" s="738"/>
      <c r="DT1" s="738"/>
      <c r="DU1" s="739"/>
      <c r="DV1" s="738"/>
      <c r="DW1" s="738"/>
      <c r="DX1" s="738"/>
      <c r="DY1" s="738"/>
      <c r="DZ1" s="738"/>
      <c r="EA1" s="738"/>
      <c r="EB1" s="659"/>
      <c r="EC1" s="659"/>
      <c r="ED1" s="659"/>
      <c r="EE1" s="659"/>
      <c r="EF1" s="659"/>
      <c r="EG1" s="659"/>
      <c r="EH1" s="659"/>
      <c r="EI1" s="659"/>
      <c r="EJ1" s="659"/>
      <c r="EK1" s="659"/>
      <c r="EL1" s="659"/>
      <c r="EM1" s="659"/>
      <c r="EN1" s="659"/>
      <c r="EO1" s="659"/>
      <c r="EP1" s="659"/>
      <c r="EQ1" s="659"/>
      <c r="ER1" s="659"/>
      <c r="ES1" s="739"/>
      <c r="ET1" s="738"/>
      <c r="EU1" s="738"/>
      <c r="EV1" s="738"/>
      <c r="EW1" s="654"/>
      <c r="EX1" s="738"/>
      <c r="EY1" s="738"/>
      <c r="EZ1" s="654"/>
      <c r="FA1" s="738"/>
      <c r="FB1" s="738"/>
      <c r="FC1" s="739"/>
      <c r="FD1" s="739"/>
      <c r="FE1" s="739"/>
      <c r="FF1" s="739"/>
      <c r="FG1" s="739"/>
      <c r="FH1" s="739"/>
      <c r="FI1" s="738"/>
      <c r="FJ1" s="738"/>
      <c r="FK1" s="738"/>
      <c r="FL1" s="738"/>
      <c r="FM1" s="739"/>
      <c r="FN1" s="738"/>
      <c r="FO1" s="738"/>
      <c r="FP1" s="738"/>
      <c r="FQ1" s="738"/>
      <c r="FR1" s="738"/>
      <c r="FS1" s="738"/>
      <c r="FT1" s="654"/>
      <c r="FU1" s="738"/>
      <c r="FV1" s="738"/>
      <c r="FW1" s="738"/>
      <c r="FX1" s="738"/>
      <c r="FY1" s="738"/>
      <c r="FZ1" s="738"/>
      <c r="GA1" s="738"/>
      <c r="GB1" s="738"/>
      <c r="GC1" s="654"/>
      <c r="GD1" s="654"/>
      <c r="GE1" s="654"/>
      <c r="GF1" s="654"/>
      <c r="GG1" s="654"/>
      <c r="GH1" s="654"/>
      <c r="GI1" s="654"/>
      <c r="GJ1" s="654"/>
      <c r="GK1" s="654"/>
      <c r="GL1" s="654"/>
      <c r="GM1" s="654"/>
      <c r="GN1" s="654"/>
      <c r="GO1" s="654"/>
      <c r="GP1" s="654"/>
      <c r="GQ1" s="654"/>
      <c r="GR1" s="654"/>
      <c r="GS1" s="654"/>
      <c r="GT1" s="654"/>
      <c r="GU1" s="654"/>
      <c r="GV1" s="654"/>
      <c r="GW1" s="654"/>
      <c r="GX1" s="654"/>
      <c r="GY1" s="654"/>
      <c r="GZ1" s="654"/>
      <c r="HA1" s="654"/>
      <c r="HB1" s="654"/>
      <c r="HC1" s="654"/>
      <c r="HD1" s="654"/>
      <c r="HE1" s="654"/>
      <c r="HF1" s="654"/>
      <c r="HG1" s="654"/>
      <c r="HH1" s="654"/>
      <c r="HI1" s="654"/>
      <c r="HJ1" s="654"/>
      <c r="HK1" s="654"/>
      <c r="HL1" s="654"/>
      <c r="HM1" s="654"/>
      <c r="HN1" s="654"/>
      <c r="HO1" s="654"/>
      <c r="HP1" s="654"/>
      <c r="HQ1" s="654"/>
      <c r="HR1" s="654"/>
      <c r="HS1" s="654"/>
      <c r="HT1" s="654"/>
      <c r="HU1" s="654"/>
      <c r="HV1" s="654"/>
      <c r="HW1" s="654"/>
      <c r="HX1" s="654"/>
      <c r="HY1" s="654"/>
      <c r="HZ1" s="654"/>
      <c r="IA1" s="654"/>
      <c r="IB1" s="654"/>
      <c r="IC1" s="654"/>
      <c r="ID1" s="654"/>
      <c r="IE1" s="654"/>
      <c r="IF1" s="654"/>
      <c r="IG1" s="654"/>
      <c r="IH1" s="654"/>
      <c r="II1" s="654"/>
      <c r="IJ1" s="654"/>
    </row>
    <row r="2" spans="1:244" s="651" customFormat="1" ht="18.75" customHeight="1">
      <c r="A2" s="655" t="s">
        <v>263</v>
      </c>
      <c r="B2" s="741"/>
      <c r="C2" s="741"/>
      <c r="D2" s="741"/>
      <c r="E2" s="741"/>
      <c r="F2" s="741"/>
      <c r="G2" s="1200" t="s">
        <v>266</v>
      </c>
      <c r="H2" s="1201"/>
      <c r="I2" s="1201"/>
      <c r="J2" s="1201"/>
      <c r="K2" s="1201"/>
      <c r="L2" s="1201"/>
      <c r="M2" s="1202"/>
      <c r="N2" s="658"/>
      <c r="O2" s="650"/>
      <c r="P2" s="654"/>
      <c r="Q2" s="768"/>
      <c r="R2" s="742"/>
      <c r="S2" s="738"/>
      <c r="T2" s="738"/>
      <c r="U2" s="738"/>
      <c r="V2" s="738"/>
      <c r="W2" s="654"/>
      <c r="X2" s="654"/>
      <c r="Y2" s="738"/>
      <c r="Z2" s="738"/>
      <c r="AA2" s="742"/>
      <c r="AB2" s="654"/>
      <c r="AC2" s="738"/>
      <c r="AD2" s="654"/>
      <c r="AE2" s="738"/>
      <c r="AF2" s="654"/>
      <c r="AG2" s="738"/>
      <c r="AH2" s="738"/>
      <c r="AI2" s="654"/>
      <c r="AJ2" s="738"/>
      <c r="AK2" s="738"/>
      <c r="AL2" s="742"/>
      <c r="AM2" s="738"/>
      <c r="AN2" s="738"/>
      <c r="AO2" s="738"/>
      <c r="AP2" s="738"/>
      <c r="AQ2" s="738"/>
      <c r="AR2" s="738"/>
      <c r="AS2" s="738"/>
      <c r="AT2" s="738"/>
      <c r="AU2" s="742"/>
      <c r="AV2" s="738"/>
      <c r="AW2" s="738"/>
      <c r="AX2" s="738"/>
      <c r="AY2" s="738"/>
      <c r="AZ2" s="738"/>
      <c r="BA2" s="738"/>
      <c r="BB2" s="738"/>
      <c r="BC2" s="738"/>
      <c r="BD2" s="738"/>
      <c r="BE2" s="738"/>
      <c r="BF2" s="738"/>
      <c r="BG2" s="738"/>
      <c r="BH2" s="742"/>
      <c r="BI2" s="738"/>
      <c r="BJ2" s="738"/>
      <c r="BK2" s="738"/>
      <c r="BL2" s="738"/>
      <c r="BM2" s="738"/>
      <c r="BN2" s="738"/>
      <c r="BO2" s="738"/>
      <c r="BP2" s="738"/>
      <c r="BQ2" s="738"/>
      <c r="BR2" s="738"/>
      <c r="BS2" s="742"/>
      <c r="BT2" s="654"/>
      <c r="BU2" s="654"/>
      <c r="BV2" s="738"/>
      <c r="BW2" s="738"/>
      <c r="BX2" s="654"/>
      <c r="BY2" s="654"/>
      <c r="BZ2" s="654"/>
      <c r="CA2" s="738"/>
      <c r="CB2" s="738"/>
      <c r="CC2" s="742"/>
      <c r="CD2" s="738"/>
      <c r="CE2" s="738"/>
      <c r="CF2" s="738"/>
      <c r="CG2" s="738"/>
      <c r="CH2" s="738"/>
      <c r="CI2" s="738"/>
      <c r="CJ2" s="738"/>
      <c r="CK2" s="738"/>
      <c r="CL2" s="738"/>
      <c r="CM2" s="742"/>
      <c r="CN2" s="654"/>
      <c r="CO2" s="654"/>
      <c r="CP2" s="654"/>
      <c r="CQ2" s="738"/>
      <c r="CR2" s="654"/>
      <c r="CS2" s="654"/>
      <c r="CT2" s="654"/>
      <c r="CU2" s="654"/>
      <c r="CV2" s="738"/>
      <c r="CW2" s="742"/>
      <c r="CX2" s="738"/>
      <c r="CY2" s="738"/>
      <c r="CZ2" s="738"/>
      <c r="DA2" s="738"/>
      <c r="DB2" s="738"/>
      <c r="DC2" s="738"/>
      <c r="DD2" s="738"/>
      <c r="DE2" s="738"/>
      <c r="DF2" s="738"/>
      <c r="DG2" s="742"/>
      <c r="DH2" s="738"/>
      <c r="DI2" s="738"/>
      <c r="DJ2" s="738"/>
      <c r="DK2" s="769"/>
      <c r="DL2" s="738"/>
      <c r="DM2" s="738"/>
      <c r="DN2" s="654"/>
      <c r="DO2" s="738"/>
      <c r="DP2" s="738"/>
      <c r="DQ2" s="654"/>
      <c r="DR2" s="738"/>
      <c r="DS2" s="738"/>
      <c r="DT2" s="738"/>
      <c r="DU2" s="771"/>
      <c r="DV2" s="772"/>
      <c r="DW2" s="772"/>
      <c r="DX2" s="773"/>
      <c r="DY2" s="773"/>
      <c r="DZ2" s="774"/>
      <c r="EA2" s="738"/>
      <c r="EB2" s="659"/>
      <c r="EC2" s="659"/>
      <c r="ED2" s="659"/>
      <c r="EE2" s="659"/>
      <c r="EF2" s="659"/>
      <c r="EG2" s="659"/>
      <c r="EH2" s="659"/>
      <c r="EI2" s="659"/>
      <c r="EJ2" s="659"/>
      <c r="EK2" s="659"/>
      <c r="EL2" s="659"/>
      <c r="EM2" s="659"/>
      <c r="EN2" s="659"/>
      <c r="EO2" s="659"/>
      <c r="EP2" s="659"/>
      <c r="EQ2" s="659"/>
      <c r="ER2" s="659"/>
      <c r="ES2" s="742"/>
      <c r="ET2" s="738"/>
      <c r="EU2" s="738"/>
      <c r="EV2" s="738"/>
      <c r="EW2" s="654"/>
      <c r="EX2" s="738"/>
      <c r="EY2" s="738"/>
      <c r="EZ2" s="654"/>
      <c r="FA2" s="738"/>
      <c r="FB2" s="738"/>
      <c r="FC2" s="742"/>
      <c r="FD2" s="742"/>
      <c r="FE2" s="742"/>
      <c r="FF2" s="742"/>
      <c r="FG2" s="742"/>
      <c r="FH2" s="742"/>
      <c r="FI2" s="738"/>
      <c r="FJ2" s="738"/>
      <c r="FK2" s="738"/>
      <c r="FL2" s="738"/>
      <c r="FM2" s="761"/>
      <c r="FN2" s="762"/>
      <c r="FO2" s="762"/>
      <c r="FP2" s="762"/>
      <c r="FQ2" s="762"/>
      <c r="FR2" s="762"/>
      <c r="FS2" s="762"/>
      <c r="FT2" s="762"/>
      <c r="FU2" s="738"/>
      <c r="FV2" s="761"/>
      <c r="FW2" s="762"/>
      <c r="FX2" s="762"/>
      <c r="FY2" s="762"/>
      <c r="FZ2" s="762"/>
      <c r="GA2" s="762"/>
      <c r="GB2" s="762"/>
      <c r="GC2" s="762"/>
      <c r="GD2" s="654"/>
      <c r="GE2" s="654"/>
      <c r="GF2" s="654"/>
      <c r="GG2" s="654"/>
      <c r="GH2" s="654"/>
      <c r="GI2" s="654"/>
      <c r="GJ2" s="654"/>
      <c r="GK2" s="654"/>
      <c r="GL2" s="654"/>
      <c r="GM2" s="654"/>
      <c r="GN2" s="654"/>
      <c r="GO2" s="654"/>
      <c r="GP2" s="654"/>
      <c r="GQ2" s="654"/>
      <c r="GR2" s="654"/>
      <c r="GS2" s="654"/>
      <c r="GT2" s="654"/>
      <c r="GU2" s="654"/>
      <c r="GV2" s="654"/>
      <c r="GW2" s="654"/>
      <c r="GX2" s="654"/>
      <c r="GY2" s="654"/>
      <c r="GZ2" s="654"/>
      <c r="HA2" s="654"/>
      <c r="HB2" s="654"/>
      <c r="HC2" s="654"/>
      <c r="HD2" s="654"/>
      <c r="HE2" s="654"/>
      <c r="HF2" s="654"/>
      <c r="HG2" s="654"/>
      <c r="HH2" s="654"/>
      <c r="HI2" s="654"/>
      <c r="HJ2" s="654"/>
      <c r="HK2" s="654"/>
      <c r="HL2" s="654"/>
      <c r="HM2" s="654"/>
      <c r="HN2" s="654"/>
      <c r="HO2" s="654"/>
      <c r="HP2" s="654"/>
      <c r="HQ2" s="654"/>
      <c r="HR2" s="654"/>
      <c r="HS2" s="654"/>
      <c r="HT2" s="654"/>
      <c r="HU2" s="654"/>
      <c r="HV2" s="654"/>
      <c r="HW2" s="654"/>
      <c r="HX2" s="654"/>
      <c r="HY2" s="654"/>
      <c r="HZ2" s="654"/>
      <c r="IA2" s="654"/>
      <c r="IB2" s="654"/>
      <c r="IC2" s="654"/>
      <c r="ID2" s="654"/>
      <c r="IE2" s="654"/>
      <c r="IF2" s="654"/>
      <c r="IG2" s="654"/>
      <c r="IH2" s="654"/>
      <c r="II2" s="654"/>
      <c r="IJ2" s="654"/>
    </row>
    <row r="3" spans="1:244" ht="15.75">
      <c r="A3" s="410"/>
      <c r="B3" s="2"/>
      <c r="C3" s="2"/>
      <c r="D3" s="22"/>
      <c r="E3" s="22"/>
      <c r="F3" s="2"/>
      <c r="G3" s="2"/>
      <c r="H3" s="2"/>
      <c r="I3" s="2"/>
      <c r="J3" s="22"/>
      <c r="K3" s="2"/>
      <c r="N3" s="2"/>
      <c r="O3" s="2"/>
      <c r="P3" s="4"/>
      <c r="Q3" s="45"/>
      <c r="R3" s="17"/>
      <c r="S3" s="4"/>
      <c r="T3" s="4"/>
      <c r="U3" s="4"/>
      <c r="V3" s="4"/>
      <c r="Y3" s="4"/>
      <c r="Z3" s="110"/>
      <c r="AA3" s="17"/>
      <c r="AB3" s="114"/>
      <c r="AC3" s="17"/>
      <c r="AD3" s="114"/>
      <c r="AE3" s="115"/>
      <c r="AF3" s="114"/>
      <c r="AG3" s="115"/>
      <c r="AH3" s="115"/>
      <c r="AJ3" s="4"/>
      <c r="AK3" s="4"/>
      <c r="AL3" s="4"/>
      <c r="AM3" s="4"/>
      <c r="AN3" s="4"/>
      <c r="AO3" s="4"/>
      <c r="AP3" s="4"/>
      <c r="AQ3" s="4"/>
      <c r="AR3" s="4"/>
      <c r="AS3" s="4"/>
      <c r="AT3" s="4"/>
      <c r="AU3" s="116"/>
      <c r="AV3" s="116"/>
      <c r="AW3" s="116"/>
      <c r="AX3" s="116"/>
      <c r="AY3" s="116"/>
      <c r="AZ3" s="116"/>
      <c r="BA3" s="117"/>
      <c r="BB3" s="116"/>
      <c r="BC3" s="116"/>
      <c r="BD3" s="116"/>
      <c r="BE3" s="116"/>
      <c r="BF3" s="116"/>
      <c r="BG3" s="117"/>
      <c r="BH3" s="17"/>
      <c r="BI3" s="4"/>
      <c r="BJ3" s="4"/>
      <c r="BK3" s="4"/>
      <c r="BL3" s="4"/>
      <c r="BM3" s="4"/>
      <c r="BN3" s="4"/>
      <c r="BO3" s="4"/>
      <c r="BP3" s="4"/>
      <c r="BQ3" s="4"/>
      <c r="BR3" s="4"/>
      <c r="BS3" s="118"/>
      <c r="BV3" s="4"/>
      <c r="BW3" s="4"/>
      <c r="CA3" s="4"/>
      <c r="CB3" s="4"/>
      <c r="CC3" s="4"/>
      <c r="CD3" s="4"/>
      <c r="CE3" s="4"/>
      <c r="CH3" s="4"/>
      <c r="CI3" s="4"/>
      <c r="CJ3" s="4"/>
      <c r="CM3" s="4"/>
      <c r="CN3" s="4"/>
      <c r="CO3" s="4"/>
      <c r="CP3" s="4"/>
      <c r="CQ3" s="4"/>
      <c r="CR3" s="4"/>
      <c r="CS3" s="4"/>
      <c r="CT3" s="4"/>
      <c r="CU3" s="4"/>
      <c r="CV3" s="4"/>
      <c r="CW3" s="4"/>
      <c r="CX3" s="4"/>
      <c r="CY3" s="4"/>
      <c r="CZ3" s="4"/>
      <c r="DA3" s="4"/>
      <c r="DB3" s="4"/>
      <c r="DC3" s="4"/>
      <c r="DD3" s="4"/>
      <c r="DE3" s="4"/>
      <c r="DG3" s="17"/>
      <c r="DH3" s="4"/>
      <c r="DI3" s="4"/>
      <c r="DJ3" s="4"/>
      <c r="DL3" s="4"/>
      <c r="DM3" s="4"/>
      <c r="DO3" s="4"/>
      <c r="DP3" s="4"/>
      <c r="DR3" s="4"/>
      <c r="DS3" s="4"/>
      <c r="DT3" s="4"/>
      <c r="DU3" s="119"/>
      <c r="DV3" s="45"/>
      <c r="DW3" s="45"/>
      <c r="EA3" s="4"/>
      <c r="EB3" s="10"/>
      <c r="EC3" s="10"/>
      <c r="ED3" s="10"/>
      <c r="EE3" s="10"/>
      <c r="EF3" s="10"/>
      <c r="EG3" s="10"/>
      <c r="EH3" s="10"/>
      <c r="EI3" s="10"/>
      <c r="EJ3" s="10"/>
      <c r="EK3" s="10"/>
      <c r="EL3" s="10"/>
      <c r="EM3" s="10"/>
      <c r="EN3" s="10"/>
      <c r="EO3" s="10"/>
      <c r="EP3" s="10"/>
      <c r="EQ3" s="10"/>
      <c r="ER3" s="10"/>
      <c r="ES3" s="17"/>
      <c r="ET3" s="4"/>
      <c r="EU3" s="4"/>
      <c r="EV3" s="4"/>
      <c r="EX3" s="4"/>
      <c r="EY3" s="4"/>
      <c r="FA3" s="4"/>
      <c r="FB3" s="4"/>
      <c r="FC3" s="99"/>
      <c r="FG3" s="4"/>
      <c r="FI3" s="4"/>
      <c r="FJ3" s="4"/>
      <c r="FK3" s="4"/>
      <c r="FL3" s="94"/>
      <c r="FM3" s="4"/>
      <c r="FN3" s="4"/>
      <c r="FO3" s="17"/>
      <c r="FP3" s="110"/>
      <c r="FQ3" s="4"/>
      <c r="FR3" s="4"/>
      <c r="FS3" s="94"/>
      <c r="FT3" s="4"/>
      <c r="FU3" s="4"/>
      <c r="FV3" s="4"/>
      <c r="FW3" s="4"/>
      <c r="FX3" s="4"/>
      <c r="FY3" s="4"/>
      <c r="FZ3" s="4"/>
      <c r="GA3" s="4"/>
      <c r="GB3" s="4"/>
    </row>
    <row r="4" spans="1:244" ht="15" customHeight="1">
      <c r="A4" s="669" t="s">
        <v>368</v>
      </c>
      <c r="B4" s="462"/>
      <c r="C4" s="10"/>
      <c r="D4" s="8"/>
      <c r="E4" s="8"/>
      <c r="F4" s="12"/>
      <c r="G4" s="669" t="s">
        <v>4</v>
      </c>
      <c r="H4" s="462"/>
      <c r="I4" s="10"/>
      <c r="J4" s="8"/>
      <c r="K4" s="371"/>
      <c r="L4" s="335"/>
      <c r="M4" s="371"/>
      <c r="N4" s="12"/>
      <c r="O4" s="2"/>
      <c r="P4" s="45"/>
      <c r="Q4" s="45"/>
      <c r="R4" s="42"/>
      <c r="S4" s="43"/>
      <c r="T4" s="27"/>
      <c r="U4" s="44"/>
      <c r="V4" s="44"/>
      <c r="W4" s="27"/>
      <c r="X4" s="27"/>
      <c r="Y4" s="12"/>
      <c r="AA4" s="42"/>
      <c r="AB4" s="43"/>
      <c r="AC4" s="117"/>
      <c r="AD4" s="125"/>
      <c r="AE4" s="56"/>
      <c r="AF4" s="125"/>
      <c r="AG4" s="56"/>
      <c r="AH4" s="56"/>
      <c r="AI4" s="125"/>
      <c r="AJ4" s="12"/>
      <c r="AK4" s="4"/>
      <c r="AL4" s="126"/>
      <c r="AM4" s="4"/>
      <c r="AN4" s="4"/>
      <c r="AO4" s="4"/>
      <c r="AP4" s="4"/>
      <c r="AR4" s="4"/>
      <c r="AS4" s="4"/>
      <c r="AT4" s="4"/>
      <c r="AU4" s="42"/>
      <c r="AV4" s="43"/>
      <c r="BF4" s="12"/>
      <c r="BG4" s="4"/>
      <c r="BH4" s="126"/>
      <c r="BI4" s="4"/>
      <c r="BJ4" s="4"/>
      <c r="BK4" s="4"/>
      <c r="BN4" s="4"/>
      <c r="BP4" s="4"/>
      <c r="BQ4" s="4"/>
      <c r="BR4" s="4"/>
      <c r="BS4" s="42"/>
      <c r="BT4" s="43"/>
      <c r="BU4" s="125"/>
      <c r="BV4" s="4"/>
      <c r="BW4" s="125"/>
      <c r="BX4" s="125"/>
      <c r="BZ4" s="88"/>
      <c r="CA4" s="12"/>
      <c r="CB4" s="4"/>
      <c r="CC4" s="126"/>
      <c r="CD4" s="125"/>
      <c r="CE4" s="125"/>
      <c r="CF4" s="4"/>
      <c r="CG4" s="125"/>
      <c r="CH4" s="125"/>
      <c r="CI4" s="88"/>
      <c r="CJ4" s="4"/>
      <c r="CK4" s="4"/>
      <c r="CM4" s="42"/>
      <c r="CN4" s="37"/>
      <c r="CO4" s="125"/>
      <c r="CP4" s="125"/>
      <c r="CQ4" s="125"/>
      <c r="CR4" s="125"/>
      <c r="CS4" s="125"/>
      <c r="CT4" s="88"/>
      <c r="CU4" s="12"/>
      <c r="CV4" s="4"/>
      <c r="CW4" s="126"/>
      <c r="CX4" s="27"/>
      <c r="CY4" s="27"/>
      <c r="CZ4" s="27"/>
      <c r="DA4" s="27"/>
      <c r="DB4" s="27"/>
      <c r="DC4" s="4"/>
      <c r="DE4" s="12"/>
      <c r="DG4" s="42"/>
      <c r="DH4" s="37"/>
      <c r="DI4" s="4"/>
      <c r="DJ4" s="4"/>
      <c r="DK4" s="127"/>
      <c r="DL4" s="4"/>
      <c r="DM4" s="4"/>
      <c r="DO4" s="4"/>
      <c r="DP4" s="4"/>
      <c r="DQ4" s="47"/>
      <c r="DR4" s="12"/>
      <c r="DS4" s="4"/>
      <c r="DT4" s="4"/>
      <c r="DU4" s="128"/>
      <c r="DV4" s="112"/>
      <c r="DW4" s="37"/>
      <c r="EB4" s="10"/>
      <c r="EC4" s="10"/>
      <c r="ED4" s="10"/>
      <c r="EE4" s="10"/>
      <c r="EF4" s="10"/>
      <c r="EG4" s="10"/>
      <c r="EH4" s="10"/>
      <c r="EI4" s="10"/>
      <c r="EJ4" s="10"/>
      <c r="EK4" s="10"/>
      <c r="EL4" s="10"/>
      <c r="EM4" s="10"/>
      <c r="EN4" s="10"/>
      <c r="EO4" s="10"/>
      <c r="EP4" s="10"/>
      <c r="EQ4" s="10"/>
      <c r="ER4" s="10"/>
      <c r="ES4" s="42"/>
      <c r="ET4" s="37"/>
      <c r="EU4" s="4"/>
      <c r="EV4" s="4"/>
      <c r="EW4" s="125"/>
      <c r="EX4" s="4"/>
      <c r="EY4" s="4"/>
      <c r="EZ4" s="47"/>
      <c r="FA4" s="12"/>
      <c r="FB4" s="4"/>
      <c r="FC4" s="42"/>
      <c r="FD4" s="112"/>
      <c r="FE4" s="113"/>
      <c r="FG4" s="4"/>
      <c r="FI4" s="4"/>
      <c r="FJ4" s="4"/>
      <c r="FK4" s="12"/>
      <c r="FM4" s="42"/>
      <c r="FN4" s="37"/>
      <c r="FO4" s="4"/>
      <c r="FP4" s="110"/>
      <c r="FQ4" s="129"/>
      <c r="FR4" s="4"/>
      <c r="FS4" s="94"/>
      <c r="FT4" s="129"/>
      <c r="FU4" s="12"/>
    </row>
    <row r="5" spans="1:244" ht="15.75" customHeight="1">
      <c r="A5" s="1165" t="s">
        <v>7</v>
      </c>
      <c r="B5" s="1165" t="s">
        <v>452</v>
      </c>
      <c r="C5" s="1165"/>
      <c r="D5" s="1165"/>
      <c r="E5" s="1165"/>
      <c r="F5" s="1165"/>
      <c r="G5" s="1165"/>
      <c r="H5" s="1165" t="s">
        <v>150</v>
      </c>
      <c r="I5" s="1165"/>
      <c r="J5" s="1165"/>
      <c r="K5" s="1165"/>
      <c r="L5" s="1165"/>
      <c r="M5" s="1167"/>
      <c r="N5" s="763"/>
      <c r="O5" s="4"/>
      <c r="P5" s="35"/>
      <c r="Q5" s="134"/>
      <c r="R5" s="292"/>
      <c r="S5" s="292"/>
      <c r="T5" s="152"/>
      <c r="U5" s="135"/>
      <c r="V5" s="135"/>
      <c r="W5" s="118"/>
      <c r="X5" s="46"/>
      <c r="Y5" s="130"/>
      <c r="Z5" s="131"/>
      <c r="AA5" s="130"/>
      <c r="AB5" s="132"/>
      <c r="AC5" s="130"/>
      <c r="AD5" s="132"/>
      <c r="AE5" s="132"/>
      <c r="AF5" s="130"/>
      <c r="AG5" s="132"/>
      <c r="AH5" s="133"/>
      <c r="AI5" s="134"/>
      <c r="AJ5" s="118"/>
      <c r="AK5" s="135"/>
      <c r="AL5" s="135"/>
      <c r="AM5" s="135"/>
      <c r="AN5" s="124"/>
      <c r="AO5" s="135"/>
      <c r="AP5" s="135"/>
      <c r="AQ5" s="4"/>
      <c r="AR5" s="49"/>
      <c r="AS5" s="118"/>
      <c r="AT5" s="136"/>
      <c r="AV5" s="17"/>
      <c r="AW5" s="46"/>
      <c r="AX5" s="46"/>
      <c r="AY5" s="118"/>
      <c r="AZ5" s="45"/>
      <c r="BA5" s="45"/>
      <c r="BB5" s="45"/>
      <c r="BC5" s="45"/>
      <c r="BD5" s="133"/>
      <c r="BE5" s="4"/>
      <c r="BF5" s="118"/>
      <c r="BG5" s="135"/>
      <c r="BH5" s="135"/>
      <c r="BI5" s="135"/>
      <c r="BJ5" s="133"/>
      <c r="BK5" s="133"/>
      <c r="BL5" s="133"/>
      <c r="BM5" s="137"/>
      <c r="BN5" s="138"/>
      <c r="BO5" s="4"/>
      <c r="BP5" s="46"/>
      <c r="BQ5" s="134"/>
      <c r="BR5" s="134"/>
      <c r="BS5" s="134"/>
      <c r="BT5" s="134"/>
      <c r="BU5" s="134"/>
      <c r="BV5" s="134"/>
      <c r="BW5" s="134"/>
      <c r="BX5" s="134"/>
      <c r="BZ5" s="46"/>
      <c r="CA5" s="134"/>
      <c r="CB5" s="134"/>
      <c r="CC5" s="134"/>
      <c r="CD5" s="134"/>
      <c r="CE5" s="134"/>
      <c r="CF5" s="134"/>
      <c r="CG5" s="134"/>
      <c r="CH5" s="134"/>
      <c r="CJ5" s="46"/>
      <c r="CK5" s="134"/>
      <c r="CL5" s="134"/>
      <c r="CM5" s="134"/>
      <c r="CN5" s="134"/>
      <c r="CO5" s="134"/>
      <c r="CP5" s="134"/>
      <c r="CQ5" s="134"/>
      <c r="CR5" s="134"/>
      <c r="CS5" s="4"/>
      <c r="CT5" s="46"/>
      <c r="CU5" s="134"/>
      <c r="CV5" s="134"/>
      <c r="CW5" s="134"/>
      <c r="CX5" s="134"/>
      <c r="CY5" s="134"/>
      <c r="CZ5" s="134"/>
      <c r="DA5" s="134"/>
      <c r="DB5" s="134"/>
      <c r="DD5" s="45"/>
      <c r="DE5" s="118"/>
      <c r="DF5" s="124"/>
      <c r="DG5" s="124"/>
      <c r="DH5" s="139"/>
      <c r="DI5" s="140"/>
      <c r="DJ5" s="118"/>
      <c r="DK5" s="118"/>
      <c r="DL5" s="118"/>
      <c r="DM5" s="124"/>
      <c r="DN5" s="124"/>
      <c r="DO5" s="134"/>
      <c r="DP5" s="46"/>
      <c r="DQ5" s="117"/>
      <c r="DR5" s="45"/>
      <c r="DS5" s="141"/>
      <c r="DT5" s="53"/>
      <c r="DU5" s="53"/>
      <c r="DV5" s="53"/>
      <c r="DW5" s="53"/>
      <c r="DX5" s="118"/>
      <c r="DY5" s="10"/>
      <c r="DZ5" s="10"/>
      <c r="EA5" s="10"/>
      <c r="EB5" s="10"/>
      <c r="EC5" s="10"/>
      <c r="ED5" s="10"/>
      <c r="EE5" s="10"/>
      <c r="EF5" s="10"/>
      <c r="EG5" s="10"/>
      <c r="EH5" s="10"/>
      <c r="EI5" s="10"/>
      <c r="EJ5" s="10"/>
      <c r="EK5" s="10"/>
      <c r="EL5" s="10"/>
      <c r="EM5" s="10"/>
      <c r="EN5" s="10"/>
      <c r="EO5" s="10"/>
      <c r="EP5" s="45"/>
      <c r="EQ5" s="134"/>
      <c r="ER5" s="46"/>
      <c r="ES5" s="46"/>
      <c r="ET5" s="134"/>
      <c r="EU5" s="46"/>
      <c r="EV5" s="46"/>
      <c r="EW5" s="134"/>
      <c r="EX5" s="46"/>
      <c r="EY5" s="4"/>
      <c r="EZ5" s="45"/>
      <c r="FA5" s="118"/>
      <c r="FC5" s="4"/>
      <c r="FD5" s="118"/>
      <c r="FE5" s="53"/>
      <c r="FF5" s="46"/>
      <c r="FG5" s="134"/>
      <c r="FH5" s="46"/>
      <c r="FI5" s="96"/>
      <c r="FJ5" s="4"/>
      <c r="FK5" s="118"/>
      <c r="FL5" s="100"/>
      <c r="FM5" s="100"/>
      <c r="FN5" s="100"/>
      <c r="FO5" s="100"/>
      <c r="FP5" s="100"/>
      <c r="FQ5" s="100"/>
      <c r="FR5" s="100"/>
      <c r="FZ5" s="118"/>
      <c r="GA5" s="4"/>
      <c r="GB5" s="4"/>
      <c r="IH5" s="2"/>
      <c r="II5" s="2"/>
      <c r="IJ5" s="2"/>
    </row>
    <row r="6" spans="1:244" ht="12" customHeight="1">
      <c r="A6" s="1149"/>
      <c r="B6" s="1112" t="s">
        <v>57</v>
      </c>
      <c r="C6" s="807" t="s">
        <v>53</v>
      </c>
      <c r="D6" s="809"/>
      <c r="E6" s="1203" t="s">
        <v>60</v>
      </c>
      <c r="F6" s="1204"/>
      <c r="G6" s="1149" t="s">
        <v>7</v>
      </c>
      <c r="H6" s="1113" t="s">
        <v>58</v>
      </c>
      <c r="I6" s="1113"/>
      <c r="J6" s="1206"/>
      <c r="K6" s="1207"/>
      <c r="L6" s="1113" t="s">
        <v>59</v>
      </c>
      <c r="M6" s="1149"/>
      <c r="O6" s="45"/>
      <c r="P6" s="49"/>
      <c r="Q6" s="35"/>
      <c r="R6" s="46"/>
      <c r="S6" s="170"/>
      <c r="T6" s="376"/>
      <c r="U6" s="118"/>
      <c r="V6" s="135"/>
      <c r="W6" s="135"/>
      <c r="X6" s="118"/>
      <c r="Y6" s="49"/>
      <c r="Z6" s="130"/>
      <c r="AA6" s="132"/>
      <c r="AB6" s="130"/>
      <c r="AC6" s="132"/>
      <c r="AD6" s="130"/>
      <c r="AE6" s="132"/>
      <c r="AF6" s="143"/>
      <c r="AG6" s="130"/>
      <c r="AH6" s="132"/>
      <c r="AI6" s="133"/>
      <c r="AJ6" s="144"/>
      <c r="AK6" s="141"/>
      <c r="AL6" s="145"/>
      <c r="AM6" s="141"/>
      <c r="AN6" s="146"/>
      <c r="AO6" s="141"/>
      <c r="AP6" s="147"/>
      <c r="AQ6" s="147"/>
      <c r="AR6" s="4"/>
      <c r="AS6" s="49"/>
      <c r="AT6" s="118"/>
      <c r="AU6" s="136"/>
      <c r="AW6" s="144"/>
      <c r="AX6" s="49"/>
      <c r="AY6" s="46"/>
      <c r="AZ6" s="134"/>
      <c r="BA6" s="46"/>
      <c r="BC6" s="134"/>
      <c r="BD6" s="46"/>
      <c r="BE6" s="148"/>
      <c r="BF6" s="49"/>
      <c r="BG6" s="148"/>
      <c r="BH6" s="148"/>
      <c r="BI6" s="148"/>
      <c r="BJ6" s="148"/>
      <c r="BK6" s="148"/>
      <c r="BL6" s="148"/>
      <c r="BM6" s="148"/>
      <c r="BN6" s="148"/>
      <c r="BO6" s="149"/>
      <c r="BP6" s="4"/>
      <c r="BQ6" s="49"/>
      <c r="BR6" s="134"/>
      <c r="BS6" s="134"/>
      <c r="BT6" s="134"/>
      <c r="BU6" s="134"/>
      <c r="BV6" s="134"/>
      <c r="BW6" s="134"/>
      <c r="BX6" s="134"/>
      <c r="BY6" s="134"/>
      <c r="CA6" s="49"/>
      <c r="CB6" s="134"/>
      <c r="CC6" s="134"/>
      <c r="CD6" s="134"/>
      <c r="CE6" s="134"/>
      <c r="CF6" s="134"/>
      <c r="CG6" s="134"/>
      <c r="CH6" s="134"/>
      <c r="CI6" s="134"/>
      <c r="CK6" s="49"/>
      <c r="CL6" s="134"/>
      <c r="CM6" s="134"/>
      <c r="CN6" s="134"/>
      <c r="CO6" s="134"/>
      <c r="CP6" s="134"/>
      <c r="CQ6" s="134"/>
      <c r="CR6" s="134"/>
      <c r="CS6" s="134"/>
      <c r="CT6" s="4"/>
      <c r="CU6" s="49"/>
      <c r="CV6" s="134"/>
      <c r="CW6" s="134"/>
      <c r="CX6" s="134"/>
      <c r="CY6" s="134"/>
      <c r="CZ6" s="134"/>
      <c r="DA6" s="134"/>
      <c r="DB6" s="134"/>
      <c r="DC6" s="134"/>
      <c r="DE6" s="49"/>
      <c r="DF6" s="4"/>
      <c r="DH6" s="150"/>
      <c r="DI6" s="127"/>
      <c r="DJ6" s="4"/>
      <c r="DK6" s="118"/>
      <c r="DL6" s="124"/>
      <c r="DM6" s="4"/>
      <c r="DO6" s="150"/>
      <c r="DP6" s="151"/>
      <c r="DR6" s="117"/>
      <c r="DS6" s="49"/>
      <c r="DT6" s="141"/>
      <c r="DU6" s="116"/>
      <c r="DV6" s="144"/>
      <c r="DW6" s="4"/>
      <c r="DX6" s="141"/>
      <c r="DY6" s="124"/>
      <c r="DZ6" s="10"/>
      <c r="EA6" s="10"/>
      <c r="EB6" s="10"/>
      <c r="EC6" s="10"/>
      <c r="ED6" s="10"/>
      <c r="EE6" s="10"/>
      <c r="EF6" s="10"/>
      <c r="EG6" s="10"/>
      <c r="EH6" s="10"/>
      <c r="EI6" s="10"/>
      <c r="EJ6" s="10"/>
      <c r="EK6" s="10"/>
      <c r="EL6" s="10"/>
      <c r="EM6" s="10"/>
      <c r="EN6" s="10"/>
      <c r="EO6" s="10"/>
      <c r="EP6" s="10"/>
      <c r="EQ6" s="49"/>
      <c r="ER6" s="4"/>
      <c r="ET6" s="150"/>
      <c r="EU6" s="4"/>
      <c r="EV6" s="4"/>
      <c r="EW6" s="153"/>
      <c r="EX6" s="125"/>
      <c r="EY6" s="4"/>
      <c r="FA6" s="49"/>
      <c r="FB6" s="154"/>
      <c r="FC6" s="144"/>
      <c r="FD6" s="141"/>
      <c r="FE6" s="118"/>
      <c r="FF6" s="53"/>
      <c r="FG6" s="4"/>
      <c r="FH6" s="155"/>
      <c r="FI6" s="4"/>
      <c r="FJ6" s="96"/>
      <c r="FK6" s="49"/>
      <c r="FL6" s="51"/>
      <c r="FM6" s="118"/>
      <c r="FN6" s="45"/>
      <c r="FO6" s="45"/>
      <c r="FP6" s="94"/>
      <c r="FQ6" s="118"/>
      <c r="FR6" s="45"/>
      <c r="FS6" s="135"/>
      <c r="FU6" s="118"/>
      <c r="FV6" s="45"/>
      <c r="FW6" s="45"/>
      <c r="FX6" s="94"/>
      <c r="FY6" s="118"/>
      <c r="FZ6" s="45"/>
      <c r="GA6" s="135"/>
      <c r="GB6" s="4"/>
      <c r="II6" s="2"/>
      <c r="IJ6" s="2"/>
    </row>
    <row r="7" spans="1:244" ht="27.95" customHeight="1">
      <c r="A7" s="1205"/>
      <c r="B7" s="1205"/>
      <c r="C7" s="808" t="s">
        <v>58</v>
      </c>
      <c r="D7" s="810" t="s">
        <v>59</v>
      </c>
      <c r="E7" s="808" t="s">
        <v>61</v>
      </c>
      <c r="F7" s="808" t="s">
        <v>62</v>
      </c>
      <c r="G7" s="1205"/>
      <c r="H7" s="806" t="s">
        <v>48</v>
      </c>
      <c r="I7" s="805" t="s">
        <v>189</v>
      </c>
      <c r="J7" s="1078" t="s">
        <v>453</v>
      </c>
      <c r="K7" s="1079" t="s">
        <v>454</v>
      </c>
      <c r="L7" s="1078" t="s">
        <v>455</v>
      </c>
      <c r="M7" s="1080" t="s">
        <v>456</v>
      </c>
      <c r="O7" s="157"/>
      <c r="P7" s="50"/>
      <c r="Q7" s="51"/>
      <c r="R7" s="363"/>
      <c r="S7" s="377"/>
      <c r="T7" s="173"/>
      <c r="U7" s="51"/>
      <c r="V7" s="363"/>
      <c r="W7" s="52"/>
      <c r="X7" s="156"/>
      <c r="Y7" s="50"/>
      <c r="Z7" s="163"/>
      <c r="AA7" s="164"/>
      <c r="AB7" s="163"/>
      <c r="AC7" s="164"/>
      <c r="AD7" s="163"/>
      <c r="AE7" s="164"/>
      <c r="AF7" s="165"/>
      <c r="AG7" s="163"/>
      <c r="AH7" s="164"/>
      <c r="AI7" s="166"/>
      <c r="AJ7" s="4"/>
      <c r="AN7" s="146"/>
      <c r="AP7" s="123"/>
      <c r="AQ7" s="123"/>
      <c r="AR7" s="4"/>
      <c r="AS7" s="50"/>
      <c r="AT7" s="167"/>
      <c r="AU7" s="52"/>
      <c r="AV7" s="168"/>
      <c r="AW7" s="167"/>
      <c r="AX7" s="52"/>
      <c r="AZ7" s="167"/>
      <c r="BA7" s="52"/>
      <c r="BC7" s="167"/>
      <c r="BD7" s="52"/>
      <c r="BE7" s="169"/>
      <c r="BF7" s="4"/>
      <c r="BG7" s="144"/>
      <c r="BH7" s="145"/>
      <c r="BI7" s="145"/>
      <c r="BJ7" s="141"/>
      <c r="BK7" s="170"/>
      <c r="BL7" s="170"/>
      <c r="BM7" s="170"/>
      <c r="BN7" s="170"/>
      <c r="BO7" s="123"/>
      <c r="BP7" s="4"/>
      <c r="BQ7" s="50"/>
      <c r="BR7" s="134"/>
      <c r="BS7" s="134"/>
      <c r="BT7" s="134"/>
      <c r="BU7" s="134"/>
      <c r="BV7" s="134"/>
      <c r="BW7" s="134"/>
      <c r="BX7" s="134"/>
      <c r="BY7" s="118"/>
      <c r="CA7" s="50"/>
      <c r="CB7" s="134"/>
      <c r="CC7" s="134"/>
      <c r="CD7" s="134"/>
      <c r="CE7" s="134"/>
      <c r="CF7" s="134"/>
      <c r="CG7" s="134"/>
      <c r="CH7" s="134"/>
      <c r="CI7" s="118"/>
      <c r="CK7" s="50"/>
      <c r="CL7" s="134"/>
      <c r="CM7" s="134"/>
      <c r="CN7" s="134"/>
      <c r="CO7" s="134"/>
      <c r="CP7" s="134"/>
      <c r="CQ7" s="134"/>
      <c r="CR7" s="134"/>
      <c r="CS7" s="118"/>
      <c r="CT7" s="4"/>
      <c r="CU7" s="50"/>
      <c r="CV7" s="134"/>
      <c r="CW7" s="134"/>
      <c r="CX7" s="134"/>
      <c r="CY7" s="134"/>
      <c r="CZ7" s="134"/>
      <c r="DA7" s="134"/>
      <c r="DB7" s="134"/>
      <c r="DC7" s="118"/>
      <c r="DE7" s="50"/>
      <c r="DF7" s="171"/>
      <c r="DG7" s="172"/>
      <c r="DH7" s="173"/>
      <c r="DI7" s="171"/>
      <c r="DJ7" s="172"/>
      <c r="DK7" s="171"/>
      <c r="DL7" s="172"/>
      <c r="DM7" s="171"/>
      <c r="DN7" s="172"/>
      <c r="DO7" s="173"/>
      <c r="DP7" s="171"/>
      <c r="DQ7" s="172"/>
      <c r="DR7" s="123"/>
      <c r="DS7" s="50"/>
      <c r="DT7" s="141"/>
      <c r="DU7" s="141"/>
      <c r="DV7" s="174"/>
      <c r="DW7" s="174"/>
      <c r="DX7" s="117"/>
      <c r="DY7" s="172"/>
      <c r="DZ7" s="10"/>
      <c r="EA7" s="10"/>
      <c r="EB7" s="10"/>
      <c r="EC7" s="10"/>
      <c r="ED7" s="10"/>
      <c r="EE7" s="10"/>
      <c r="EF7" s="10"/>
      <c r="EG7" s="10"/>
      <c r="EH7" s="10"/>
      <c r="EI7" s="10"/>
      <c r="EJ7" s="10"/>
      <c r="EK7" s="10"/>
      <c r="EL7" s="10"/>
      <c r="EM7" s="10"/>
      <c r="EN7" s="10"/>
      <c r="EO7" s="10"/>
      <c r="EP7" s="10"/>
      <c r="EQ7" s="50"/>
      <c r="ER7" s="177"/>
      <c r="ES7" s="178"/>
      <c r="ET7" s="173"/>
      <c r="EU7" s="177"/>
      <c r="EV7" s="178"/>
      <c r="EW7" s="150"/>
      <c r="EX7" s="177"/>
      <c r="EY7" s="178"/>
      <c r="FA7" s="50"/>
      <c r="FB7" s="144"/>
      <c r="FE7" s="179"/>
      <c r="FF7" s="123"/>
      <c r="FG7" s="170"/>
      <c r="FH7" s="177"/>
      <c r="FI7" s="178"/>
      <c r="FJ7" s="96"/>
      <c r="FK7" s="50"/>
      <c r="FL7" s="51"/>
      <c r="FM7" s="51"/>
      <c r="FN7" s="45"/>
      <c r="FO7" s="175"/>
      <c r="FP7" s="175"/>
      <c r="FQ7" s="51"/>
      <c r="FR7" s="156"/>
      <c r="FS7" s="176"/>
      <c r="FU7" s="51"/>
      <c r="FV7" s="45"/>
      <c r="FW7" s="175"/>
      <c r="FX7" s="175"/>
      <c r="FY7" s="51"/>
      <c r="FZ7" s="156"/>
      <c r="GA7" s="176"/>
      <c r="GB7" s="4"/>
      <c r="II7" s="2"/>
      <c r="IJ7" s="2"/>
    </row>
    <row r="8" spans="1:244" ht="14.25" customHeight="1">
      <c r="A8" s="670" t="s">
        <v>8</v>
      </c>
      <c r="B8" s="743">
        <v>336.24799698999999</v>
      </c>
      <c r="C8" s="743">
        <v>297.77683676999999</v>
      </c>
      <c r="D8" s="811">
        <v>38.471160220000002</v>
      </c>
      <c r="E8" s="800">
        <v>0.88558694605058386</v>
      </c>
      <c r="F8" s="800">
        <v>0.11441305394941619</v>
      </c>
      <c r="G8" s="670" t="s">
        <v>8</v>
      </c>
      <c r="H8" s="743">
        <v>189.28754599999999</v>
      </c>
      <c r="I8" s="743">
        <v>46.291345999999997</v>
      </c>
      <c r="J8" s="743">
        <v>24.895634999999999</v>
      </c>
      <c r="K8" s="811">
        <v>16.762280000000001</v>
      </c>
      <c r="L8" s="743">
        <v>23.512225000000001</v>
      </c>
      <c r="M8" s="743">
        <v>9.2744248499999991</v>
      </c>
      <c r="O8" s="15"/>
      <c r="P8" s="54"/>
      <c r="Q8" s="55"/>
      <c r="R8" s="55"/>
      <c r="S8" s="56"/>
      <c r="T8" s="181"/>
      <c r="U8" s="55"/>
      <c r="V8" s="55"/>
      <c r="W8" s="56"/>
      <c r="X8" s="125"/>
      <c r="Y8" s="54"/>
      <c r="Z8" s="55"/>
      <c r="AA8" s="56"/>
      <c r="AB8" s="55"/>
      <c r="AC8" s="56"/>
      <c r="AD8" s="55"/>
      <c r="AE8" s="56"/>
      <c r="AF8" s="181"/>
      <c r="AG8" s="55"/>
      <c r="AH8" s="56"/>
      <c r="AI8" s="117"/>
      <c r="AJ8" s="54"/>
      <c r="AK8" s="162"/>
      <c r="AL8" s="162"/>
      <c r="AM8" s="162"/>
      <c r="AN8" s="162"/>
      <c r="AO8" s="162"/>
      <c r="AP8" s="182"/>
      <c r="AQ8" s="182"/>
      <c r="AR8" s="4"/>
      <c r="AS8" s="54"/>
      <c r="AT8" s="183"/>
      <c r="AU8" s="56"/>
      <c r="AV8" s="181"/>
      <c r="AW8" s="183"/>
      <c r="AX8" s="56"/>
      <c r="AZ8" s="183"/>
      <c r="BA8" s="56"/>
      <c r="BC8" s="183"/>
      <c r="BD8" s="56"/>
      <c r="BE8" s="182"/>
      <c r="BF8" s="54"/>
      <c r="BG8" s="161"/>
      <c r="BH8" s="161"/>
      <c r="BI8" s="161"/>
      <c r="BJ8" s="184"/>
      <c r="BK8" s="182"/>
      <c r="BL8" s="182"/>
      <c r="BM8" s="182"/>
      <c r="BN8" s="182"/>
      <c r="BO8" s="182"/>
      <c r="BP8" s="4"/>
      <c r="BQ8" s="54"/>
      <c r="BR8" s="183"/>
      <c r="BS8" s="183"/>
      <c r="BT8" s="185"/>
      <c r="BU8" s="183"/>
      <c r="BV8" s="183"/>
      <c r="BW8" s="183"/>
      <c r="BX8" s="183"/>
      <c r="BY8" s="183"/>
      <c r="CA8" s="54"/>
      <c r="CB8" s="57"/>
      <c r="CC8" s="57"/>
      <c r="CD8" s="57"/>
      <c r="CE8" s="57"/>
      <c r="CF8" s="57"/>
      <c r="CG8" s="57"/>
      <c r="CH8" s="57"/>
      <c r="CI8" s="57"/>
      <c r="CJ8" s="186"/>
      <c r="CK8" s="54"/>
      <c r="CL8" s="55"/>
      <c r="CM8" s="187"/>
      <c r="CN8" s="55"/>
      <c r="CO8" s="55"/>
      <c r="CP8" s="55"/>
      <c r="CQ8" s="55"/>
      <c r="CR8" s="55"/>
      <c r="CS8" s="188"/>
      <c r="CT8" s="4"/>
      <c r="CU8" s="54"/>
      <c r="CV8" s="189"/>
      <c r="CW8" s="189"/>
      <c r="CX8" s="189"/>
      <c r="CY8" s="189"/>
      <c r="CZ8" s="189"/>
      <c r="DA8" s="189"/>
      <c r="DB8" s="189"/>
      <c r="DC8" s="189"/>
      <c r="DD8" s="186"/>
      <c r="DE8" s="54"/>
      <c r="DF8" s="183"/>
      <c r="DG8" s="56"/>
      <c r="DH8" s="181"/>
      <c r="DI8" s="190"/>
      <c r="DJ8" s="56"/>
      <c r="DK8" s="183"/>
      <c r="DL8" s="191"/>
      <c r="DM8" s="183"/>
      <c r="DN8" s="56"/>
      <c r="DO8" s="56"/>
      <c r="DP8" s="183"/>
      <c r="DQ8" s="192"/>
      <c r="DR8" s="193"/>
      <c r="DS8" s="54"/>
      <c r="DT8" s="193"/>
      <c r="DU8" s="193"/>
      <c r="DV8" s="193"/>
      <c r="DW8" s="193"/>
      <c r="DX8" s="193"/>
      <c r="DY8" s="191"/>
      <c r="DZ8" s="10"/>
      <c r="EA8" s="10"/>
      <c r="EB8" s="10"/>
      <c r="EC8" s="10"/>
      <c r="ED8" s="10"/>
      <c r="EE8" s="10"/>
      <c r="EF8" s="10"/>
      <c r="EG8" s="10"/>
      <c r="EH8" s="10"/>
      <c r="EI8" s="10"/>
      <c r="EJ8" s="10"/>
      <c r="EK8" s="10"/>
      <c r="EL8" s="10"/>
      <c r="EM8" s="10"/>
      <c r="EN8" s="10"/>
      <c r="EO8" s="10"/>
      <c r="EP8" s="10"/>
      <c r="EQ8" s="54"/>
      <c r="ER8" s="183"/>
      <c r="ES8" s="56"/>
      <c r="ET8" s="191"/>
      <c r="EU8" s="183"/>
      <c r="EV8" s="56"/>
      <c r="EW8" s="56"/>
      <c r="EX8" s="183"/>
      <c r="EY8" s="56"/>
      <c r="FA8" s="54"/>
      <c r="FB8" s="198"/>
      <c r="FC8" s="198"/>
      <c r="FD8" s="194"/>
      <c r="FE8" s="193"/>
      <c r="FF8" s="193"/>
      <c r="FG8" s="117"/>
      <c r="FH8" s="183"/>
      <c r="FI8" s="199"/>
      <c r="FJ8" s="96"/>
      <c r="FK8" s="54"/>
      <c r="FL8" s="196"/>
      <c r="FM8" s="183"/>
      <c r="FN8" s="183"/>
      <c r="FO8" s="183"/>
      <c r="FP8" s="188"/>
      <c r="FQ8" s="188"/>
      <c r="FR8" s="183"/>
      <c r="FS8" s="183"/>
      <c r="FT8" s="54"/>
      <c r="FU8" s="200"/>
      <c r="FV8" s="200"/>
      <c r="FW8" s="200"/>
      <c r="FX8" s="200"/>
      <c r="FY8" s="200"/>
      <c r="FZ8" s="200"/>
      <c r="GA8" s="200"/>
      <c r="GB8" s="4"/>
      <c r="II8" s="2"/>
      <c r="IJ8" s="2"/>
    </row>
    <row r="9" spans="1:244" ht="14.25" customHeight="1">
      <c r="A9" s="524" t="s">
        <v>9</v>
      </c>
      <c r="B9" s="744">
        <v>546.49984895</v>
      </c>
      <c r="C9" s="744">
        <v>471.47299232</v>
      </c>
      <c r="D9" s="812">
        <v>75.026856629999997</v>
      </c>
      <c r="E9" s="801">
        <v>0.86271385660188116</v>
      </c>
      <c r="F9" s="801">
        <v>0.13728614339811887</v>
      </c>
      <c r="G9" s="524" t="s">
        <v>9</v>
      </c>
      <c r="H9" s="744">
        <v>268.502565</v>
      </c>
      <c r="I9" s="744">
        <v>83.107932000000005</v>
      </c>
      <c r="J9" s="744">
        <v>17.046600000000002</v>
      </c>
      <c r="K9" s="812">
        <v>19.564488000000001</v>
      </c>
      <c r="L9" s="744">
        <v>24.602226999999999</v>
      </c>
      <c r="M9" s="744">
        <v>24.67809695</v>
      </c>
      <c r="O9" s="15"/>
      <c r="P9" s="54"/>
      <c r="Q9" s="55"/>
      <c r="R9" s="55"/>
      <c r="S9" s="56"/>
      <c r="T9" s="203"/>
      <c r="U9" s="55"/>
      <c r="V9" s="55"/>
      <c r="W9" s="56"/>
      <c r="X9" s="125"/>
      <c r="Y9" s="54"/>
      <c r="Z9" s="55"/>
      <c r="AA9" s="56"/>
      <c r="AB9" s="55"/>
      <c r="AC9" s="56"/>
      <c r="AD9" s="55"/>
      <c r="AE9" s="56"/>
      <c r="AF9" s="181"/>
      <c r="AG9" s="55"/>
      <c r="AH9" s="56"/>
      <c r="AI9" s="201"/>
      <c r="AJ9" s="54"/>
      <c r="AK9" s="162"/>
      <c r="AL9" s="162"/>
      <c r="AM9" s="162"/>
      <c r="AN9" s="162"/>
      <c r="AO9" s="162"/>
      <c r="AP9" s="202"/>
      <c r="AQ9" s="202"/>
      <c r="AS9" s="54"/>
      <c r="AT9" s="183"/>
      <c r="AU9" s="56"/>
      <c r="AV9" s="181"/>
      <c r="AW9" s="183"/>
      <c r="AX9" s="56"/>
      <c r="AZ9" s="183"/>
      <c r="BA9" s="56"/>
      <c r="BC9" s="183"/>
      <c r="BD9" s="56"/>
      <c r="BE9" s="182"/>
      <c r="BF9" s="54"/>
      <c r="BG9" s="161"/>
      <c r="BH9" s="161"/>
      <c r="BI9" s="161"/>
      <c r="BJ9" s="184"/>
      <c r="BK9" s="182"/>
      <c r="BL9" s="202"/>
      <c r="BM9" s="202"/>
      <c r="BN9" s="147"/>
      <c r="BO9" s="182"/>
      <c r="BQ9" s="54"/>
      <c r="BR9" s="183"/>
      <c r="BS9" s="183"/>
      <c r="BT9" s="185"/>
      <c r="BU9" s="183"/>
      <c r="BV9" s="183"/>
      <c r="BW9" s="183"/>
      <c r="BX9" s="183"/>
      <c r="BY9" s="183"/>
      <c r="BZ9" s="94"/>
      <c r="CA9" s="54"/>
      <c r="CB9" s="57"/>
      <c r="CC9" s="57"/>
      <c r="CD9" s="57"/>
      <c r="CE9" s="57"/>
      <c r="CF9" s="57"/>
      <c r="CG9" s="57"/>
      <c r="CH9" s="57"/>
      <c r="CI9" s="57"/>
      <c r="CJ9" s="186"/>
      <c r="CK9" s="54"/>
      <c r="CL9" s="55"/>
      <c r="CM9" s="187"/>
      <c r="CN9" s="55"/>
      <c r="CO9" s="55"/>
      <c r="CP9" s="55"/>
      <c r="CQ9" s="55"/>
      <c r="CR9" s="55"/>
      <c r="CS9" s="188"/>
      <c r="CU9" s="54"/>
      <c r="CV9" s="189"/>
      <c r="CW9" s="189"/>
      <c r="CX9" s="189"/>
      <c r="CY9" s="189"/>
      <c r="CZ9" s="189"/>
      <c r="DA9" s="189"/>
      <c r="DB9" s="189"/>
      <c r="DC9" s="189"/>
      <c r="DD9" s="186"/>
      <c r="DE9" s="54"/>
      <c r="DF9" s="183"/>
      <c r="DG9" s="56"/>
      <c r="DH9" s="203"/>
      <c r="DI9" s="190"/>
      <c r="DJ9" s="56"/>
      <c r="DK9" s="204"/>
      <c r="DL9" s="205"/>
      <c r="DM9" s="183"/>
      <c r="DN9" s="56"/>
      <c r="DO9" s="56"/>
      <c r="DP9" s="183"/>
      <c r="DQ9" s="192"/>
      <c r="DR9" s="193"/>
      <c r="DS9" s="54"/>
      <c r="DT9" s="193"/>
      <c r="DU9" s="193"/>
      <c r="DV9" s="193"/>
      <c r="DW9" s="193"/>
      <c r="DX9" s="193"/>
      <c r="DY9" s="205"/>
      <c r="DZ9" s="10"/>
      <c r="EA9" s="10"/>
      <c r="EB9" s="10"/>
      <c r="EC9" s="10"/>
      <c r="ED9" s="10"/>
      <c r="EE9" s="10"/>
      <c r="EF9" s="10"/>
      <c r="EG9" s="10"/>
      <c r="EH9" s="10"/>
      <c r="EI9" s="10"/>
      <c r="EJ9" s="10"/>
      <c r="EK9" s="10"/>
      <c r="EL9" s="10"/>
      <c r="EM9" s="10"/>
      <c r="EN9" s="10"/>
      <c r="EO9" s="10"/>
      <c r="EP9" s="10"/>
      <c r="EQ9" s="54"/>
      <c r="ER9" s="183"/>
      <c r="ES9" s="56"/>
      <c r="ET9" s="205"/>
      <c r="EU9" s="183"/>
      <c r="EV9" s="56"/>
      <c r="EW9" s="206"/>
      <c r="EX9" s="183"/>
      <c r="EY9" s="56"/>
      <c r="EZ9" s="94"/>
      <c r="FA9" s="54"/>
      <c r="FB9" s="198"/>
      <c r="FC9" s="198"/>
      <c r="FD9" s="194"/>
      <c r="FE9" s="193"/>
      <c r="FF9" s="193"/>
      <c r="FG9" s="117"/>
      <c r="FH9" s="183"/>
      <c r="FI9" s="199"/>
      <c r="FJ9" s="96"/>
      <c r="FK9" s="54"/>
      <c r="FL9" s="196"/>
      <c r="FM9" s="183"/>
      <c r="FN9" s="183"/>
      <c r="FO9" s="183"/>
      <c r="FP9" s="188"/>
      <c r="FQ9" s="188"/>
      <c r="FR9" s="183"/>
      <c r="FS9" s="183"/>
      <c r="FT9" s="54"/>
      <c r="FU9" s="200"/>
      <c r="FV9" s="200"/>
      <c r="FW9" s="200"/>
      <c r="FX9" s="200"/>
      <c r="FY9" s="200"/>
      <c r="FZ9" s="200"/>
      <c r="GA9" s="200"/>
      <c r="GB9" s="4"/>
      <c r="II9" s="2"/>
      <c r="IJ9" s="2"/>
    </row>
    <row r="10" spans="1:244" ht="14.25" customHeight="1">
      <c r="A10" s="670" t="s">
        <v>10</v>
      </c>
      <c r="B10" s="743">
        <v>297.61685334999999</v>
      </c>
      <c r="C10" s="743">
        <v>260.67954693999997</v>
      </c>
      <c r="D10" s="811">
        <v>36.937306409999998</v>
      </c>
      <c r="E10" s="800">
        <v>0.87588973542919146</v>
      </c>
      <c r="F10" s="800">
        <v>0.12411026457080845</v>
      </c>
      <c r="G10" s="670" t="s">
        <v>10</v>
      </c>
      <c r="H10" s="743">
        <v>147.73276300000001</v>
      </c>
      <c r="I10" s="743">
        <v>39.552455000000002</v>
      </c>
      <c r="J10" s="743">
        <v>10.39184</v>
      </c>
      <c r="K10" s="811">
        <v>13.406547</v>
      </c>
      <c r="L10" s="743">
        <v>11.10004</v>
      </c>
      <c r="M10" s="743">
        <v>11.319354779999999</v>
      </c>
      <c r="O10" s="15"/>
      <c r="P10" s="54"/>
      <c r="Q10" s="55"/>
      <c r="R10" s="55"/>
      <c r="S10" s="56"/>
      <c r="T10" s="203"/>
      <c r="U10" s="55"/>
      <c r="V10" s="55"/>
      <c r="W10" s="56"/>
      <c r="X10" s="125"/>
      <c r="Y10" s="54"/>
      <c r="Z10" s="55"/>
      <c r="AA10" s="56"/>
      <c r="AB10" s="55"/>
      <c r="AC10" s="56"/>
      <c r="AD10" s="55"/>
      <c r="AE10" s="56"/>
      <c r="AF10" s="181"/>
      <c r="AG10" s="55"/>
      <c r="AH10" s="56"/>
      <c r="AI10" s="201"/>
      <c r="AJ10" s="54"/>
      <c r="AK10" s="162"/>
      <c r="AL10" s="162"/>
      <c r="AM10" s="162"/>
      <c r="AN10" s="162"/>
      <c r="AO10" s="162"/>
      <c r="AP10" s="182"/>
      <c r="AQ10" s="182"/>
      <c r="AS10" s="54"/>
      <c r="AT10" s="183"/>
      <c r="AU10" s="56"/>
      <c r="AV10" s="181"/>
      <c r="AW10" s="183"/>
      <c r="AX10" s="56"/>
      <c r="AZ10" s="183"/>
      <c r="BA10" s="56"/>
      <c r="BC10" s="183"/>
      <c r="BD10" s="56"/>
      <c r="BE10" s="182"/>
      <c r="BF10" s="54"/>
      <c r="BG10" s="161"/>
      <c r="BH10" s="161"/>
      <c r="BI10" s="161"/>
      <c r="BJ10" s="184"/>
      <c r="BK10" s="182"/>
      <c r="BL10" s="182"/>
      <c r="BM10" s="182"/>
      <c r="BN10" s="182"/>
      <c r="BO10" s="182"/>
      <c r="BQ10" s="54"/>
      <c r="BR10" s="183"/>
      <c r="BS10" s="183"/>
      <c r="BT10" s="185"/>
      <c r="BU10" s="183"/>
      <c r="BV10" s="183"/>
      <c r="BW10" s="183"/>
      <c r="BX10" s="183"/>
      <c r="BY10" s="183"/>
      <c r="BZ10" s="94"/>
      <c r="CA10" s="54"/>
      <c r="CB10" s="57"/>
      <c r="CC10" s="57"/>
      <c r="CD10" s="57"/>
      <c r="CE10" s="57"/>
      <c r="CF10" s="57"/>
      <c r="CG10" s="57"/>
      <c r="CH10" s="57"/>
      <c r="CI10" s="57"/>
      <c r="CJ10" s="186"/>
      <c r="CK10" s="54"/>
      <c r="CL10" s="55"/>
      <c r="CM10" s="187"/>
      <c r="CN10" s="55"/>
      <c r="CO10" s="55"/>
      <c r="CP10" s="55"/>
      <c r="CQ10" s="55"/>
      <c r="CR10" s="55"/>
      <c r="CS10" s="188"/>
      <c r="CU10" s="54"/>
      <c r="CV10" s="189"/>
      <c r="CW10" s="189"/>
      <c r="CX10" s="189"/>
      <c r="CY10" s="189"/>
      <c r="CZ10" s="189"/>
      <c r="DA10" s="189"/>
      <c r="DB10" s="189"/>
      <c r="DC10" s="189"/>
      <c r="DD10" s="186"/>
      <c r="DE10" s="54"/>
      <c r="DF10" s="183"/>
      <c r="DG10" s="56"/>
      <c r="DH10" s="203"/>
      <c r="DI10" s="190"/>
      <c r="DJ10" s="56"/>
      <c r="DK10" s="204"/>
      <c r="DL10" s="205"/>
      <c r="DM10" s="183"/>
      <c r="DN10" s="56"/>
      <c r="DO10" s="56"/>
      <c r="DP10" s="183"/>
      <c r="DQ10" s="192"/>
      <c r="DR10" s="193"/>
      <c r="DS10" s="54"/>
      <c r="DT10" s="193"/>
      <c r="DU10" s="193"/>
      <c r="DV10" s="193"/>
      <c r="DW10" s="193"/>
      <c r="DX10" s="193"/>
      <c r="DY10" s="205"/>
      <c r="DZ10" s="10"/>
      <c r="EA10" s="10"/>
      <c r="EB10" s="10"/>
      <c r="EC10" s="10"/>
      <c r="ED10" s="10"/>
      <c r="EE10" s="10"/>
      <c r="EF10" s="10"/>
      <c r="EG10" s="10"/>
      <c r="EH10" s="10"/>
      <c r="EI10" s="10"/>
      <c r="EJ10" s="10"/>
      <c r="EK10" s="10"/>
      <c r="EL10" s="10"/>
      <c r="EM10" s="10"/>
      <c r="EN10" s="10"/>
      <c r="EO10" s="10"/>
      <c r="EP10" s="10"/>
      <c r="EQ10" s="54"/>
      <c r="ER10" s="183"/>
      <c r="ES10" s="56"/>
      <c r="ET10" s="205"/>
      <c r="EU10" s="183"/>
      <c r="EV10" s="56"/>
      <c r="EW10" s="206"/>
      <c r="EX10" s="183"/>
      <c r="EY10" s="56"/>
      <c r="EZ10" s="94"/>
      <c r="FA10" s="54"/>
      <c r="FB10" s="198"/>
      <c r="FC10" s="198"/>
      <c r="FD10" s="194"/>
      <c r="FE10" s="193"/>
      <c r="FF10" s="193"/>
      <c r="FG10" s="117"/>
      <c r="FH10" s="183"/>
      <c r="FI10" s="199"/>
      <c r="FJ10" s="96"/>
      <c r="FK10" s="54"/>
      <c r="FL10" s="196"/>
      <c r="FM10" s="183"/>
      <c r="FN10" s="183"/>
      <c r="FO10" s="183"/>
      <c r="FP10" s="188"/>
      <c r="FQ10" s="188"/>
      <c r="FR10" s="183"/>
      <c r="FS10" s="183"/>
      <c r="FT10" s="54"/>
      <c r="FU10" s="200"/>
      <c r="FV10" s="200"/>
      <c r="FW10" s="200"/>
      <c r="FX10" s="200"/>
      <c r="FY10" s="200"/>
      <c r="FZ10" s="200"/>
      <c r="GA10" s="200"/>
      <c r="GB10" s="4"/>
      <c r="II10" s="2"/>
      <c r="IJ10" s="2"/>
    </row>
    <row r="11" spans="1:244" ht="14.25" customHeight="1">
      <c r="A11" s="524" t="s">
        <v>11</v>
      </c>
      <c r="B11" s="744">
        <v>310.17216375999999</v>
      </c>
      <c r="C11" s="744">
        <v>280.50374339000001</v>
      </c>
      <c r="D11" s="812">
        <v>29.66842037</v>
      </c>
      <c r="E11" s="801">
        <v>0.90434853982268915</v>
      </c>
      <c r="F11" s="801">
        <v>9.5651460177310924E-2</v>
      </c>
      <c r="G11" s="524" t="s">
        <v>11</v>
      </c>
      <c r="H11" s="744">
        <v>171.94121899999999</v>
      </c>
      <c r="I11" s="744">
        <v>47.855232999999998</v>
      </c>
      <c r="J11" s="744">
        <v>17.851876000000001</v>
      </c>
      <c r="K11" s="812">
        <v>12.472092</v>
      </c>
      <c r="L11" s="744">
        <v>15.216911</v>
      </c>
      <c r="M11" s="744">
        <v>8.7916070000000008</v>
      </c>
      <c r="O11" s="15"/>
      <c r="P11" s="54"/>
      <c r="Q11" s="55"/>
      <c r="R11" s="55"/>
      <c r="S11" s="56"/>
      <c r="T11" s="203"/>
      <c r="U11" s="55"/>
      <c r="V11" s="55"/>
      <c r="W11" s="56"/>
      <c r="X11" s="125"/>
      <c r="Y11" s="54"/>
      <c r="Z11" s="55"/>
      <c r="AA11" s="56"/>
      <c r="AB11" s="55"/>
      <c r="AC11" s="56"/>
      <c r="AD11" s="55"/>
      <c r="AE11" s="56"/>
      <c r="AF11" s="181"/>
      <c r="AG11" s="55"/>
      <c r="AH11" s="56"/>
      <c r="AI11" s="201"/>
      <c r="AJ11" s="54"/>
      <c r="AK11" s="162"/>
      <c r="AL11" s="162"/>
      <c r="AM11" s="162"/>
      <c r="AN11" s="162"/>
      <c r="AO11" s="162"/>
      <c r="AP11" s="182"/>
      <c r="AQ11" s="182"/>
      <c r="AS11" s="54"/>
      <c r="AT11" s="183"/>
      <c r="AU11" s="56"/>
      <c r="AV11" s="181"/>
      <c r="AW11" s="183"/>
      <c r="AX11" s="56"/>
      <c r="AZ11" s="183"/>
      <c r="BA11" s="56"/>
      <c r="BC11" s="183"/>
      <c r="BD11" s="56"/>
      <c r="BE11" s="182"/>
      <c r="BF11" s="54"/>
      <c r="BG11" s="161"/>
      <c r="BH11" s="161"/>
      <c r="BI11" s="161"/>
      <c r="BJ11" s="184"/>
      <c r="BK11" s="182"/>
      <c r="BL11" s="182"/>
      <c r="BM11" s="182"/>
      <c r="BN11" s="182"/>
      <c r="BO11" s="182"/>
      <c r="BQ11" s="54"/>
      <c r="BR11" s="183"/>
      <c r="BS11" s="183"/>
      <c r="BT11" s="185"/>
      <c r="BU11" s="183"/>
      <c r="BV11" s="183"/>
      <c r="BW11" s="183"/>
      <c r="BX11" s="183"/>
      <c r="BY11" s="183"/>
      <c r="BZ11" s="94"/>
      <c r="CA11" s="54"/>
      <c r="CB11" s="57"/>
      <c r="CC11" s="57"/>
      <c r="CD11" s="57"/>
      <c r="CE11" s="57"/>
      <c r="CF11" s="57"/>
      <c r="CG11" s="57"/>
      <c r="CH11" s="57"/>
      <c r="CI11" s="57"/>
      <c r="CJ11" s="186"/>
      <c r="CK11" s="54"/>
      <c r="CL11" s="55"/>
      <c r="CM11" s="187"/>
      <c r="CN11" s="55"/>
      <c r="CO11" s="55"/>
      <c r="CP11" s="55"/>
      <c r="CQ11" s="55"/>
      <c r="CR11" s="55"/>
      <c r="CS11" s="188"/>
      <c r="CU11" s="54"/>
      <c r="CV11" s="189"/>
      <c r="CW11" s="189"/>
      <c r="CX11" s="189"/>
      <c r="CY11" s="189"/>
      <c r="CZ11" s="189"/>
      <c r="DA11" s="189"/>
      <c r="DB11" s="189"/>
      <c r="DC11" s="189"/>
      <c r="DD11" s="186"/>
      <c r="DE11" s="54"/>
      <c r="DF11" s="183"/>
      <c r="DG11" s="56"/>
      <c r="DH11" s="203"/>
      <c r="DI11" s="190"/>
      <c r="DJ11" s="56"/>
      <c r="DK11" s="204"/>
      <c r="DL11" s="205"/>
      <c r="DM11" s="183"/>
      <c r="DN11" s="56"/>
      <c r="DO11" s="56"/>
      <c r="DP11" s="183"/>
      <c r="DQ11" s="192"/>
      <c r="DR11" s="193"/>
      <c r="DS11" s="54"/>
      <c r="DT11" s="193"/>
      <c r="DU11" s="193"/>
      <c r="DV11" s="193"/>
      <c r="DW11" s="193"/>
      <c r="DX11" s="193"/>
      <c r="DY11" s="205"/>
      <c r="DZ11" s="10"/>
      <c r="EA11" s="10"/>
      <c r="EB11" s="10"/>
      <c r="EC11" s="10"/>
      <c r="ED11" s="10"/>
      <c r="EE11" s="10"/>
      <c r="EF11" s="10"/>
      <c r="EG11" s="10"/>
      <c r="EH11" s="10"/>
      <c r="EI11" s="10"/>
      <c r="EJ11" s="10"/>
      <c r="EK11" s="10"/>
      <c r="EL11" s="10"/>
      <c r="EM11" s="10"/>
      <c r="EN11" s="10"/>
      <c r="EO11" s="10"/>
      <c r="EP11" s="10"/>
      <c r="EQ11" s="54"/>
      <c r="ER11" s="183"/>
      <c r="ES11" s="56"/>
      <c r="ET11" s="205"/>
      <c r="EU11" s="183"/>
      <c r="EV11" s="56"/>
      <c r="EW11" s="206"/>
      <c r="EX11" s="183"/>
      <c r="EY11" s="56"/>
      <c r="EZ11" s="94"/>
      <c r="FA11" s="54"/>
      <c r="FB11" s="198"/>
      <c r="FC11" s="198"/>
      <c r="FD11" s="194"/>
      <c r="FE11" s="193"/>
      <c r="FF11" s="193"/>
      <c r="FG11" s="117"/>
      <c r="FH11" s="183"/>
      <c r="FI11" s="199"/>
      <c r="FJ11" s="96"/>
      <c r="FK11" s="54"/>
      <c r="FL11" s="196"/>
      <c r="FM11" s="183"/>
      <c r="FN11" s="183"/>
      <c r="FO11" s="183"/>
      <c r="FP11" s="188"/>
      <c r="FQ11" s="188"/>
      <c r="FR11" s="183"/>
      <c r="FS11" s="183"/>
      <c r="FT11" s="54"/>
      <c r="FU11" s="200"/>
      <c r="FV11" s="200"/>
      <c r="FW11" s="200"/>
      <c r="FX11" s="200"/>
      <c r="FY11" s="200"/>
      <c r="FZ11" s="200"/>
      <c r="GA11" s="200"/>
      <c r="GB11" s="4"/>
      <c r="II11" s="2"/>
      <c r="IJ11" s="2"/>
    </row>
    <row r="12" spans="1:244" ht="14.25" customHeight="1">
      <c r="A12" s="670" t="s">
        <v>12</v>
      </c>
      <c r="B12" s="743">
        <v>511.59433294999997</v>
      </c>
      <c r="C12" s="743">
        <v>452.36395494999999</v>
      </c>
      <c r="D12" s="811">
        <v>59.230378000000002</v>
      </c>
      <c r="E12" s="800">
        <v>0.88422393645672226</v>
      </c>
      <c r="F12" s="800">
        <v>0.11577606354327777</v>
      </c>
      <c r="G12" s="670" t="s">
        <v>12</v>
      </c>
      <c r="H12" s="743">
        <v>257.17306400000001</v>
      </c>
      <c r="I12" s="743">
        <v>72.274100000000004</v>
      </c>
      <c r="J12" s="743">
        <v>19.552536</v>
      </c>
      <c r="K12" s="811">
        <v>37.23854</v>
      </c>
      <c r="L12" s="743">
        <v>20.958086999999999</v>
      </c>
      <c r="M12" s="743">
        <v>13.285108640000001</v>
      </c>
      <c r="O12" s="15"/>
      <c r="P12" s="54"/>
      <c r="Q12" s="55"/>
      <c r="R12" s="55"/>
      <c r="S12" s="56"/>
      <c r="T12" s="203"/>
      <c r="U12" s="55"/>
      <c r="V12" s="55"/>
      <c r="W12" s="56"/>
      <c r="X12" s="125"/>
      <c r="Y12" s="54"/>
      <c r="Z12" s="55"/>
      <c r="AA12" s="56"/>
      <c r="AB12" s="55"/>
      <c r="AC12" s="56"/>
      <c r="AD12" s="55"/>
      <c r="AE12" s="56"/>
      <c r="AF12" s="181"/>
      <c r="AG12" s="55"/>
      <c r="AH12" s="56"/>
      <c r="AI12" s="201"/>
      <c r="AJ12" s="54"/>
      <c r="AK12" s="162"/>
      <c r="AL12" s="162"/>
      <c r="AM12" s="162"/>
      <c r="AN12" s="162"/>
      <c r="AO12" s="162"/>
      <c r="AP12" s="182"/>
      <c r="AQ12" s="182"/>
      <c r="AS12" s="54"/>
      <c r="AT12" s="183"/>
      <c r="AU12" s="56"/>
      <c r="AV12" s="181"/>
      <c r="AW12" s="183"/>
      <c r="AX12" s="56"/>
      <c r="AZ12" s="183"/>
      <c r="BA12" s="56"/>
      <c r="BC12" s="183"/>
      <c r="BD12" s="56"/>
      <c r="BE12" s="182"/>
      <c r="BF12" s="54"/>
      <c r="BG12" s="161"/>
      <c r="BH12" s="161"/>
      <c r="BI12" s="161"/>
      <c r="BJ12" s="184"/>
      <c r="BK12" s="182"/>
      <c r="BL12" s="182"/>
      <c r="BM12" s="182"/>
      <c r="BN12" s="182"/>
      <c r="BO12" s="182"/>
      <c r="BQ12" s="54"/>
      <c r="BR12" s="183"/>
      <c r="BS12" s="183"/>
      <c r="BT12" s="185"/>
      <c r="BU12" s="183"/>
      <c r="BV12" s="183"/>
      <c r="BW12" s="183"/>
      <c r="BX12" s="183"/>
      <c r="BY12" s="183"/>
      <c r="BZ12" s="94"/>
      <c r="CA12" s="54"/>
      <c r="CB12" s="57"/>
      <c r="CC12" s="57"/>
      <c r="CD12" s="57"/>
      <c r="CE12" s="57"/>
      <c r="CF12" s="57"/>
      <c r="CG12" s="57"/>
      <c r="CH12" s="57"/>
      <c r="CI12" s="57"/>
      <c r="CJ12" s="186"/>
      <c r="CK12" s="54"/>
      <c r="CL12" s="55"/>
      <c r="CM12" s="187"/>
      <c r="CN12" s="55"/>
      <c r="CO12" s="55"/>
      <c r="CP12" s="55"/>
      <c r="CQ12" s="55"/>
      <c r="CR12" s="55"/>
      <c r="CS12" s="188"/>
      <c r="CU12" s="54"/>
      <c r="CV12" s="189"/>
      <c r="CW12" s="189"/>
      <c r="CX12" s="189"/>
      <c r="CY12" s="189"/>
      <c r="CZ12" s="189"/>
      <c r="DA12" s="189"/>
      <c r="DB12" s="189"/>
      <c r="DC12" s="189"/>
      <c r="DD12" s="186"/>
      <c r="DE12" s="54"/>
      <c r="DF12" s="183"/>
      <c r="DG12" s="56"/>
      <c r="DH12" s="203"/>
      <c r="DI12" s="190"/>
      <c r="DJ12" s="56"/>
      <c r="DK12" s="204"/>
      <c r="DL12" s="205"/>
      <c r="DM12" s="183"/>
      <c r="DN12" s="56"/>
      <c r="DO12" s="56"/>
      <c r="DP12" s="183"/>
      <c r="DQ12" s="192"/>
      <c r="DR12" s="193"/>
      <c r="DS12" s="54"/>
      <c r="DT12" s="193"/>
      <c r="DU12" s="193"/>
      <c r="DV12" s="193"/>
      <c r="DW12" s="193"/>
      <c r="DX12" s="193"/>
      <c r="DY12" s="205"/>
      <c r="DZ12" s="10"/>
      <c r="EA12" s="10"/>
      <c r="EB12" s="10"/>
      <c r="EC12" s="10"/>
      <c r="ED12" s="10"/>
      <c r="EE12" s="10"/>
      <c r="EF12" s="10"/>
      <c r="EG12" s="10"/>
      <c r="EH12" s="10"/>
      <c r="EI12" s="10"/>
      <c r="EJ12" s="10"/>
      <c r="EK12" s="10"/>
      <c r="EL12" s="10"/>
      <c r="EM12" s="10"/>
      <c r="EN12" s="10"/>
      <c r="EO12" s="10"/>
      <c r="EP12" s="10"/>
      <c r="EQ12" s="54"/>
      <c r="ER12" s="183"/>
      <c r="ES12" s="56"/>
      <c r="ET12" s="205"/>
      <c r="EU12" s="183"/>
      <c r="EV12" s="56"/>
      <c r="EW12" s="206"/>
      <c r="EX12" s="183"/>
      <c r="EY12" s="56"/>
      <c r="EZ12" s="94"/>
      <c r="FA12" s="54"/>
      <c r="FB12" s="198"/>
      <c r="FC12" s="198"/>
      <c r="FD12" s="194"/>
      <c r="FE12" s="193"/>
      <c r="FF12" s="193"/>
      <c r="FG12" s="117"/>
      <c r="FH12" s="183"/>
      <c r="FI12" s="199"/>
      <c r="FJ12" s="96"/>
      <c r="FK12" s="54"/>
      <c r="FL12" s="196"/>
      <c r="FM12" s="183"/>
      <c r="FN12" s="183"/>
      <c r="FO12" s="183"/>
      <c r="FP12" s="188"/>
      <c r="FQ12" s="188"/>
      <c r="FR12" s="183"/>
      <c r="FS12" s="183"/>
      <c r="FT12" s="54"/>
      <c r="FU12" s="200"/>
      <c r="FV12" s="200"/>
      <c r="FW12" s="200"/>
      <c r="FX12" s="200"/>
      <c r="FY12" s="200"/>
      <c r="FZ12" s="200"/>
      <c r="GA12" s="200"/>
      <c r="GB12" s="4"/>
      <c r="II12" s="2"/>
      <c r="IJ12" s="2"/>
    </row>
    <row r="13" spans="1:244" ht="14.25" customHeight="1">
      <c r="A13" s="524" t="s">
        <v>13</v>
      </c>
      <c r="B13" s="744">
        <v>465.26085853999996</v>
      </c>
      <c r="C13" s="744">
        <v>414.98404558999999</v>
      </c>
      <c r="D13" s="812">
        <v>50.276812949999993</v>
      </c>
      <c r="E13" s="801">
        <v>0.89193844264533695</v>
      </c>
      <c r="F13" s="801">
        <v>0.10806155735466308</v>
      </c>
      <c r="G13" s="524" t="s">
        <v>13</v>
      </c>
      <c r="H13" s="744">
        <v>243.12529556999999</v>
      </c>
      <c r="I13" s="744">
        <v>33.409028999999997</v>
      </c>
      <c r="J13" s="744">
        <v>18.867678999999999</v>
      </c>
      <c r="K13" s="812">
        <v>21.829250999999999</v>
      </c>
      <c r="L13" s="744">
        <v>22.785661000000001</v>
      </c>
      <c r="M13" s="744">
        <v>14.04266172</v>
      </c>
      <c r="O13" s="15"/>
      <c r="P13" s="54"/>
      <c r="Q13" s="55"/>
      <c r="R13" s="55"/>
      <c r="S13" s="56"/>
      <c r="T13" s="203"/>
      <c r="U13" s="55"/>
      <c r="V13" s="55"/>
      <c r="W13" s="56"/>
      <c r="X13" s="125"/>
      <c r="Y13" s="54"/>
      <c r="Z13" s="55"/>
      <c r="AA13" s="56"/>
      <c r="AB13" s="55"/>
      <c r="AC13" s="56"/>
      <c r="AD13" s="55"/>
      <c r="AE13" s="56"/>
      <c r="AF13" s="181"/>
      <c r="AG13" s="55"/>
      <c r="AH13" s="56"/>
      <c r="AI13" s="201"/>
      <c r="AJ13" s="54"/>
      <c r="AK13" s="162"/>
      <c r="AL13" s="162"/>
      <c r="AM13" s="162"/>
      <c r="AN13" s="162"/>
      <c r="AO13" s="162"/>
      <c r="AP13" s="182"/>
      <c r="AQ13" s="182"/>
      <c r="AS13" s="54"/>
      <c r="AT13" s="183"/>
      <c r="AU13" s="56"/>
      <c r="AV13" s="181"/>
      <c r="AW13" s="183"/>
      <c r="AX13" s="56"/>
      <c r="AZ13" s="183"/>
      <c r="BA13" s="56"/>
      <c r="BC13" s="183"/>
      <c r="BD13" s="56"/>
      <c r="BE13" s="182"/>
      <c r="BF13" s="54"/>
      <c r="BG13" s="161"/>
      <c r="BH13" s="161"/>
      <c r="BI13" s="161"/>
      <c r="BJ13" s="184"/>
      <c r="BK13" s="182"/>
      <c r="BL13" s="182"/>
      <c r="BM13" s="182"/>
      <c r="BN13" s="182"/>
      <c r="BO13" s="182"/>
      <c r="BQ13" s="54"/>
      <c r="BR13" s="183"/>
      <c r="BS13" s="183"/>
      <c r="BT13" s="185"/>
      <c r="BU13" s="183"/>
      <c r="BV13" s="183"/>
      <c r="BW13" s="183"/>
      <c r="BX13" s="183"/>
      <c r="BY13" s="183"/>
      <c r="BZ13" s="94"/>
      <c r="CA13" s="54"/>
      <c r="CB13" s="57"/>
      <c r="CC13" s="57"/>
      <c r="CD13" s="57"/>
      <c r="CE13" s="57"/>
      <c r="CF13" s="57"/>
      <c r="CG13" s="57"/>
      <c r="CH13" s="57"/>
      <c r="CI13" s="57"/>
      <c r="CJ13" s="186"/>
      <c r="CK13" s="54"/>
      <c r="CL13" s="55"/>
      <c r="CM13" s="187"/>
      <c r="CN13" s="55"/>
      <c r="CO13" s="55"/>
      <c r="CP13" s="55"/>
      <c r="CQ13" s="55"/>
      <c r="CR13" s="55"/>
      <c r="CS13" s="188"/>
      <c r="CU13" s="54"/>
      <c r="CV13" s="189"/>
      <c r="CW13" s="189"/>
      <c r="CX13" s="189"/>
      <c r="CY13" s="189"/>
      <c r="CZ13" s="189"/>
      <c r="DA13" s="189"/>
      <c r="DB13" s="189"/>
      <c r="DC13" s="189"/>
      <c r="DD13" s="186"/>
      <c r="DE13" s="54"/>
      <c r="DF13" s="183"/>
      <c r="DG13" s="56"/>
      <c r="DH13" s="203"/>
      <c r="DI13" s="190"/>
      <c r="DJ13" s="56"/>
      <c r="DK13" s="204"/>
      <c r="DL13" s="205"/>
      <c r="DM13" s="183"/>
      <c r="DN13" s="56"/>
      <c r="DO13" s="56"/>
      <c r="DP13" s="183"/>
      <c r="DQ13" s="192"/>
      <c r="DR13" s="193"/>
      <c r="DS13" s="54"/>
      <c r="DT13" s="193"/>
      <c r="DU13" s="193"/>
      <c r="DV13" s="193"/>
      <c r="DW13" s="193"/>
      <c r="DX13" s="193"/>
      <c r="DY13" s="205"/>
      <c r="DZ13" s="10"/>
      <c r="EA13" s="10"/>
      <c r="EB13" s="10"/>
      <c r="EC13" s="10"/>
      <c r="ED13" s="10"/>
      <c r="EE13" s="10"/>
      <c r="EF13" s="10"/>
      <c r="EG13" s="10"/>
      <c r="EH13" s="10"/>
      <c r="EI13" s="10"/>
      <c r="EJ13" s="10"/>
      <c r="EK13" s="10"/>
      <c r="EL13" s="10"/>
      <c r="EM13" s="10"/>
      <c r="EN13" s="10"/>
      <c r="EO13" s="10"/>
      <c r="EP13" s="10"/>
      <c r="EQ13" s="54"/>
      <c r="ER13" s="183"/>
      <c r="ES13" s="56"/>
      <c r="ET13" s="205"/>
      <c r="EU13" s="183"/>
      <c r="EV13" s="56"/>
      <c r="EW13" s="206"/>
      <c r="EX13" s="183"/>
      <c r="EY13" s="56"/>
      <c r="EZ13" s="94"/>
      <c r="FA13" s="54"/>
      <c r="FB13" s="198"/>
      <c r="FC13" s="198"/>
      <c r="FD13" s="194"/>
      <c r="FE13" s="193"/>
      <c r="FF13" s="193"/>
      <c r="FG13" s="117"/>
      <c r="FH13" s="183"/>
      <c r="FI13" s="199"/>
      <c r="FJ13" s="96"/>
      <c r="FK13" s="54"/>
      <c r="FL13" s="196"/>
      <c r="FM13" s="183"/>
      <c r="FN13" s="183"/>
      <c r="FO13" s="183"/>
      <c r="FP13" s="188"/>
      <c r="FQ13" s="188"/>
      <c r="FR13" s="183"/>
      <c r="FS13" s="183"/>
      <c r="FT13" s="54"/>
      <c r="FU13" s="200"/>
      <c r="FV13" s="200"/>
      <c r="FW13" s="200"/>
      <c r="FX13" s="200"/>
      <c r="FY13" s="200"/>
      <c r="FZ13" s="200"/>
      <c r="GA13" s="200"/>
      <c r="GB13" s="4"/>
      <c r="II13" s="2"/>
      <c r="IJ13" s="2"/>
    </row>
    <row r="14" spans="1:244" ht="14.25" customHeight="1">
      <c r="A14" s="670" t="s">
        <v>14</v>
      </c>
      <c r="B14" s="743">
        <v>279.80817146999999</v>
      </c>
      <c r="C14" s="743">
        <v>246.16370021</v>
      </c>
      <c r="D14" s="811">
        <v>33.644471260000003</v>
      </c>
      <c r="E14" s="800">
        <v>0.8797587965953767</v>
      </c>
      <c r="F14" s="800">
        <v>0.12024120340462337</v>
      </c>
      <c r="G14" s="670" t="s">
        <v>14</v>
      </c>
      <c r="H14" s="743">
        <v>135.07917499999999</v>
      </c>
      <c r="I14" s="743">
        <v>0</v>
      </c>
      <c r="J14" s="743">
        <v>27.299844</v>
      </c>
      <c r="K14" s="811">
        <v>9.8067279999999997</v>
      </c>
      <c r="L14" s="743">
        <v>17.835249000000001</v>
      </c>
      <c r="M14" s="743">
        <v>9.6051088</v>
      </c>
      <c r="O14" s="15"/>
      <c r="P14" s="54"/>
      <c r="Q14" s="55"/>
      <c r="R14" s="55"/>
      <c r="S14" s="56"/>
      <c r="T14" s="203"/>
      <c r="U14" s="55"/>
      <c r="V14" s="55"/>
      <c r="W14" s="56"/>
      <c r="X14" s="125"/>
      <c r="Y14" s="54"/>
      <c r="Z14" s="55"/>
      <c r="AA14" s="56"/>
      <c r="AB14" s="55"/>
      <c r="AC14" s="56"/>
      <c r="AD14" s="55"/>
      <c r="AE14" s="56"/>
      <c r="AF14" s="181"/>
      <c r="AG14" s="55"/>
      <c r="AH14" s="56"/>
      <c r="AI14" s="201"/>
      <c r="AJ14" s="54"/>
      <c r="AK14" s="162"/>
      <c r="AL14" s="162"/>
      <c r="AM14" s="162"/>
      <c r="AN14" s="162"/>
      <c r="AO14" s="162"/>
      <c r="AP14" s="182"/>
      <c r="AQ14" s="182"/>
      <c r="AS14" s="54"/>
      <c r="AT14" s="183"/>
      <c r="AU14" s="56"/>
      <c r="AV14" s="181"/>
      <c r="AW14" s="183"/>
      <c r="AX14" s="56"/>
      <c r="AZ14" s="183"/>
      <c r="BA14" s="56"/>
      <c r="BC14" s="183"/>
      <c r="BD14" s="56"/>
      <c r="BE14" s="182"/>
      <c r="BF14" s="54"/>
      <c r="BG14" s="161"/>
      <c r="BH14" s="161"/>
      <c r="BI14" s="161"/>
      <c r="BJ14" s="184"/>
      <c r="BK14" s="182"/>
      <c r="BL14" s="182"/>
      <c r="BM14" s="182"/>
      <c r="BN14" s="182"/>
      <c r="BO14" s="182"/>
      <c r="BQ14" s="54"/>
      <c r="BR14" s="183"/>
      <c r="BS14" s="183"/>
      <c r="BT14" s="185"/>
      <c r="BU14" s="183"/>
      <c r="BV14" s="183"/>
      <c r="BW14" s="183"/>
      <c r="BX14" s="183"/>
      <c r="BY14" s="183"/>
      <c r="BZ14" s="94"/>
      <c r="CA14" s="54"/>
      <c r="CB14" s="57"/>
      <c r="CC14" s="57"/>
      <c r="CD14" s="57"/>
      <c r="CE14" s="57"/>
      <c r="CF14" s="57"/>
      <c r="CG14" s="57"/>
      <c r="CH14" s="57"/>
      <c r="CI14" s="57"/>
      <c r="CJ14" s="186"/>
      <c r="CK14" s="54"/>
      <c r="CL14" s="55"/>
      <c r="CM14" s="187"/>
      <c r="CN14" s="55"/>
      <c r="CO14" s="55"/>
      <c r="CP14" s="55"/>
      <c r="CQ14" s="55"/>
      <c r="CR14" s="55"/>
      <c r="CS14" s="188"/>
      <c r="CU14" s="54"/>
      <c r="CV14" s="189"/>
      <c r="CW14" s="189"/>
      <c r="CX14" s="189"/>
      <c r="CY14" s="189"/>
      <c r="CZ14" s="189"/>
      <c r="DA14" s="189"/>
      <c r="DB14" s="189"/>
      <c r="DC14" s="189"/>
      <c r="DD14" s="186"/>
      <c r="DE14" s="54"/>
      <c r="DF14" s="183"/>
      <c r="DG14" s="56"/>
      <c r="DH14" s="203"/>
      <c r="DI14" s="190"/>
      <c r="DJ14" s="56"/>
      <c r="DK14" s="204"/>
      <c r="DL14" s="205"/>
      <c r="DM14" s="183"/>
      <c r="DN14" s="56"/>
      <c r="DO14" s="56"/>
      <c r="DP14" s="183"/>
      <c r="DQ14" s="207"/>
      <c r="DR14" s="193"/>
      <c r="DS14" s="54"/>
      <c r="DT14" s="193"/>
      <c r="DU14" s="193"/>
      <c r="DV14" s="193"/>
      <c r="DW14" s="193"/>
      <c r="DX14" s="193"/>
      <c r="DY14" s="205"/>
      <c r="DZ14" s="10"/>
      <c r="EA14" s="10"/>
      <c r="EB14" s="10"/>
      <c r="EC14" s="10"/>
      <c r="ED14" s="10"/>
      <c r="EE14" s="10"/>
      <c r="EF14" s="10"/>
      <c r="EG14" s="10"/>
      <c r="EH14" s="10"/>
      <c r="EI14" s="10"/>
      <c r="EJ14" s="10"/>
      <c r="EK14" s="10"/>
      <c r="EL14" s="10"/>
      <c r="EM14" s="10"/>
      <c r="EN14" s="10"/>
      <c r="EO14" s="10"/>
      <c r="EP14" s="10"/>
      <c r="EQ14" s="54"/>
      <c r="ER14" s="183"/>
      <c r="ES14" s="56"/>
      <c r="ET14" s="205"/>
      <c r="EU14" s="183"/>
      <c r="EV14" s="56"/>
      <c r="EW14" s="206"/>
      <c r="EX14" s="183"/>
      <c r="EY14" s="56"/>
      <c r="EZ14" s="94"/>
      <c r="FA14" s="54"/>
      <c r="FB14" s="198"/>
      <c r="FC14" s="198"/>
      <c r="FD14" s="194"/>
      <c r="FE14" s="193"/>
      <c r="FF14" s="193"/>
      <c r="FG14" s="117"/>
      <c r="FH14" s="183"/>
      <c r="FI14" s="199"/>
      <c r="FJ14" s="96"/>
      <c r="FK14" s="54"/>
      <c r="FL14" s="196"/>
      <c r="FM14" s="183"/>
      <c r="FN14" s="183"/>
      <c r="FO14" s="183"/>
      <c r="FP14" s="188"/>
      <c r="FQ14" s="188"/>
      <c r="FR14" s="183"/>
      <c r="FS14" s="183"/>
      <c r="FT14" s="54"/>
      <c r="FU14" s="200"/>
      <c r="FV14" s="200"/>
      <c r="FW14" s="200"/>
      <c r="FX14" s="200"/>
      <c r="FY14" s="200"/>
      <c r="FZ14" s="200"/>
      <c r="GA14" s="200"/>
      <c r="GB14" s="17"/>
      <c r="II14" s="2"/>
      <c r="IJ14" s="2"/>
    </row>
    <row r="15" spans="1:244" ht="14.25" customHeight="1">
      <c r="A15" s="524" t="s">
        <v>66</v>
      </c>
      <c r="B15" s="744">
        <v>395.22061222999997</v>
      </c>
      <c r="C15" s="744">
        <v>330.07982363999997</v>
      </c>
      <c r="D15" s="812">
        <v>65.140788589999985</v>
      </c>
      <c r="E15" s="801">
        <v>0.8351786658533612</v>
      </c>
      <c r="F15" s="801">
        <v>0.1648213341466388</v>
      </c>
      <c r="G15" s="524" t="s">
        <v>15</v>
      </c>
      <c r="H15" s="744">
        <v>34.044016999999997</v>
      </c>
      <c r="I15" s="744">
        <v>6.5713179999999998</v>
      </c>
      <c r="J15" s="744">
        <v>89.843458999999996</v>
      </c>
      <c r="K15" s="812">
        <v>1.8741840000000001</v>
      </c>
      <c r="L15" s="744">
        <v>0</v>
      </c>
      <c r="M15" s="744">
        <v>14.86902124</v>
      </c>
      <c r="O15" s="15"/>
      <c r="P15" s="54"/>
      <c r="Q15" s="55"/>
      <c r="R15" s="55"/>
      <c r="S15" s="56"/>
      <c r="T15" s="203"/>
      <c r="U15" s="55"/>
      <c r="V15" s="55"/>
      <c r="W15" s="56"/>
      <c r="X15" s="125"/>
      <c r="Y15" s="54"/>
      <c r="Z15" s="55"/>
      <c r="AA15" s="56"/>
      <c r="AB15" s="55"/>
      <c r="AC15" s="56"/>
      <c r="AD15" s="55"/>
      <c r="AE15" s="56"/>
      <c r="AF15" s="181"/>
      <c r="AG15" s="55"/>
      <c r="AH15" s="56"/>
      <c r="AI15" s="201"/>
      <c r="AJ15" s="54"/>
      <c r="AK15" s="162"/>
      <c r="AL15" s="162"/>
      <c r="AM15" s="162"/>
      <c r="AN15" s="162"/>
      <c r="AO15" s="162"/>
      <c r="AP15" s="182"/>
      <c r="AQ15" s="182"/>
      <c r="AS15" s="54"/>
      <c r="AT15" s="183"/>
      <c r="AU15" s="56"/>
      <c r="AV15" s="181"/>
      <c r="AW15" s="183"/>
      <c r="AX15" s="56"/>
      <c r="AZ15" s="183"/>
      <c r="BA15" s="56"/>
      <c r="BC15" s="183"/>
      <c r="BD15" s="56"/>
      <c r="BE15" s="182"/>
      <c r="BF15" s="54"/>
      <c r="BG15" s="161"/>
      <c r="BH15" s="161"/>
      <c r="BI15" s="161"/>
      <c r="BJ15" s="184"/>
      <c r="BK15" s="182"/>
      <c r="BL15" s="182"/>
      <c r="BM15" s="182"/>
      <c r="BN15" s="182"/>
      <c r="BO15" s="182"/>
      <c r="BQ15" s="54"/>
      <c r="BR15" s="183"/>
      <c r="BS15" s="183"/>
      <c r="BT15" s="185"/>
      <c r="BU15" s="183"/>
      <c r="BV15" s="183"/>
      <c r="BW15" s="183"/>
      <c r="BX15" s="183"/>
      <c r="BY15" s="183"/>
      <c r="BZ15" s="94"/>
      <c r="CA15" s="54"/>
      <c r="CB15" s="57"/>
      <c r="CC15" s="57"/>
      <c r="CD15" s="57"/>
      <c r="CE15" s="57"/>
      <c r="CF15" s="57"/>
      <c r="CG15" s="57"/>
      <c r="CH15" s="57"/>
      <c r="CI15" s="57"/>
      <c r="CJ15" s="186"/>
      <c r="CK15" s="54"/>
      <c r="CL15" s="55"/>
      <c r="CM15" s="187"/>
      <c r="CN15" s="55"/>
      <c r="CO15" s="55"/>
      <c r="CP15" s="55"/>
      <c r="CQ15" s="55"/>
      <c r="CR15" s="55"/>
      <c r="CS15" s="188"/>
      <c r="CU15" s="54"/>
      <c r="CV15" s="189"/>
      <c r="CW15" s="189"/>
      <c r="CX15" s="189"/>
      <c r="CY15" s="189"/>
      <c r="CZ15" s="189"/>
      <c r="DA15" s="189"/>
      <c r="DB15" s="189"/>
      <c r="DC15" s="189"/>
      <c r="DD15" s="186"/>
      <c r="DE15" s="54"/>
      <c r="DF15" s="183"/>
      <c r="DG15" s="56"/>
      <c r="DH15" s="203"/>
      <c r="DI15" s="190"/>
      <c r="DJ15" s="56"/>
      <c r="DK15" s="204"/>
      <c r="DL15" s="205"/>
      <c r="DM15" s="183"/>
      <c r="DN15" s="56"/>
      <c r="DO15" s="56"/>
      <c r="DP15" s="183"/>
      <c r="DQ15" s="208"/>
      <c r="DR15" s="193"/>
      <c r="DS15" s="54"/>
      <c r="DT15" s="193"/>
      <c r="DU15" s="193"/>
      <c r="DV15" s="193"/>
      <c r="DW15" s="193"/>
      <c r="DX15" s="193"/>
      <c r="DY15" s="205"/>
      <c r="DZ15" s="10"/>
      <c r="EA15" s="10"/>
      <c r="EB15" s="10"/>
      <c r="EC15" s="10"/>
      <c r="ED15" s="10"/>
      <c r="EE15" s="10"/>
      <c r="EF15" s="10"/>
      <c r="EG15" s="10"/>
      <c r="EH15" s="10"/>
      <c r="EI15" s="10"/>
      <c r="EJ15" s="10"/>
      <c r="EK15" s="10"/>
      <c r="EL15" s="10"/>
      <c r="EM15" s="10"/>
      <c r="EN15" s="10"/>
      <c r="EO15" s="10"/>
      <c r="EP15" s="10"/>
      <c r="EQ15" s="54"/>
      <c r="ER15" s="183"/>
      <c r="ES15" s="56"/>
      <c r="ET15" s="205"/>
      <c r="EU15" s="183"/>
      <c r="EV15" s="56"/>
      <c r="EW15" s="206"/>
      <c r="EX15" s="183"/>
      <c r="EY15" s="56"/>
      <c r="EZ15" s="94"/>
      <c r="FA15" s="54"/>
      <c r="FB15" s="198"/>
      <c r="FC15" s="198"/>
      <c r="FD15" s="194"/>
      <c r="FE15" s="193"/>
      <c r="FF15" s="193"/>
      <c r="FG15" s="117"/>
      <c r="FH15" s="81"/>
      <c r="FI15" s="199"/>
      <c r="FJ15" s="96"/>
      <c r="FK15" s="54"/>
      <c r="FL15" s="196"/>
      <c r="FM15" s="183"/>
      <c r="FN15" s="183"/>
      <c r="FO15" s="183"/>
      <c r="FP15" s="188"/>
      <c r="FQ15" s="188"/>
      <c r="FR15" s="183"/>
      <c r="FS15" s="183"/>
      <c r="FT15" s="54"/>
      <c r="FU15" s="200"/>
      <c r="FV15" s="200"/>
      <c r="FW15" s="200"/>
      <c r="FX15" s="200"/>
      <c r="FY15" s="200"/>
      <c r="FZ15" s="200"/>
      <c r="GA15" s="200"/>
      <c r="GB15" s="17"/>
      <c r="II15" s="2"/>
      <c r="IJ15" s="2"/>
    </row>
    <row r="16" spans="1:244" ht="14.25" customHeight="1">
      <c r="A16" s="670" t="s">
        <v>16</v>
      </c>
      <c r="B16" s="743">
        <v>245.65083299</v>
      </c>
      <c r="C16" s="743">
        <v>219.62468759000001</v>
      </c>
      <c r="D16" s="811">
        <v>26.026145399999997</v>
      </c>
      <c r="E16" s="800">
        <v>0.89405228110478474</v>
      </c>
      <c r="F16" s="800">
        <v>0.10594771889521529</v>
      </c>
      <c r="G16" s="670" t="s">
        <v>16</v>
      </c>
      <c r="H16" s="743">
        <v>119.86239999999999</v>
      </c>
      <c r="I16" s="743">
        <v>29.157094000000001</v>
      </c>
      <c r="J16" s="743">
        <v>15.162392000000001</v>
      </c>
      <c r="K16" s="811">
        <v>18.764396999999999</v>
      </c>
      <c r="L16" s="743">
        <v>16.193783</v>
      </c>
      <c r="M16" s="743">
        <v>6.1906779400000005</v>
      </c>
      <c r="O16" s="15"/>
      <c r="P16" s="54"/>
      <c r="Q16" s="55"/>
      <c r="R16" s="55"/>
      <c r="S16" s="56"/>
      <c r="T16" s="203"/>
      <c r="U16" s="55"/>
      <c r="V16" s="55"/>
      <c r="W16" s="56"/>
      <c r="X16" s="125"/>
      <c r="Y16" s="54"/>
      <c r="Z16" s="55"/>
      <c r="AA16" s="56"/>
      <c r="AB16" s="55"/>
      <c r="AC16" s="56"/>
      <c r="AD16" s="55"/>
      <c r="AE16" s="56"/>
      <c r="AF16" s="181"/>
      <c r="AG16" s="55"/>
      <c r="AH16" s="56"/>
      <c r="AI16" s="201"/>
      <c r="AJ16" s="54"/>
      <c r="AK16" s="162"/>
      <c r="AL16" s="162"/>
      <c r="AM16" s="162"/>
      <c r="AN16" s="162"/>
      <c r="AO16" s="162"/>
      <c r="AP16" s="182"/>
      <c r="AQ16" s="182"/>
      <c r="AS16" s="54"/>
      <c r="AT16" s="183"/>
      <c r="AU16" s="56"/>
      <c r="AV16" s="181"/>
      <c r="AW16" s="183"/>
      <c r="AX16" s="56"/>
      <c r="AZ16" s="183"/>
      <c r="BA16" s="56"/>
      <c r="BC16" s="183"/>
      <c r="BD16" s="56"/>
      <c r="BE16" s="182"/>
      <c r="BF16" s="54"/>
      <c r="BG16" s="161"/>
      <c r="BH16" s="161"/>
      <c r="BI16" s="161"/>
      <c r="BJ16" s="184"/>
      <c r="BK16" s="182"/>
      <c r="BL16" s="182"/>
      <c r="BM16" s="182"/>
      <c r="BN16" s="182"/>
      <c r="BO16" s="182"/>
      <c r="BQ16" s="54"/>
      <c r="BR16" s="183"/>
      <c r="BS16" s="183"/>
      <c r="BT16" s="185"/>
      <c r="BU16" s="183"/>
      <c r="BV16" s="183"/>
      <c r="BW16" s="183"/>
      <c r="BX16" s="183"/>
      <c r="BY16" s="183"/>
      <c r="BZ16" s="94"/>
      <c r="CA16" s="54"/>
      <c r="CB16" s="57"/>
      <c r="CC16" s="57"/>
      <c r="CD16" s="57"/>
      <c r="CE16" s="57"/>
      <c r="CF16" s="57"/>
      <c r="CG16" s="57"/>
      <c r="CH16" s="57"/>
      <c r="CI16" s="57"/>
      <c r="CJ16" s="186"/>
      <c r="CK16" s="54"/>
      <c r="CL16" s="55"/>
      <c r="CM16" s="187"/>
      <c r="CN16" s="55"/>
      <c r="CO16" s="55"/>
      <c r="CP16" s="55"/>
      <c r="CQ16" s="55"/>
      <c r="CR16" s="55"/>
      <c r="CS16" s="188"/>
      <c r="CU16" s="54"/>
      <c r="CV16" s="189"/>
      <c r="CW16" s="189"/>
      <c r="CX16" s="189"/>
      <c r="CY16" s="189"/>
      <c r="CZ16" s="189"/>
      <c r="DA16" s="189"/>
      <c r="DB16" s="189"/>
      <c r="DC16" s="189"/>
      <c r="DD16" s="186"/>
      <c r="DE16" s="54"/>
      <c r="DF16" s="183"/>
      <c r="DG16" s="56"/>
      <c r="DH16" s="203"/>
      <c r="DI16" s="190"/>
      <c r="DJ16" s="56"/>
      <c r="DK16" s="204"/>
      <c r="DL16" s="205"/>
      <c r="DM16" s="183"/>
      <c r="DN16" s="56"/>
      <c r="DO16" s="56"/>
      <c r="DP16" s="183"/>
      <c r="DQ16" s="192"/>
      <c r="DR16" s="193"/>
      <c r="DS16" s="54"/>
      <c r="DT16" s="193"/>
      <c r="DU16" s="193"/>
      <c r="DV16" s="193"/>
      <c r="DW16" s="193"/>
      <c r="DX16" s="193"/>
      <c r="DY16" s="205"/>
      <c r="DZ16" s="10"/>
      <c r="EA16" s="10"/>
      <c r="EB16" s="10"/>
      <c r="EC16" s="10"/>
      <c r="ED16" s="10"/>
      <c r="EE16" s="10"/>
      <c r="EF16" s="10"/>
      <c r="EG16" s="10"/>
      <c r="EH16" s="10"/>
      <c r="EI16" s="10"/>
      <c r="EJ16" s="10"/>
      <c r="EK16" s="10"/>
      <c r="EL16" s="10"/>
      <c r="EM16" s="10"/>
      <c r="EN16" s="10"/>
      <c r="EO16" s="10"/>
      <c r="EP16" s="10"/>
      <c r="EQ16" s="54"/>
      <c r="ER16" s="183"/>
      <c r="ES16" s="56"/>
      <c r="ET16" s="205"/>
      <c r="EU16" s="183"/>
      <c r="EV16" s="56"/>
      <c r="EW16" s="206"/>
      <c r="EX16" s="183"/>
      <c r="EY16" s="56"/>
      <c r="EZ16" s="94"/>
      <c r="FA16" s="54"/>
      <c r="FB16" s="198"/>
      <c r="FC16" s="198"/>
      <c r="FD16" s="194"/>
      <c r="FE16" s="193"/>
      <c r="FF16" s="193"/>
      <c r="FG16" s="117"/>
      <c r="FH16" s="183"/>
      <c r="FI16" s="199"/>
      <c r="FJ16" s="96"/>
      <c r="FK16" s="54"/>
      <c r="FL16" s="196"/>
      <c r="FM16" s="183"/>
      <c r="FN16" s="183"/>
      <c r="FO16" s="183"/>
      <c r="FP16" s="188"/>
      <c r="FQ16" s="188"/>
      <c r="FR16" s="183"/>
      <c r="FS16" s="183"/>
      <c r="FT16" s="54"/>
      <c r="FU16" s="200"/>
      <c r="FV16" s="200"/>
      <c r="FW16" s="200"/>
      <c r="FX16" s="200"/>
      <c r="FY16" s="200"/>
      <c r="FZ16" s="200"/>
      <c r="GA16" s="200"/>
      <c r="GB16" s="17"/>
      <c r="II16" s="2"/>
      <c r="IJ16" s="2"/>
    </row>
    <row r="17" spans="1:244" ht="14.25" customHeight="1">
      <c r="A17" s="524" t="s">
        <v>17</v>
      </c>
      <c r="B17" s="744">
        <v>500.58440860000002</v>
      </c>
      <c r="C17" s="744">
        <v>429.83791263000001</v>
      </c>
      <c r="D17" s="812">
        <v>70.746495969999998</v>
      </c>
      <c r="E17" s="801">
        <v>0.85867219442998843</v>
      </c>
      <c r="F17" s="801">
        <v>0.14132780557001151</v>
      </c>
      <c r="G17" s="524" t="s">
        <v>17</v>
      </c>
      <c r="H17" s="744">
        <v>231.85961499999999</v>
      </c>
      <c r="I17" s="744">
        <v>67.715817999999999</v>
      </c>
      <c r="J17" s="744">
        <v>12.093536</v>
      </c>
      <c r="K17" s="812">
        <v>17.164750000000002</v>
      </c>
      <c r="L17" s="744">
        <v>19.154520000000002</v>
      </c>
      <c r="M17" s="744">
        <v>38.322417999999999</v>
      </c>
      <c r="O17" s="15"/>
      <c r="P17" s="54"/>
      <c r="Q17" s="55"/>
      <c r="R17" s="55"/>
      <c r="S17" s="56"/>
      <c r="T17" s="203"/>
      <c r="U17" s="55"/>
      <c r="V17" s="55"/>
      <c r="W17" s="56"/>
      <c r="X17" s="125"/>
      <c r="Y17" s="54"/>
      <c r="Z17" s="55"/>
      <c r="AA17" s="56"/>
      <c r="AB17" s="55"/>
      <c r="AC17" s="56"/>
      <c r="AD17" s="55"/>
      <c r="AE17" s="56"/>
      <c r="AF17" s="181"/>
      <c r="AG17" s="55"/>
      <c r="AH17" s="56"/>
      <c r="AI17" s="201"/>
      <c r="AJ17" s="54"/>
      <c r="AK17" s="162"/>
      <c r="AL17" s="162"/>
      <c r="AM17" s="162"/>
      <c r="AN17" s="162"/>
      <c r="AO17" s="162"/>
      <c r="AP17" s="182"/>
      <c r="AQ17" s="182"/>
      <c r="AS17" s="54"/>
      <c r="AT17" s="183"/>
      <c r="AU17" s="56"/>
      <c r="AV17" s="181"/>
      <c r="AW17" s="183"/>
      <c r="AX17" s="56"/>
      <c r="AZ17" s="183"/>
      <c r="BA17" s="56"/>
      <c r="BC17" s="183"/>
      <c r="BD17" s="56"/>
      <c r="BE17" s="182"/>
      <c r="BF17" s="54"/>
      <c r="BG17" s="161"/>
      <c r="BH17" s="161"/>
      <c r="BI17" s="161"/>
      <c r="BJ17" s="184"/>
      <c r="BK17" s="182"/>
      <c r="BL17" s="182"/>
      <c r="BM17" s="182"/>
      <c r="BN17" s="182"/>
      <c r="BO17" s="182"/>
      <c r="BQ17" s="54"/>
      <c r="BR17" s="183"/>
      <c r="BS17" s="183"/>
      <c r="BT17" s="185"/>
      <c r="BU17" s="183"/>
      <c r="BV17" s="183"/>
      <c r="BW17" s="183"/>
      <c r="BX17" s="183"/>
      <c r="BY17" s="183"/>
      <c r="BZ17" s="94"/>
      <c r="CA17" s="54"/>
      <c r="CB17" s="57"/>
      <c r="CC17" s="57"/>
      <c r="CD17" s="57"/>
      <c r="CE17" s="57"/>
      <c r="CF17" s="57"/>
      <c r="CG17" s="57"/>
      <c r="CH17" s="57"/>
      <c r="CI17" s="57"/>
      <c r="CJ17" s="186"/>
      <c r="CK17" s="54"/>
      <c r="CL17" s="55"/>
      <c r="CM17" s="187"/>
      <c r="CN17" s="55"/>
      <c r="CO17" s="55"/>
      <c r="CP17" s="55"/>
      <c r="CQ17" s="55"/>
      <c r="CR17" s="55"/>
      <c r="CS17" s="188"/>
      <c r="CU17" s="54"/>
      <c r="CV17" s="189"/>
      <c r="CW17" s="189"/>
      <c r="CX17" s="189"/>
      <c r="CY17" s="189"/>
      <c r="CZ17" s="189"/>
      <c r="DA17" s="189"/>
      <c r="DB17" s="189"/>
      <c r="DC17" s="189"/>
      <c r="DD17" s="186"/>
      <c r="DE17" s="54"/>
      <c r="DF17" s="183"/>
      <c r="DG17" s="56"/>
      <c r="DH17" s="203"/>
      <c r="DI17" s="190"/>
      <c r="DJ17" s="56"/>
      <c r="DK17" s="204"/>
      <c r="DL17" s="205"/>
      <c r="DM17" s="183"/>
      <c r="DN17" s="56"/>
      <c r="DO17" s="56"/>
      <c r="DP17" s="183"/>
      <c r="DQ17" s="192"/>
      <c r="DR17" s="193"/>
      <c r="DS17" s="54"/>
      <c r="DT17" s="193"/>
      <c r="DU17" s="193"/>
      <c r="DV17" s="193"/>
      <c r="DW17" s="193"/>
      <c r="DX17" s="193"/>
      <c r="DY17" s="205"/>
      <c r="DZ17" s="10"/>
      <c r="EA17" s="10"/>
      <c r="EB17" s="10"/>
      <c r="EC17" s="10"/>
      <c r="ED17" s="10"/>
      <c r="EE17" s="10"/>
      <c r="EF17" s="10"/>
      <c r="EG17" s="10"/>
      <c r="EH17" s="10"/>
      <c r="EI17" s="10"/>
      <c r="EJ17" s="10"/>
      <c r="EK17" s="10"/>
      <c r="EL17" s="10"/>
      <c r="EM17" s="10"/>
      <c r="EN17" s="10"/>
      <c r="EO17" s="10"/>
      <c r="EP17" s="10"/>
      <c r="EQ17" s="54"/>
      <c r="ER17" s="183"/>
      <c r="ES17" s="56"/>
      <c r="ET17" s="205"/>
      <c r="EU17" s="183"/>
      <c r="EV17" s="56"/>
      <c r="EW17" s="206"/>
      <c r="EX17" s="183"/>
      <c r="EY17" s="56"/>
      <c r="EZ17" s="94"/>
      <c r="FA17" s="54"/>
      <c r="FB17" s="198"/>
      <c r="FC17" s="198"/>
      <c r="FD17" s="194"/>
      <c r="FE17" s="193"/>
      <c r="FF17" s="193"/>
      <c r="FG17" s="117"/>
      <c r="FH17" s="183"/>
      <c r="FI17" s="199"/>
      <c r="FJ17" s="96"/>
      <c r="FK17" s="54"/>
      <c r="FL17" s="196"/>
      <c r="FM17" s="183"/>
      <c r="FN17" s="183"/>
      <c r="FO17" s="183"/>
      <c r="FP17" s="188"/>
      <c r="FQ17" s="188"/>
      <c r="FR17" s="183"/>
      <c r="FS17" s="183"/>
      <c r="FT17" s="54"/>
      <c r="FU17" s="200"/>
      <c r="FV17" s="200"/>
      <c r="FW17" s="200"/>
      <c r="FX17" s="200"/>
      <c r="FY17" s="200"/>
      <c r="FZ17" s="200"/>
      <c r="GA17" s="200"/>
      <c r="GB17" s="4"/>
      <c r="II17" s="2"/>
      <c r="IJ17" s="2"/>
    </row>
    <row r="18" spans="1:244" ht="14.25" customHeight="1">
      <c r="A18" s="670" t="s">
        <v>18</v>
      </c>
      <c r="B18" s="743">
        <v>200.68623768</v>
      </c>
      <c r="C18" s="743">
        <v>187.79850089999999</v>
      </c>
      <c r="D18" s="811">
        <v>12.887736779999999</v>
      </c>
      <c r="E18" s="800">
        <v>0.93578166131875029</v>
      </c>
      <c r="F18" s="800">
        <v>6.4218338681249612E-2</v>
      </c>
      <c r="G18" s="670" t="s">
        <v>18</v>
      </c>
      <c r="H18" s="743">
        <v>118.301232</v>
      </c>
      <c r="I18" s="743">
        <v>17.362311999999999</v>
      </c>
      <c r="J18" s="743">
        <v>4.8814270000000004</v>
      </c>
      <c r="K18" s="811">
        <v>7.6214570000000004</v>
      </c>
      <c r="L18" s="743">
        <v>6.75671</v>
      </c>
      <c r="M18" s="743">
        <v>3.8340353599999997</v>
      </c>
      <c r="O18" s="15"/>
      <c r="P18" s="54"/>
      <c r="Q18" s="55"/>
      <c r="R18" s="55"/>
      <c r="S18" s="56"/>
      <c r="T18" s="203"/>
      <c r="U18" s="55"/>
      <c r="V18" s="55"/>
      <c r="W18" s="56"/>
      <c r="X18" s="125"/>
      <c r="Y18" s="54"/>
      <c r="Z18" s="55"/>
      <c r="AA18" s="56"/>
      <c r="AB18" s="55"/>
      <c r="AC18" s="56"/>
      <c r="AD18" s="55"/>
      <c r="AE18" s="56"/>
      <c r="AF18" s="181"/>
      <c r="AG18" s="55"/>
      <c r="AH18" s="56"/>
      <c r="AI18" s="201"/>
      <c r="AJ18" s="54"/>
      <c r="AK18" s="162"/>
      <c r="AL18" s="162"/>
      <c r="AM18" s="162"/>
      <c r="AN18" s="162"/>
      <c r="AO18" s="162"/>
      <c r="AP18" s="182"/>
      <c r="AQ18" s="182"/>
      <c r="AS18" s="54"/>
      <c r="AT18" s="183"/>
      <c r="AU18" s="56"/>
      <c r="AV18" s="181"/>
      <c r="AW18" s="183"/>
      <c r="AX18" s="56"/>
      <c r="AZ18" s="183"/>
      <c r="BA18" s="56"/>
      <c r="BC18" s="183"/>
      <c r="BD18" s="56"/>
      <c r="BE18" s="182"/>
      <c r="BF18" s="54"/>
      <c r="BG18" s="161"/>
      <c r="BH18" s="161"/>
      <c r="BI18" s="161"/>
      <c r="BJ18" s="184"/>
      <c r="BK18" s="182"/>
      <c r="BL18" s="182"/>
      <c r="BM18" s="182"/>
      <c r="BN18" s="182"/>
      <c r="BO18" s="182"/>
      <c r="BQ18" s="54"/>
      <c r="BR18" s="183"/>
      <c r="BS18" s="183"/>
      <c r="BT18" s="185"/>
      <c r="BU18" s="183"/>
      <c r="BV18" s="183"/>
      <c r="BW18" s="183"/>
      <c r="BX18" s="183"/>
      <c r="BY18" s="183"/>
      <c r="BZ18" s="94"/>
      <c r="CA18" s="54"/>
      <c r="CB18" s="57"/>
      <c r="CC18" s="57"/>
      <c r="CD18" s="57"/>
      <c r="CE18" s="57"/>
      <c r="CF18" s="57"/>
      <c r="CG18" s="57"/>
      <c r="CH18" s="57"/>
      <c r="CI18" s="57"/>
      <c r="CJ18" s="186"/>
      <c r="CK18" s="54"/>
      <c r="CL18" s="55"/>
      <c r="CM18" s="187"/>
      <c r="CN18" s="55"/>
      <c r="CO18" s="55"/>
      <c r="CP18" s="55"/>
      <c r="CQ18" s="55"/>
      <c r="CR18" s="55"/>
      <c r="CS18" s="188"/>
      <c r="CU18" s="54"/>
      <c r="CV18" s="189"/>
      <c r="CW18" s="189"/>
      <c r="CX18" s="189"/>
      <c r="CY18" s="189"/>
      <c r="CZ18" s="189"/>
      <c r="DA18" s="189"/>
      <c r="DB18" s="189"/>
      <c r="DC18" s="189"/>
      <c r="DD18" s="186"/>
      <c r="DE18" s="54"/>
      <c r="DF18" s="183"/>
      <c r="DG18" s="56"/>
      <c r="DH18" s="203"/>
      <c r="DI18" s="190"/>
      <c r="DJ18" s="56"/>
      <c r="DK18" s="204"/>
      <c r="DL18" s="205"/>
      <c r="DM18" s="183"/>
      <c r="DN18" s="56"/>
      <c r="DO18" s="56"/>
      <c r="DP18" s="183"/>
      <c r="DQ18" s="192"/>
      <c r="DR18" s="193"/>
      <c r="DS18" s="54"/>
      <c r="DT18" s="193"/>
      <c r="DU18" s="193"/>
      <c r="DV18" s="193"/>
      <c r="DW18" s="193"/>
      <c r="DX18" s="193"/>
      <c r="DY18" s="205"/>
      <c r="DZ18" s="10"/>
      <c r="EA18" s="10"/>
      <c r="EB18" s="10"/>
      <c r="EC18" s="10"/>
      <c r="ED18" s="10"/>
      <c r="EE18" s="10"/>
      <c r="EF18" s="10"/>
      <c r="EG18" s="10"/>
      <c r="EH18" s="10"/>
      <c r="EI18" s="10"/>
      <c r="EJ18" s="10"/>
      <c r="EK18" s="10"/>
      <c r="EL18" s="10"/>
      <c r="EM18" s="10"/>
      <c r="EN18" s="10"/>
      <c r="EO18" s="10"/>
      <c r="EP18" s="10"/>
      <c r="EQ18" s="54"/>
      <c r="ER18" s="183"/>
      <c r="ES18" s="56"/>
      <c r="ET18" s="205"/>
      <c r="EU18" s="183"/>
      <c r="EV18" s="56"/>
      <c r="EW18" s="206"/>
      <c r="EX18" s="183"/>
      <c r="EY18" s="56"/>
      <c r="EZ18" s="94"/>
      <c r="FA18" s="54"/>
      <c r="FB18" s="198"/>
      <c r="FC18" s="198"/>
      <c r="FD18" s="194"/>
      <c r="FE18" s="193"/>
      <c r="FF18" s="193"/>
      <c r="FG18" s="117"/>
      <c r="FH18" s="183"/>
      <c r="FI18" s="199"/>
      <c r="FJ18" s="96"/>
      <c r="FK18" s="54"/>
      <c r="FL18" s="196"/>
      <c r="FM18" s="183"/>
      <c r="FN18" s="183"/>
      <c r="FO18" s="183"/>
      <c r="FP18" s="188"/>
      <c r="FQ18" s="188"/>
      <c r="FR18" s="183"/>
      <c r="FS18" s="183"/>
      <c r="FT18" s="54"/>
      <c r="FU18" s="200"/>
      <c r="FV18" s="200"/>
      <c r="FW18" s="200"/>
      <c r="FX18" s="200"/>
      <c r="FY18" s="200"/>
      <c r="FZ18" s="200"/>
      <c r="GA18" s="200"/>
      <c r="GB18" s="209"/>
      <c r="II18" s="2"/>
      <c r="IJ18" s="2"/>
    </row>
    <row r="19" spans="1:244" ht="14.25" customHeight="1">
      <c r="A19" s="524" t="s">
        <v>19</v>
      </c>
      <c r="B19" s="744">
        <v>428.42318091999999</v>
      </c>
      <c r="C19" s="744">
        <v>376.75264182000001</v>
      </c>
      <c r="D19" s="812">
        <v>51.670539099999999</v>
      </c>
      <c r="E19" s="801">
        <v>0.87939368969474951</v>
      </c>
      <c r="F19" s="801">
        <v>0.12060631030525051</v>
      </c>
      <c r="G19" s="524" t="s">
        <v>19</v>
      </c>
      <c r="H19" s="744">
        <v>221.47816499999999</v>
      </c>
      <c r="I19" s="744">
        <v>61.721285000000002</v>
      </c>
      <c r="J19" s="744">
        <v>26.455938</v>
      </c>
      <c r="K19" s="812">
        <v>22.051171</v>
      </c>
      <c r="L19" s="744">
        <v>22.748045000000001</v>
      </c>
      <c r="M19" s="744">
        <v>12.735043529999999</v>
      </c>
      <c r="O19" s="15"/>
      <c r="P19" s="54"/>
      <c r="Q19" s="55"/>
      <c r="R19" s="55"/>
      <c r="S19" s="56"/>
      <c r="T19" s="203"/>
      <c r="U19" s="55"/>
      <c r="V19" s="55"/>
      <c r="W19" s="56"/>
      <c r="X19" s="125"/>
      <c r="Y19" s="54"/>
      <c r="Z19" s="55"/>
      <c r="AA19" s="56"/>
      <c r="AB19" s="55"/>
      <c r="AC19" s="56"/>
      <c r="AD19" s="55"/>
      <c r="AE19" s="56"/>
      <c r="AF19" s="181"/>
      <c r="AG19" s="55"/>
      <c r="AH19" s="56"/>
      <c r="AI19" s="201"/>
      <c r="AJ19" s="54"/>
      <c r="AK19" s="162"/>
      <c r="AL19" s="162"/>
      <c r="AM19" s="162"/>
      <c r="AN19" s="162"/>
      <c r="AO19" s="162"/>
      <c r="AP19" s="182"/>
      <c r="AQ19" s="182"/>
      <c r="AS19" s="54"/>
      <c r="AT19" s="183"/>
      <c r="AU19" s="56"/>
      <c r="AV19" s="181"/>
      <c r="AW19" s="183"/>
      <c r="AX19" s="56"/>
      <c r="AZ19" s="183"/>
      <c r="BA19" s="56"/>
      <c r="BC19" s="183"/>
      <c r="BD19" s="56"/>
      <c r="BE19" s="182"/>
      <c r="BF19" s="54"/>
      <c r="BG19" s="161"/>
      <c r="BH19" s="161"/>
      <c r="BI19" s="161"/>
      <c r="BJ19" s="184"/>
      <c r="BK19" s="182"/>
      <c r="BL19" s="182"/>
      <c r="BM19" s="182"/>
      <c r="BN19" s="182"/>
      <c r="BO19" s="182"/>
      <c r="BQ19" s="54"/>
      <c r="BR19" s="183"/>
      <c r="BS19" s="183"/>
      <c r="BT19" s="185"/>
      <c r="BU19" s="183"/>
      <c r="BV19" s="183"/>
      <c r="BW19" s="183"/>
      <c r="BX19" s="183"/>
      <c r="BY19" s="183"/>
      <c r="BZ19" s="94"/>
      <c r="CA19" s="54"/>
      <c r="CB19" s="57"/>
      <c r="CC19" s="57"/>
      <c r="CD19" s="57"/>
      <c r="CE19" s="57"/>
      <c r="CF19" s="57"/>
      <c r="CG19" s="57"/>
      <c r="CH19" s="57"/>
      <c r="CI19" s="57"/>
      <c r="CJ19" s="186"/>
      <c r="CK19" s="54"/>
      <c r="CL19" s="55"/>
      <c r="CM19" s="187"/>
      <c r="CN19" s="55"/>
      <c r="CO19" s="55"/>
      <c r="CP19" s="55"/>
      <c r="CQ19" s="55"/>
      <c r="CR19" s="55"/>
      <c r="CS19" s="188"/>
      <c r="CU19" s="54"/>
      <c r="CV19" s="189"/>
      <c r="CW19" s="189"/>
      <c r="CX19" s="189"/>
      <c r="CY19" s="189"/>
      <c r="CZ19" s="189"/>
      <c r="DA19" s="189"/>
      <c r="DB19" s="189"/>
      <c r="DC19" s="189"/>
      <c r="DD19" s="186"/>
      <c r="DE19" s="54"/>
      <c r="DF19" s="183"/>
      <c r="DG19" s="56"/>
      <c r="DH19" s="203"/>
      <c r="DI19" s="190"/>
      <c r="DJ19" s="56"/>
      <c r="DK19" s="204"/>
      <c r="DL19" s="205"/>
      <c r="DM19" s="183"/>
      <c r="DN19" s="56"/>
      <c r="DO19" s="56"/>
      <c r="DP19" s="183"/>
      <c r="DQ19" s="192"/>
      <c r="DR19" s="193"/>
      <c r="DS19" s="54"/>
      <c r="DT19" s="193"/>
      <c r="DU19" s="193"/>
      <c r="DV19" s="193"/>
      <c r="DW19" s="193"/>
      <c r="DX19" s="193"/>
      <c r="DY19" s="205"/>
      <c r="DZ19" s="10"/>
      <c r="EA19" s="10"/>
      <c r="EB19" s="10"/>
      <c r="EC19" s="10"/>
      <c r="ED19" s="10"/>
      <c r="EE19" s="10"/>
      <c r="EF19" s="10"/>
      <c r="EG19" s="10"/>
      <c r="EH19" s="10"/>
      <c r="EI19" s="10"/>
      <c r="EJ19" s="10"/>
      <c r="EK19" s="10"/>
      <c r="EL19" s="10"/>
      <c r="EM19" s="10"/>
      <c r="EN19" s="10"/>
      <c r="EO19" s="10"/>
      <c r="EP19" s="10"/>
      <c r="EQ19" s="54"/>
      <c r="ER19" s="183"/>
      <c r="ES19" s="56"/>
      <c r="ET19" s="205"/>
      <c r="EU19" s="183"/>
      <c r="EV19" s="56"/>
      <c r="EW19" s="206"/>
      <c r="EX19" s="183"/>
      <c r="EY19" s="56"/>
      <c r="EZ19" s="94"/>
      <c r="FA19" s="54"/>
      <c r="FB19" s="198"/>
      <c r="FC19" s="198"/>
      <c r="FD19" s="194"/>
      <c r="FE19" s="193"/>
      <c r="FF19" s="193"/>
      <c r="FG19" s="117"/>
      <c r="FH19" s="183"/>
      <c r="FI19" s="199"/>
      <c r="FJ19" s="96"/>
      <c r="FK19" s="54"/>
      <c r="FL19" s="196"/>
      <c r="FM19" s="183"/>
      <c r="FN19" s="183"/>
      <c r="FO19" s="183"/>
      <c r="FP19" s="188"/>
      <c r="FQ19" s="188"/>
      <c r="FR19" s="183"/>
      <c r="FS19" s="183"/>
      <c r="FT19" s="54"/>
      <c r="FU19" s="200"/>
      <c r="FV19" s="200"/>
      <c r="FW19" s="200"/>
      <c r="FX19" s="200"/>
      <c r="FY19" s="200"/>
      <c r="FZ19" s="200"/>
      <c r="GA19" s="200"/>
      <c r="GB19" s="209"/>
      <c r="II19" s="2"/>
      <c r="IJ19" s="2"/>
    </row>
    <row r="20" spans="1:244" ht="14.25" customHeight="1">
      <c r="A20" s="670" t="s">
        <v>20</v>
      </c>
      <c r="B20" s="743">
        <v>519.66290429000003</v>
      </c>
      <c r="C20" s="743">
        <v>453.25198332000008</v>
      </c>
      <c r="D20" s="811">
        <v>66.410920969999992</v>
      </c>
      <c r="E20" s="800">
        <v>0.87220384518164673</v>
      </c>
      <c r="F20" s="800">
        <v>0.12779615481835338</v>
      </c>
      <c r="G20" s="670" t="s">
        <v>20</v>
      </c>
      <c r="H20" s="743">
        <v>255.09624500000001</v>
      </c>
      <c r="I20" s="743">
        <v>37.997678000000001</v>
      </c>
      <c r="J20" s="743">
        <v>14.099898</v>
      </c>
      <c r="K20" s="811">
        <v>17.686008999999999</v>
      </c>
      <c r="L20" s="743">
        <v>20.704681000000001</v>
      </c>
      <c r="M20" s="743">
        <v>16.601296519999998</v>
      </c>
      <c r="O20" s="15"/>
      <c r="P20" s="54"/>
      <c r="Q20" s="55"/>
      <c r="R20" s="55"/>
      <c r="S20" s="56"/>
      <c r="T20" s="203"/>
      <c r="U20" s="55"/>
      <c r="V20" s="55"/>
      <c r="W20" s="56"/>
      <c r="X20" s="125"/>
      <c r="Y20" s="54"/>
      <c r="Z20" s="55"/>
      <c r="AA20" s="56"/>
      <c r="AB20" s="55"/>
      <c r="AC20" s="56"/>
      <c r="AD20" s="55"/>
      <c r="AE20" s="56"/>
      <c r="AF20" s="181"/>
      <c r="AG20" s="55"/>
      <c r="AH20" s="56"/>
      <c r="AI20" s="201"/>
      <c r="AJ20" s="54"/>
      <c r="AK20" s="162"/>
      <c r="AL20" s="162"/>
      <c r="AM20" s="162"/>
      <c r="AN20" s="162"/>
      <c r="AO20" s="162"/>
      <c r="AP20" s="182"/>
      <c r="AQ20" s="182"/>
      <c r="AS20" s="54"/>
      <c r="AT20" s="183"/>
      <c r="AU20" s="56"/>
      <c r="AV20" s="181"/>
      <c r="AW20" s="183"/>
      <c r="AX20" s="56"/>
      <c r="AZ20" s="183"/>
      <c r="BA20" s="56"/>
      <c r="BC20" s="183"/>
      <c r="BD20" s="56"/>
      <c r="BE20" s="182"/>
      <c r="BF20" s="54"/>
      <c r="BG20" s="161"/>
      <c r="BH20" s="161"/>
      <c r="BI20" s="161"/>
      <c r="BJ20" s="184"/>
      <c r="BK20" s="182"/>
      <c r="BL20" s="182"/>
      <c r="BM20" s="182"/>
      <c r="BN20" s="182"/>
      <c r="BO20" s="182"/>
      <c r="BQ20" s="54"/>
      <c r="BR20" s="183"/>
      <c r="BS20" s="183"/>
      <c r="BT20" s="185"/>
      <c r="BU20" s="183"/>
      <c r="BV20" s="183"/>
      <c r="BW20" s="183"/>
      <c r="BX20" s="183"/>
      <c r="BY20" s="183"/>
      <c r="BZ20" s="94"/>
      <c r="CA20" s="54"/>
      <c r="CB20" s="57"/>
      <c r="CC20" s="57"/>
      <c r="CD20" s="57"/>
      <c r="CE20" s="57"/>
      <c r="CF20" s="57"/>
      <c r="CG20" s="57"/>
      <c r="CH20" s="57"/>
      <c r="CI20" s="57"/>
      <c r="CJ20" s="186"/>
      <c r="CK20" s="54"/>
      <c r="CL20" s="55"/>
      <c r="CM20" s="187"/>
      <c r="CN20" s="55"/>
      <c r="CO20" s="55"/>
      <c r="CP20" s="55"/>
      <c r="CQ20" s="55"/>
      <c r="CR20" s="55"/>
      <c r="CS20" s="188"/>
      <c r="CU20" s="54"/>
      <c r="CV20" s="189"/>
      <c r="CW20" s="189"/>
      <c r="CX20" s="189"/>
      <c r="CY20" s="189"/>
      <c r="CZ20" s="189"/>
      <c r="DA20" s="189"/>
      <c r="DB20" s="189"/>
      <c r="DC20" s="189"/>
      <c r="DD20" s="186"/>
      <c r="DE20" s="54"/>
      <c r="DF20" s="183"/>
      <c r="DG20" s="56"/>
      <c r="DH20" s="203"/>
      <c r="DI20" s="190"/>
      <c r="DJ20" s="56"/>
      <c r="DK20" s="204"/>
      <c r="DL20" s="205"/>
      <c r="DM20" s="183"/>
      <c r="DN20" s="56"/>
      <c r="DO20" s="56"/>
      <c r="DP20" s="183"/>
      <c r="DQ20" s="207"/>
      <c r="DR20" s="193"/>
      <c r="DS20" s="54"/>
      <c r="DT20" s="193"/>
      <c r="DU20" s="193"/>
      <c r="DV20" s="193"/>
      <c r="DW20" s="193"/>
      <c r="DX20" s="193"/>
      <c r="DY20" s="205"/>
      <c r="DZ20" s="10"/>
      <c r="EA20" s="10"/>
      <c r="EB20" s="10"/>
      <c r="EC20" s="10"/>
      <c r="ED20" s="10"/>
      <c r="EE20" s="10"/>
      <c r="EF20" s="10"/>
      <c r="EG20" s="10"/>
      <c r="EH20" s="10"/>
      <c r="EI20" s="10"/>
      <c r="EJ20" s="10"/>
      <c r="EK20" s="10"/>
      <c r="EL20" s="10"/>
      <c r="EM20" s="10"/>
      <c r="EN20" s="10"/>
      <c r="EO20" s="10"/>
      <c r="EP20" s="10"/>
      <c r="EQ20" s="54"/>
      <c r="ER20" s="183"/>
      <c r="ES20" s="56"/>
      <c r="ET20" s="205"/>
      <c r="EU20" s="183"/>
      <c r="EV20" s="56"/>
      <c r="EW20" s="206"/>
      <c r="EX20" s="183"/>
      <c r="EY20" s="56"/>
      <c r="EZ20" s="94"/>
      <c r="FA20" s="54"/>
      <c r="FB20" s="198"/>
      <c r="FC20" s="198"/>
      <c r="FD20" s="194"/>
      <c r="FE20" s="193"/>
      <c r="FF20" s="193"/>
      <c r="FG20" s="117"/>
      <c r="FH20" s="183"/>
      <c r="FI20" s="199"/>
      <c r="FJ20" s="96"/>
      <c r="FK20" s="54"/>
      <c r="FL20" s="196"/>
      <c r="FM20" s="183"/>
      <c r="FN20" s="183"/>
      <c r="FO20" s="183"/>
      <c r="FP20" s="188"/>
      <c r="FQ20" s="188"/>
      <c r="FR20" s="183"/>
      <c r="FS20" s="183"/>
      <c r="FT20" s="54"/>
      <c r="FU20" s="200"/>
      <c r="FV20" s="200"/>
      <c r="FW20" s="200"/>
      <c r="FX20" s="200"/>
      <c r="FY20" s="200"/>
      <c r="FZ20" s="200"/>
      <c r="GA20" s="200"/>
      <c r="GB20" s="4"/>
      <c r="II20" s="2"/>
      <c r="IJ20" s="2"/>
    </row>
    <row r="21" spans="1:244" ht="14.25" customHeight="1">
      <c r="A21" s="524" t="s">
        <v>21</v>
      </c>
      <c r="B21" s="744">
        <v>903.44652388999998</v>
      </c>
      <c r="C21" s="744">
        <v>741.86167160000002</v>
      </c>
      <c r="D21" s="812">
        <v>161.58485229000001</v>
      </c>
      <c r="E21" s="801">
        <v>0.82114619070727213</v>
      </c>
      <c r="F21" s="801">
        <v>0.17885380929272793</v>
      </c>
      <c r="G21" s="524" t="s">
        <v>21</v>
      </c>
      <c r="H21" s="744">
        <v>364.01920100000001</v>
      </c>
      <c r="I21" s="744">
        <v>118.586094</v>
      </c>
      <c r="J21" s="744">
        <v>47.325150000000001</v>
      </c>
      <c r="K21" s="812">
        <v>36.995561000000002</v>
      </c>
      <c r="L21" s="744">
        <v>41.885007999999999</v>
      </c>
      <c r="M21" s="744">
        <v>42.902463060000002</v>
      </c>
      <c r="O21" s="15"/>
      <c r="P21" s="54"/>
      <c r="Q21" s="55"/>
      <c r="R21" s="55"/>
      <c r="S21" s="56"/>
      <c r="T21" s="203"/>
      <c r="U21" s="55"/>
      <c r="V21" s="55"/>
      <c r="W21" s="56"/>
      <c r="X21" s="125"/>
      <c r="Y21" s="54"/>
      <c r="Z21" s="55"/>
      <c r="AA21" s="56"/>
      <c r="AB21" s="55"/>
      <c r="AC21" s="56"/>
      <c r="AD21" s="55"/>
      <c r="AE21" s="56"/>
      <c r="AF21" s="181"/>
      <c r="AG21" s="55"/>
      <c r="AH21" s="56"/>
      <c r="AI21" s="201"/>
      <c r="AJ21" s="54"/>
      <c r="AK21" s="162"/>
      <c r="AL21" s="162"/>
      <c r="AM21" s="162"/>
      <c r="AN21" s="162"/>
      <c r="AO21" s="162"/>
      <c r="AP21" s="182"/>
      <c r="AQ21" s="182"/>
      <c r="AS21" s="54"/>
      <c r="AT21" s="183"/>
      <c r="AU21" s="56"/>
      <c r="AV21" s="181"/>
      <c r="AW21" s="183"/>
      <c r="AX21" s="56"/>
      <c r="AZ21" s="183"/>
      <c r="BA21" s="56"/>
      <c r="BC21" s="183"/>
      <c r="BD21" s="56"/>
      <c r="BE21" s="182"/>
      <c r="BF21" s="54"/>
      <c r="BG21" s="161"/>
      <c r="BH21" s="161"/>
      <c r="BI21" s="161"/>
      <c r="BJ21" s="184"/>
      <c r="BK21" s="182"/>
      <c r="BL21" s="182"/>
      <c r="BM21" s="182"/>
      <c r="BN21" s="182"/>
      <c r="BO21" s="182"/>
      <c r="BQ21" s="54"/>
      <c r="BR21" s="183"/>
      <c r="BS21" s="183"/>
      <c r="BT21" s="185"/>
      <c r="BU21" s="183"/>
      <c r="BV21" s="183"/>
      <c r="BW21" s="183"/>
      <c r="BX21" s="183"/>
      <c r="BY21" s="183"/>
      <c r="BZ21" s="94"/>
      <c r="CA21" s="54"/>
      <c r="CB21" s="57"/>
      <c r="CC21" s="57"/>
      <c r="CD21" s="57"/>
      <c r="CE21" s="57"/>
      <c r="CF21" s="57"/>
      <c r="CG21" s="57"/>
      <c r="CH21" s="57"/>
      <c r="CI21" s="57"/>
      <c r="CJ21" s="186"/>
      <c r="CK21" s="54"/>
      <c r="CL21" s="55"/>
      <c r="CM21" s="187"/>
      <c r="CN21" s="55"/>
      <c r="CO21" s="55"/>
      <c r="CP21" s="55"/>
      <c r="CQ21" s="55"/>
      <c r="CR21" s="55"/>
      <c r="CS21" s="188"/>
      <c r="CU21" s="54"/>
      <c r="CV21" s="189"/>
      <c r="CW21" s="189"/>
      <c r="CX21" s="189"/>
      <c r="CY21" s="189"/>
      <c r="CZ21" s="189"/>
      <c r="DA21" s="189"/>
      <c r="DB21" s="189"/>
      <c r="DC21" s="189"/>
      <c r="DD21" s="186"/>
      <c r="DE21" s="54"/>
      <c r="DF21" s="183"/>
      <c r="DG21" s="56"/>
      <c r="DH21" s="203"/>
      <c r="DI21" s="190"/>
      <c r="DJ21" s="56"/>
      <c r="DK21" s="204"/>
      <c r="DL21" s="205"/>
      <c r="DM21" s="183"/>
      <c r="DN21" s="56"/>
      <c r="DO21" s="56"/>
      <c r="DP21" s="183"/>
      <c r="DQ21" s="192"/>
      <c r="DR21" s="193"/>
      <c r="DS21" s="54"/>
      <c r="DT21" s="193"/>
      <c r="DU21" s="193"/>
      <c r="DV21" s="193"/>
      <c r="DW21" s="193"/>
      <c r="DX21" s="193"/>
      <c r="DY21" s="205"/>
      <c r="DZ21" s="10"/>
      <c r="EA21" s="10"/>
      <c r="EB21" s="10"/>
      <c r="EC21" s="10"/>
      <c r="ED21" s="10"/>
      <c r="EE21" s="10"/>
      <c r="EF21" s="10"/>
      <c r="EG21" s="10"/>
      <c r="EH21" s="10"/>
      <c r="EI21" s="10"/>
      <c r="EJ21" s="10"/>
      <c r="EK21" s="10"/>
      <c r="EL21" s="10"/>
      <c r="EM21" s="10"/>
      <c r="EN21" s="10"/>
      <c r="EO21" s="10"/>
      <c r="EP21" s="10"/>
      <c r="EQ21" s="54"/>
      <c r="ER21" s="183"/>
      <c r="ES21" s="56"/>
      <c r="ET21" s="205"/>
      <c r="EU21" s="183"/>
      <c r="EV21" s="56"/>
      <c r="EW21" s="206"/>
      <c r="EX21" s="183"/>
      <c r="EY21" s="56"/>
      <c r="EZ21" s="94"/>
      <c r="FA21" s="54"/>
      <c r="FB21" s="198"/>
      <c r="FC21" s="198"/>
      <c r="FD21" s="194"/>
      <c r="FE21" s="193"/>
      <c r="FF21" s="193"/>
      <c r="FG21" s="117"/>
      <c r="FH21" s="183"/>
      <c r="FI21" s="199"/>
      <c r="FJ21" s="96"/>
      <c r="FK21" s="54"/>
      <c r="FL21" s="196"/>
      <c r="FM21" s="183"/>
      <c r="FN21" s="183"/>
      <c r="FO21" s="183"/>
      <c r="FP21" s="188"/>
      <c r="FQ21" s="188"/>
      <c r="FR21" s="183"/>
      <c r="FS21" s="183"/>
      <c r="FT21" s="54"/>
      <c r="FU21" s="200"/>
      <c r="FV21" s="200"/>
      <c r="FW21" s="200"/>
      <c r="FX21" s="200"/>
      <c r="FY21" s="200"/>
      <c r="FZ21" s="200"/>
      <c r="GA21" s="200"/>
      <c r="GB21" s="4"/>
      <c r="II21" s="2"/>
      <c r="IJ21" s="2"/>
    </row>
    <row r="22" spans="1:244" ht="14.25" customHeight="1">
      <c r="A22" s="670" t="s">
        <v>22</v>
      </c>
      <c r="B22" s="743">
        <v>282.42389120999997</v>
      </c>
      <c r="C22" s="743">
        <v>254.45075772999999</v>
      </c>
      <c r="D22" s="811">
        <v>27.973133480000001</v>
      </c>
      <c r="E22" s="800">
        <v>0.90095337416337706</v>
      </c>
      <c r="F22" s="800">
        <v>9.9046625836623048E-2</v>
      </c>
      <c r="G22" s="670" t="s">
        <v>22</v>
      </c>
      <c r="H22" s="743">
        <v>121.988433</v>
      </c>
      <c r="I22" s="743">
        <v>49.013567999999999</v>
      </c>
      <c r="J22" s="743">
        <v>5.0924300000000002</v>
      </c>
      <c r="K22" s="811">
        <v>13.979945000000001</v>
      </c>
      <c r="L22" s="743">
        <v>12.779832000000001</v>
      </c>
      <c r="M22" s="743">
        <v>8.3040280000000006</v>
      </c>
      <c r="O22" s="15"/>
      <c r="P22" s="54"/>
      <c r="Q22" s="55"/>
      <c r="R22" s="55"/>
      <c r="S22" s="56"/>
      <c r="T22" s="203"/>
      <c r="U22" s="55"/>
      <c r="V22" s="55"/>
      <c r="W22" s="56"/>
      <c r="X22" s="125"/>
      <c r="Y22" s="54"/>
      <c r="Z22" s="55"/>
      <c r="AA22" s="56"/>
      <c r="AB22" s="55"/>
      <c r="AC22" s="56"/>
      <c r="AD22" s="55"/>
      <c r="AE22" s="56"/>
      <c r="AF22" s="181"/>
      <c r="AG22" s="55"/>
      <c r="AH22" s="56"/>
      <c r="AI22" s="201"/>
      <c r="AJ22" s="54"/>
      <c r="AK22" s="162"/>
      <c r="AL22" s="162"/>
      <c r="AM22" s="162"/>
      <c r="AN22" s="162"/>
      <c r="AO22" s="162"/>
      <c r="AP22" s="182"/>
      <c r="AQ22" s="182"/>
      <c r="AS22" s="54"/>
      <c r="AT22" s="183"/>
      <c r="AU22" s="56"/>
      <c r="AV22" s="181"/>
      <c r="AW22" s="183"/>
      <c r="AX22" s="56"/>
      <c r="AZ22" s="183"/>
      <c r="BA22" s="56"/>
      <c r="BC22" s="183"/>
      <c r="BD22" s="56"/>
      <c r="BE22" s="182"/>
      <c r="BF22" s="54"/>
      <c r="BG22" s="161"/>
      <c r="BH22" s="161"/>
      <c r="BI22" s="161"/>
      <c r="BJ22" s="184"/>
      <c r="BK22" s="182"/>
      <c r="BL22" s="182"/>
      <c r="BM22" s="182"/>
      <c r="BN22" s="182"/>
      <c r="BO22" s="182"/>
      <c r="BQ22" s="54"/>
      <c r="BR22" s="183"/>
      <c r="BS22" s="183"/>
      <c r="BT22" s="185"/>
      <c r="BU22" s="183"/>
      <c r="BV22" s="183"/>
      <c r="BW22" s="183"/>
      <c r="BX22" s="183"/>
      <c r="BY22" s="183"/>
      <c r="BZ22" s="94"/>
      <c r="CA22" s="54"/>
      <c r="CB22" s="57"/>
      <c r="CC22" s="57"/>
      <c r="CD22" s="57"/>
      <c r="CE22" s="57"/>
      <c r="CF22" s="57"/>
      <c r="CG22" s="57"/>
      <c r="CH22" s="57"/>
      <c r="CI22" s="57"/>
      <c r="CJ22" s="186"/>
      <c r="CK22" s="54"/>
      <c r="CL22" s="55"/>
      <c r="CM22" s="187"/>
      <c r="CN22" s="55"/>
      <c r="CO22" s="55"/>
      <c r="CP22" s="55"/>
      <c r="CQ22" s="55"/>
      <c r="CR22" s="55"/>
      <c r="CS22" s="188"/>
      <c r="CU22" s="54"/>
      <c r="CV22" s="189"/>
      <c r="CW22" s="189"/>
      <c r="CX22" s="189"/>
      <c r="CY22" s="189"/>
      <c r="CZ22" s="189"/>
      <c r="DA22" s="189"/>
      <c r="DB22" s="189"/>
      <c r="DC22" s="189"/>
      <c r="DD22" s="186"/>
      <c r="DE22" s="54"/>
      <c r="DF22" s="183"/>
      <c r="DG22" s="56"/>
      <c r="DH22" s="203"/>
      <c r="DI22" s="190"/>
      <c r="DJ22" s="56"/>
      <c r="DK22" s="204"/>
      <c r="DL22" s="205"/>
      <c r="DM22" s="183"/>
      <c r="DN22" s="56"/>
      <c r="DO22" s="56"/>
      <c r="DP22" s="183"/>
      <c r="DQ22" s="207"/>
      <c r="DR22" s="193"/>
      <c r="DS22" s="54"/>
      <c r="DT22" s="193"/>
      <c r="DU22" s="193"/>
      <c r="DV22" s="193"/>
      <c r="DW22" s="193"/>
      <c r="DX22" s="193"/>
      <c r="DY22" s="205"/>
      <c r="DZ22" s="10"/>
      <c r="EA22" s="10"/>
      <c r="EB22" s="10"/>
      <c r="EC22" s="10"/>
      <c r="ED22" s="10"/>
      <c r="EE22" s="10"/>
      <c r="EF22" s="10"/>
      <c r="EG22" s="10"/>
      <c r="EH22" s="10"/>
      <c r="EI22" s="10"/>
      <c r="EJ22" s="10"/>
      <c r="EK22" s="10"/>
      <c r="EL22" s="10"/>
      <c r="EM22" s="10"/>
      <c r="EN22" s="10"/>
      <c r="EO22" s="10"/>
      <c r="EP22" s="10"/>
      <c r="EQ22" s="54"/>
      <c r="ER22" s="183"/>
      <c r="ES22" s="56"/>
      <c r="ET22" s="205"/>
      <c r="EU22" s="183"/>
      <c r="EV22" s="56"/>
      <c r="EW22" s="206"/>
      <c r="EX22" s="183"/>
      <c r="EY22" s="56"/>
      <c r="EZ22" s="94"/>
      <c r="FA22" s="54"/>
      <c r="FB22" s="198"/>
      <c r="FC22" s="198"/>
      <c r="FD22" s="194"/>
      <c r="FE22" s="193"/>
      <c r="FF22" s="193"/>
      <c r="FG22" s="117"/>
      <c r="FH22" s="183"/>
      <c r="FI22" s="199"/>
      <c r="FJ22" s="96"/>
      <c r="FK22" s="54"/>
      <c r="FL22" s="196"/>
      <c r="FM22" s="183"/>
      <c r="FN22" s="183"/>
      <c r="FO22" s="183"/>
      <c r="FP22" s="188"/>
      <c r="FQ22" s="188"/>
      <c r="FR22" s="183"/>
      <c r="FS22" s="183"/>
      <c r="FT22" s="54"/>
      <c r="FU22" s="200"/>
      <c r="FV22" s="200"/>
      <c r="FW22" s="200"/>
      <c r="FX22" s="200"/>
      <c r="FY22" s="200"/>
      <c r="FZ22" s="200"/>
      <c r="GA22" s="200"/>
      <c r="GB22" s="4"/>
      <c r="II22" s="2"/>
      <c r="IJ22" s="2"/>
    </row>
    <row r="23" spans="1:244" ht="14.25" customHeight="1">
      <c r="A23" s="524" t="s">
        <v>23</v>
      </c>
      <c r="B23" s="744">
        <v>340.69343098000002</v>
      </c>
      <c r="C23" s="744">
        <v>307.30554575000002</v>
      </c>
      <c r="D23" s="812">
        <v>33.387885230000002</v>
      </c>
      <c r="E23" s="801">
        <v>0.90200020841622863</v>
      </c>
      <c r="F23" s="801">
        <v>9.7999791583771381E-2</v>
      </c>
      <c r="G23" s="524" t="s">
        <v>23</v>
      </c>
      <c r="H23" s="744">
        <v>150.86451</v>
      </c>
      <c r="I23" s="744">
        <v>72.660469000000006</v>
      </c>
      <c r="J23" s="744">
        <v>7.7135600000000002</v>
      </c>
      <c r="K23" s="812">
        <v>15.570819999999999</v>
      </c>
      <c r="L23" s="744">
        <v>19.726445999999999</v>
      </c>
      <c r="M23" s="744">
        <v>10.14036683</v>
      </c>
      <c r="O23" s="15"/>
      <c r="P23" s="54"/>
      <c r="Q23" s="55"/>
      <c r="R23" s="55"/>
      <c r="S23" s="56"/>
      <c r="T23" s="203"/>
      <c r="U23" s="55"/>
      <c r="V23" s="55"/>
      <c r="W23" s="56"/>
      <c r="X23" s="125"/>
      <c r="Y23" s="54"/>
      <c r="Z23" s="55"/>
      <c r="AA23" s="56"/>
      <c r="AB23" s="55"/>
      <c r="AC23" s="56"/>
      <c r="AD23" s="55"/>
      <c r="AE23" s="56"/>
      <c r="AF23" s="181"/>
      <c r="AG23" s="55"/>
      <c r="AH23" s="56"/>
      <c r="AI23" s="201"/>
      <c r="AJ23" s="54"/>
      <c r="AK23" s="162"/>
      <c r="AL23" s="162"/>
      <c r="AM23" s="162"/>
      <c r="AN23" s="162"/>
      <c r="AO23" s="162"/>
      <c r="AP23" s="182"/>
      <c r="AQ23" s="182"/>
      <c r="AS23" s="54"/>
      <c r="AT23" s="183"/>
      <c r="AU23" s="56"/>
      <c r="AV23" s="181"/>
      <c r="AW23" s="183"/>
      <c r="AX23" s="56"/>
      <c r="AZ23" s="183"/>
      <c r="BA23" s="56"/>
      <c r="BC23" s="183"/>
      <c r="BD23" s="56"/>
      <c r="BE23" s="182"/>
      <c r="BF23" s="54"/>
      <c r="BG23" s="161"/>
      <c r="BH23" s="161"/>
      <c r="BI23" s="161"/>
      <c r="BJ23" s="184"/>
      <c r="BK23" s="182"/>
      <c r="BL23" s="182"/>
      <c r="BM23" s="182"/>
      <c r="BN23" s="182"/>
      <c r="BO23" s="182"/>
      <c r="BQ23" s="54"/>
      <c r="BR23" s="183"/>
      <c r="BS23" s="183"/>
      <c r="BT23" s="185"/>
      <c r="BU23" s="183"/>
      <c r="BV23" s="183"/>
      <c r="BW23" s="183"/>
      <c r="BX23" s="183"/>
      <c r="BY23" s="183"/>
      <c r="BZ23" s="94"/>
      <c r="CA23" s="54"/>
      <c r="CB23" s="57"/>
      <c r="CC23" s="57"/>
      <c r="CD23" s="57"/>
      <c r="CE23" s="57"/>
      <c r="CF23" s="57"/>
      <c r="CG23" s="57"/>
      <c r="CH23" s="57"/>
      <c r="CI23" s="57"/>
      <c r="CJ23" s="186"/>
      <c r="CK23" s="54"/>
      <c r="CL23" s="55"/>
      <c r="CM23" s="187"/>
      <c r="CN23" s="55"/>
      <c r="CO23" s="55"/>
      <c r="CP23" s="55"/>
      <c r="CQ23" s="55"/>
      <c r="CR23" s="55"/>
      <c r="CS23" s="188"/>
      <c r="CU23" s="54"/>
      <c r="CV23" s="189"/>
      <c r="CW23" s="189"/>
      <c r="CX23" s="189"/>
      <c r="CY23" s="189"/>
      <c r="CZ23" s="189"/>
      <c r="DA23" s="189"/>
      <c r="DB23" s="189"/>
      <c r="DC23" s="189"/>
      <c r="DD23" s="186"/>
      <c r="DE23" s="54"/>
      <c r="DF23" s="183"/>
      <c r="DG23" s="56"/>
      <c r="DH23" s="203"/>
      <c r="DI23" s="190"/>
      <c r="DJ23" s="56"/>
      <c r="DK23" s="204"/>
      <c r="DL23" s="205"/>
      <c r="DM23" s="183"/>
      <c r="DN23" s="56"/>
      <c r="DO23" s="56"/>
      <c r="DP23" s="183"/>
      <c r="DQ23" s="192"/>
      <c r="DR23" s="193"/>
      <c r="DS23" s="54"/>
      <c r="DT23" s="193"/>
      <c r="DU23" s="193"/>
      <c r="DV23" s="193"/>
      <c r="DW23" s="193"/>
      <c r="DX23" s="193"/>
      <c r="DY23" s="205"/>
      <c r="DZ23" s="10"/>
      <c r="EA23" s="10"/>
      <c r="EB23" s="10"/>
      <c r="EC23" s="10"/>
      <c r="ED23" s="10"/>
      <c r="EE23" s="10"/>
      <c r="EF23" s="10"/>
      <c r="EG23" s="10"/>
      <c r="EH23" s="10"/>
      <c r="EI23" s="10"/>
      <c r="EJ23" s="10"/>
      <c r="EK23" s="10"/>
      <c r="EL23" s="10"/>
      <c r="EM23" s="10"/>
      <c r="EN23" s="10"/>
      <c r="EO23" s="10"/>
      <c r="EP23" s="10"/>
      <c r="EQ23" s="54"/>
      <c r="ER23" s="183"/>
      <c r="ES23" s="56"/>
      <c r="ET23" s="205"/>
      <c r="EU23" s="183"/>
      <c r="EV23" s="56"/>
      <c r="EW23" s="206"/>
      <c r="EX23" s="183"/>
      <c r="EY23" s="56"/>
      <c r="EZ23" s="94"/>
      <c r="FA23" s="54"/>
      <c r="FB23" s="198"/>
      <c r="FC23" s="198"/>
      <c r="FD23" s="194"/>
      <c r="FE23" s="193"/>
      <c r="FF23" s="193"/>
      <c r="FG23" s="117"/>
      <c r="FH23" s="183"/>
      <c r="FI23" s="199"/>
      <c r="FJ23" s="96"/>
      <c r="FK23" s="54"/>
      <c r="FL23" s="196"/>
      <c r="FM23" s="183"/>
      <c r="FN23" s="183"/>
      <c r="FO23" s="183"/>
      <c r="FP23" s="188"/>
      <c r="FQ23" s="188"/>
      <c r="FR23" s="183"/>
      <c r="FS23" s="183"/>
      <c r="FT23" s="54"/>
      <c r="FU23" s="200"/>
      <c r="FV23" s="200"/>
      <c r="FW23" s="200"/>
      <c r="FX23" s="200"/>
      <c r="FY23" s="200"/>
      <c r="FZ23" s="200"/>
      <c r="GA23" s="200"/>
      <c r="GB23" s="4"/>
      <c r="II23" s="2"/>
      <c r="IJ23" s="2"/>
    </row>
    <row r="24" spans="1:244" ht="14.25" customHeight="1">
      <c r="A24" s="670" t="s">
        <v>24</v>
      </c>
      <c r="B24" s="743">
        <v>550.2235067900001</v>
      </c>
      <c r="C24" s="743">
        <v>485.40893422000005</v>
      </c>
      <c r="D24" s="811">
        <v>64.814572569999996</v>
      </c>
      <c r="E24" s="800">
        <v>0.8822031923933461</v>
      </c>
      <c r="F24" s="800">
        <v>0.11779680760665377</v>
      </c>
      <c r="G24" s="670" t="s">
        <v>24</v>
      </c>
      <c r="H24" s="743">
        <v>267.65094699999997</v>
      </c>
      <c r="I24" s="743">
        <v>104.96710400000001</v>
      </c>
      <c r="J24" s="743">
        <v>16.755906</v>
      </c>
      <c r="K24" s="811">
        <v>38.354618000000002</v>
      </c>
      <c r="L24" s="743">
        <v>23.123411999999998</v>
      </c>
      <c r="M24" s="743">
        <v>25.034697680000001</v>
      </c>
      <c r="O24" s="15"/>
      <c r="P24" s="54"/>
      <c r="Q24" s="55"/>
      <c r="R24" s="55"/>
      <c r="S24" s="56"/>
      <c r="T24" s="203"/>
      <c r="U24" s="55"/>
      <c r="V24" s="55"/>
      <c r="W24" s="56"/>
      <c r="X24" s="125"/>
      <c r="Y24" s="54"/>
      <c r="Z24" s="55"/>
      <c r="AA24" s="56"/>
      <c r="AB24" s="55"/>
      <c r="AC24" s="56"/>
      <c r="AD24" s="55"/>
      <c r="AE24" s="56"/>
      <c r="AF24" s="181"/>
      <c r="AG24" s="55"/>
      <c r="AH24" s="56"/>
      <c r="AI24" s="201"/>
      <c r="AJ24" s="54"/>
      <c r="AK24" s="162"/>
      <c r="AL24" s="162"/>
      <c r="AM24" s="162"/>
      <c r="AN24" s="162"/>
      <c r="AO24" s="162"/>
      <c r="AP24" s="182"/>
      <c r="AQ24" s="182"/>
      <c r="AS24" s="54"/>
      <c r="AT24" s="183"/>
      <c r="AU24" s="56"/>
      <c r="AV24" s="181"/>
      <c r="AW24" s="183"/>
      <c r="AX24" s="56"/>
      <c r="AZ24" s="183"/>
      <c r="BA24" s="56"/>
      <c r="BC24" s="183"/>
      <c r="BD24" s="56"/>
      <c r="BE24" s="182"/>
      <c r="BF24" s="54"/>
      <c r="BG24" s="161"/>
      <c r="BH24" s="161"/>
      <c r="BI24" s="161"/>
      <c r="BJ24" s="184"/>
      <c r="BK24" s="182"/>
      <c r="BL24" s="182"/>
      <c r="BM24" s="182"/>
      <c r="BN24" s="182"/>
      <c r="BO24" s="182"/>
      <c r="BQ24" s="54"/>
      <c r="BR24" s="183"/>
      <c r="BS24" s="183"/>
      <c r="BT24" s="185"/>
      <c r="BU24" s="183"/>
      <c r="BV24" s="183"/>
      <c r="BW24" s="183"/>
      <c r="BX24" s="183"/>
      <c r="BY24" s="183"/>
      <c r="BZ24" s="94"/>
      <c r="CA24" s="54"/>
      <c r="CB24" s="57"/>
      <c r="CC24" s="57"/>
      <c r="CD24" s="57"/>
      <c r="CE24" s="57"/>
      <c r="CF24" s="57"/>
      <c r="CG24" s="57"/>
      <c r="CH24" s="57"/>
      <c r="CI24" s="57"/>
      <c r="CJ24" s="186"/>
      <c r="CK24" s="54"/>
      <c r="CL24" s="55"/>
      <c r="CM24" s="187"/>
      <c r="CN24" s="55"/>
      <c r="CO24" s="55"/>
      <c r="CP24" s="55"/>
      <c r="CQ24" s="55"/>
      <c r="CR24" s="55"/>
      <c r="CS24" s="188"/>
      <c r="CU24" s="54"/>
      <c r="CV24" s="189"/>
      <c r="CW24" s="189"/>
      <c r="CX24" s="189"/>
      <c r="CY24" s="189"/>
      <c r="CZ24" s="189"/>
      <c r="DA24" s="189"/>
      <c r="DB24" s="189"/>
      <c r="DC24" s="189"/>
      <c r="DD24" s="186"/>
      <c r="DE24" s="54"/>
      <c r="DF24" s="183"/>
      <c r="DG24" s="56"/>
      <c r="DH24" s="203"/>
      <c r="DI24" s="190"/>
      <c r="DJ24" s="56"/>
      <c r="DK24" s="204"/>
      <c r="DL24" s="205"/>
      <c r="DM24" s="183"/>
      <c r="DN24" s="56"/>
      <c r="DO24" s="56"/>
      <c r="DP24" s="183"/>
      <c r="DQ24" s="192"/>
      <c r="DR24" s="193"/>
      <c r="DS24" s="54"/>
      <c r="DT24" s="193"/>
      <c r="DU24" s="193"/>
      <c r="DV24" s="193"/>
      <c r="DW24" s="193"/>
      <c r="DX24" s="193"/>
      <c r="DY24" s="205"/>
      <c r="DZ24" s="10"/>
      <c r="EA24" s="10"/>
      <c r="EB24" s="10"/>
      <c r="EC24" s="10"/>
      <c r="ED24" s="10"/>
      <c r="EE24" s="10"/>
      <c r="EF24" s="10"/>
      <c r="EG24" s="10"/>
      <c r="EH24" s="10"/>
      <c r="EI24" s="10"/>
      <c r="EJ24" s="10"/>
      <c r="EK24" s="10"/>
      <c r="EL24" s="10"/>
      <c r="EM24" s="10"/>
      <c r="EN24" s="10"/>
      <c r="EO24" s="10"/>
      <c r="EP24" s="10"/>
      <c r="EQ24" s="54"/>
      <c r="ER24" s="183"/>
      <c r="ES24" s="56"/>
      <c r="ET24" s="205"/>
      <c r="EU24" s="183"/>
      <c r="EV24" s="56"/>
      <c r="EW24" s="206"/>
      <c r="EX24" s="183"/>
      <c r="EY24" s="56"/>
      <c r="EZ24" s="94"/>
      <c r="FA24" s="54"/>
      <c r="FB24" s="198"/>
      <c r="FC24" s="198"/>
      <c r="FD24" s="194"/>
      <c r="FE24" s="193"/>
      <c r="FF24" s="193"/>
      <c r="FG24" s="117"/>
      <c r="FH24" s="183"/>
      <c r="FI24" s="199"/>
      <c r="FJ24" s="96"/>
      <c r="FK24" s="54"/>
      <c r="FL24" s="196"/>
      <c r="FM24" s="183"/>
      <c r="FN24" s="183"/>
      <c r="FO24" s="183"/>
      <c r="FP24" s="188"/>
      <c r="FQ24" s="188"/>
      <c r="FR24" s="183"/>
      <c r="FS24" s="183"/>
      <c r="FT24" s="54"/>
      <c r="FU24" s="200"/>
      <c r="FV24" s="200"/>
      <c r="FW24" s="200"/>
      <c r="FX24" s="200"/>
      <c r="FY24" s="200"/>
      <c r="FZ24" s="200"/>
      <c r="GA24" s="200"/>
      <c r="GB24" s="4"/>
      <c r="II24" s="2"/>
      <c r="IJ24" s="2"/>
    </row>
    <row r="25" spans="1:244" ht="14.25" customHeight="1">
      <c r="A25" s="524" t="s">
        <v>25</v>
      </c>
      <c r="B25" s="744">
        <v>446.82673052999996</v>
      </c>
      <c r="C25" s="744">
        <v>373.56541416999994</v>
      </c>
      <c r="D25" s="812">
        <v>73.261316359999995</v>
      </c>
      <c r="E25" s="801">
        <v>0.83604088261885834</v>
      </c>
      <c r="F25" s="801">
        <v>0.16395911738114161</v>
      </c>
      <c r="G25" s="524" t="s">
        <v>25</v>
      </c>
      <c r="H25" s="744">
        <v>222.00715700000001</v>
      </c>
      <c r="I25" s="744">
        <v>51.984686000000004</v>
      </c>
      <c r="J25" s="744">
        <v>29.199902000000002</v>
      </c>
      <c r="K25" s="812">
        <v>13.391332999999999</v>
      </c>
      <c r="L25" s="744">
        <v>51.680878</v>
      </c>
      <c r="M25" s="744">
        <v>11.23544643</v>
      </c>
      <c r="O25" s="15"/>
      <c r="P25" s="54"/>
      <c r="Q25" s="55"/>
      <c r="R25" s="55"/>
      <c r="S25" s="56"/>
      <c r="T25" s="203"/>
      <c r="U25" s="55"/>
      <c r="V25" s="55"/>
      <c r="W25" s="56"/>
      <c r="X25" s="125"/>
      <c r="Y25" s="54"/>
      <c r="Z25" s="55"/>
      <c r="AA25" s="56"/>
      <c r="AB25" s="55"/>
      <c r="AC25" s="56"/>
      <c r="AD25" s="55"/>
      <c r="AE25" s="56"/>
      <c r="AF25" s="181"/>
      <c r="AG25" s="55"/>
      <c r="AH25" s="56"/>
      <c r="AI25" s="201"/>
      <c r="AJ25" s="54"/>
      <c r="AK25" s="162"/>
      <c r="AL25" s="162"/>
      <c r="AM25" s="162"/>
      <c r="AN25" s="162"/>
      <c r="AO25" s="162"/>
      <c r="AP25" s="202"/>
      <c r="AQ25" s="210"/>
      <c r="AR25" s="211"/>
      <c r="AS25" s="54"/>
      <c r="AT25" s="183"/>
      <c r="AU25" s="56"/>
      <c r="AV25" s="181"/>
      <c r="AW25" s="183"/>
      <c r="AX25" s="56"/>
      <c r="AZ25" s="183"/>
      <c r="BA25" s="56"/>
      <c r="BC25" s="183"/>
      <c r="BD25" s="56"/>
      <c r="BE25" s="182"/>
      <c r="BF25" s="54"/>
      <c r="BG25" s="161"/>
      <c r="BH25" s="161"/>
      <c r="BI25" s="161"/>
      <c r="BJ25" s="184"/>
      <c r="BK25" s="182"/>
      <c r="BL25" s="202"/>
      <c r="BM25" s="202"/>
      <c r="BN25" s="147"/>
      <c r="BO25" s="182"/>
      <c r="BQ25" s="54"/>
      <c r="BR25" s="183"/>
      <c r="BS25" s="183"/>
      <c r="BT25" s="185"/>
      <c r="BU25" s="183"/>
      <c r="BV25" s="183"/>
      <c r="BW25" s="183"/>
      <c r="BX25" s="183"/>
      <c r="BY25" s="183"/>
      <c r="BZ25" s="94"/>
      <c r="CA25" s="54"/>
      <c r="CB25" s="57"/>
      <c r="CC25" s="57"/>
      <c r="CD25" s="57"/>
      <c r="CE25" s="57"/>
      <c r="CF25" s="57"/>
      <c r="CG25" s="57"/>
      <c r="CH25" s="57"/>
      <c r="CI25" s="57"/>
      <c r="CJ25" s="186"/>
      <c r="CK25" s="54"/>
      <c r="CL25" s="55"/>
      <c r="CM25" s="187"/>
      <c r="CN25" s="55"/>
      <c r="CO25" s="55"/>
      <c r="CP25" s="55"/>
      <c r="CQ25" s="55"/>
      <c r="CR25" s="55"/>
      <c r="CS25" s="188"/>
      <c r="CU25" s="54"/>
      <c r="CV25" s="189"/>
      <c r="CW25" s="189"/>
      <c r="CX25" s="189"/>
      <c r="CY25" s="189"/>
      <c r="CZ25" s="189"/>
      <c r="DA25" s="189"/>
      <c r="DB25" s="189"/>
      <c r="DC25" s="189"/>
      <c r="DD25" s="186"/>
      <c r="DE25" s="54"/>
      <c r="DF25" s="183"/>
      <c r="DG25" s="56"/>
      <c r="DH25" s="203"/>
      <c r="DI25" s="190"/>
      <c r="DJ25" s="56"/>
      <c r="DK25" s="204"/>
      <c r="DL25" s="205"/>
      <c r="DM25" s="183"/>
      <c r="DN25" s="56"/>
      <c r="DO25" s="56"/>
      <c r="DP25" s="183"/>
      <c r="DQ25" s="192"/>
      <c r="DR25" s="193"/>
      <c r="DS25" s="54"/>
      <c r="DT25" s="193"/>
      <c r="DU25" s="193"/>
      <c r="DV25" s="193"/>
      <c r="DW25" s="193"/>
      <c r="DX25" s="193"/>
      <c r="DY25" s="205"/>
      <c r="DZ25" s="10"/>
      <c r="EA25" s="10"/>
      <c r="EB25" s="10"/>
      <c r="EC25" s="10"/>
      <c r="ED25" s="10"/>
      <c r="EE25" s="10"/>
      <c r="EF25" s="10"/>
      <c r="EG25" s="10"/>
      <c r="EH25" s="10"/>
      <c r="EI25" s="10"/>
      <c r="EJ25" s="10"/>
      <c r="EK25" s="10"/>
      <c r="EL25" s="10"/>
      <c r="EM25" s="10"/>
      <c r="EN25" s="10"/>
      <c r="EO25" s="10"/>
      <c r="EP25" s="10"/>
      <c r="EQ25" s="54"/>
      <c r="ER25" s="183"/>
      <c r="ES25" s="56"/>
      <c r="ET25" s="205"/>
      <c r="EU25" s="183"/>
      <c r="EV25" s="56"/>
      <c r="EW25" s="206"/>
      <c r="EX25" s="183"/>
      <c r="EY25" s="56"/>
      <c r="EZ25" s="94"/>
      <c r="FA25" s="54"/>
      <c r="FB25" s="198"/>
      <c r="FC25" s="198"/>
      <c r="FD25" s="194"/>
      <c r="FE25" s="193"/>
      <c r="FF25" s="193"/>
      <c r="FG25" s="117"/>
      <c r="FH25" s="183"/>
      <c r="FI25" s="199"/>
      <c r="FJ25" s="96"/>
      <c r="FK25" s="54"/>
      <c r="FL25" s="196"/>
      <c r="FM25" s="183"/>
      <c r="FN25" s="183"/>
      <c r="FO25" s="183"/>
      <c r="FP25" s="188"/>
      <c r="FQ25" s="188"/>
      <c r="FR25" s="183"/>
      <c r="FS25" s="183"/>
      <c r="FT25" s="54"/>
      <c r="FU25" s="200"/>
      <c r="FV25" s="200"/>
      <c r="FW25" s="200"/>
      <c r="FX25" s="200"/>
      <c r="FY25" s="200"/>
      <c r="FZ25" s="200"/>
      <c r="GA25" s="200"/>
      <c r="GB25" s="4"/>
      <c r="II25" s="2"/>
      <c r="IJ25" s="2"/>
    </row>
    <row r="26" spans="1:244" ht="14.25" customHeight="1">
      <c r="A26" s="670" t="s">
        <v>26</v>
      </c>
      <c r="B26" s="743">
        <v>285.82879065999998</v>
      </c>
      <c r="C26" s="743">
        <v>259.23641263999997</v>
      </c>
      <c r="D26" s="811">
        <v>26.592378020000002</v>
      </c>
      <c r="E26" s="800">
        <v>0.90696396273238877</v>
      </c>
      <c r="F26" s="800">
        <v>9.3036037267611213E-2</v>
      </c>
      <c r="G26" s="670" t="s">
        <v>26</v>
      </c>
      <c r="H26" s="743">
        <v>142.72492099999999</v>
      </c>
      <c r="I26" s="743">
        <v>55.154311999999997</v>
      </c>
      <c r="J26" s="743">
        <v>5.3435170000000003</v>
      </c>
      <c r="K26" s="811">
        <v>22.239039999999999</v>
      </c>
      <c r="L26" s="743">
        <v>15.727417000000001</v>
      </c>
      <c r="M26" s="743">
        <v>7.2790150300000001</v>
      </c>
      <c r="O26" s="15"/>
      <c r="P26" s="54"/>
      <c r="Q26" s="55"/>
      <c r="R26" s="55"/>
      <c r="S26" s="56"/>
      <c r="T26" s="203"/>
      <c r="U26" s="55"/>
      <c r="V26" s="55"/>
      <c r="W26" s="56"/>
      <c r="X26" s="125"/>
      <c r="Y26" s="54"/>
      <c r="Z26" s="55"/>
      <c r="AA26" s="56"/>
      <c r="AB26" s="55"/>
      <c r="AC26" s="56"/>
      <c r="AD26" s="55"/>
      <c r="AE26" s="56"/>
      <c r="AF26" s="181"/>
      <c r="AG26" s="55"/>
      <c r="AH26" s="56"/>
      <c r="AI26" s="201"/>
      <c r="AJ26" s="54"/>
      <c r="AK26" s="162"/>
      <c r="AL26" s="162"/>
      <c r="AM26" s="162"/>
      <c r="AN26" s="162"/>
      <c r="AO26" s="162"/>
      <c r="AP26" s="182"/>
      <c r="AQ26" s="182"/>
      <c r="AS26" s="54"/>
      <c r="AT26" s="183"/>
      <c r="AU26" s="56"/>
      <c r="AV26" s="181"/>
      <c r="AW26" s="183"/>
      <c r="AX26" s="56"/>
      <c r="AZ26" s="183"/>
      <c r="BA26" s="56"/>
      <c r="BC26" s="183"/>
      <c r="BD26" s="56"/>
      <c r="BE26" s="182"/>
      <c r="BF26" s="54"/>
      <c r="BG26" s="161"/>
      <c r="BH26" s="161"/>
      <c r="BI26" s="161"/>
      <c r="BJ26" s="184"/>
      <c r="BK26" s="182"/>
      <c r="BL26" s="182"/>
      <c r="BM26" s="182"/>
      <c r="BN26" s="182"/>
      <c r="BO26" s="182"/>
      <c r="BQ26" s="54"/>
      <c r="BR26" s="183"/>
      <c r="BS26" s="183"/>
      <c r="BT26" s="185"/>
      <c r="BU26" s="183"/>
      <c r="BV26" s="183"/>
      <c r="BW26" s="183"/>
      <c r="BX26" s="183"/>
      <c r="BY26" s="183"/>
      <c r="BZ26" s="94"/>
      <c r="CA26" s="54"/>
      <c r="CB26" s="57"/>
      <c r="CC26" s="57"/>
      <c r="CD26" s="57"/>
      <c r="CE26" s="57"/>
      <c r="CF26" s="57"/>
      <c r="CG26" s="57"/>
      <c r="CH26" s="57"/>
      <c r="CI26" s="57"/>
      <c r="CJ26" s="186"/>
      <c r="CK26" s="54"/>
      <c r="CL26" s="55"/>
      <c r="CM26" s="187"/>
      <c r="CN26" s="55"/>
      <c r="CO26" s="55"/>
      <c r="CP26" s="55"/>
      <c r="CQ26" s="55"/>
      <c r="CR26" s="55"/>
      <c r="CS26" s="188"/>
      <c r="CU26" s="54"/>
      <c r="CV26" s="189"/>
      <c r="CW26" s="189"/>
      <c r="CX26" s="189"/>
      <c r="CY26" s="189"/>
      <c r="CZ26" s="189"/>
      <c r="DA26" s="189"/>
      <c r="DB26" s="189"/>
      <c r="DC26" s="189"/>
      <c r="DD26" s="186"/>
      <c r="DE26" s="54"/>
      <c r="DF26" s="183"/>
      <c r="DG26" s="56"/>
      <c r="DH26" s="203"/>
      <c r="DI26" s="190"/>
      <c r="DJ26" s="56"/>
      <c r="DK26" s="204"/>
      <c r="DL26" s="205"/>
      <c r="DM26" s="183"/>
      <c r="DN26" s="56"/>
      <c r="DO26" s="56"/>
      <c r="DP26" s="183"/>
      <c r="DQ26" s="192"/>
      <c r="DR26" s="193"/>
      <c r="DS26" s="54"/>
      <c r="DT26" s="193"/>
      <c r="DU26" s="193"/>
      <c r="DV26" s="193"/>
      <c r="DW26" s="193"/>
      <c r="DX26" s="193"/>
      <c r="DY26" s="205"/>
      <c r="DZ26" s="10"/>
      <c r="EA26" s="10"/>
      <c r="EB26" s="10"/>
      <c r="EC26" s="10"/>
      <c r="ED26" s="10"/>
      <c r="EE26" s="10"/>
      <c r="EF26" s="10"/>
      <c r="EG26" s="10"/>
      <c r="EH26" s="10"/>
      <c r="EI26" s="10"/>
      <c r="EJ26" s="10"/>
      <c r="EK26" s="10"/>
      <c r="EL26" s="10"/>
      <c r="EM26" s="10"/>
      <c r="EN26" s="10"/>
      <c r="EO26" s="10"/>
      <c r="EP26" s="10"/>
      <c r="EQ26" s="54"/>
      <c r="ER26" s="183"/>
      <c r="ES26" s="56"/>
      <c r="ET26" s="205"/>
      <c r="EU26" s="183"/>
      <c r="EV26" s="56"/>
      <c r="EW26" s="206"/>
      <c r="EX26" s="183"/>
      <c r="EY26" s="56"/>
      <c r="EZ26" s="94"/>
      <c r="FA26" s="54"/>
      <c r="FB26" s="198"/>
      <c r="FC26" s="198"/>
      <c r="FD26" s="194"/>
      <c r="FE26" s="193"/>
      <c r="FF26" s="193"/>
      <c r="FG26" s="117"/>
      <c r="FH26" s="183"/>
      <c r="FI26" s="199"/>
      <c r="FJ26" s="96"/>
      <c r="FK26" s="54"/>
      <c r="FL26" s="196"/>
      <c r="FM26" s="183"/>
      <c r="FN26" s="183"/>
      <c r="FO26" s="183"/>
      <c r="FP26" s="188"/>
      <c r="FQ26" s="188"/>
      <c r="FR26" s="183"/>
      <c r="FS26" s="183"/>
      <c r="FT26" s="54"/>
      <c r="FU26" s="200"/>
      <c r="FV26" s="200"/>
      <c r="FW26" s="200"/>
      <c r="FX26" s="200"/>
      <c r="FY26" s="200"/>
      <c r="FZ26" s="200"/>
      <c r="GA26" s="200"/>
      <c r="GB26" s="4"/>
      <c r="II26" s="2"/>
      <c r="IJ26" s="2"/>
    </row>
    <row r="27" spans="1:244" ht="14.25" customHeight="1">
      <c r="A27" s="524" t="s">
        <v>27</v>
      </c>
      <c r="B27" s="744">
        <v>790.04843951999999</v>
      </c>
      <c r="C27" s="744">
        <v>713.92209663999995</v>
      </c>
      <c r="D27" s="812">
        <v>76.126342879999996</v>
      </c>
      <c r="E27" s="801">
        <v>0.90364344884188219</v>
      </c>
      <c r="F27" s="801">
        <v>9.6356551158117781E-2</v>
      </c>
      <c r="G27" s="524" t="s">
        <v>27</v>
      </c>
      <c r="H27" s="744">
        <v>408.96072800000002</v>
      </c>
      <c r="I27" s="744">
        <v>133.862876</v>
      </c>
      <c r="J27" s="744">
        <v>26.254489</v>
      </c>
      <c r="K27" s="812">
        <v>35.277258000000003</v>
      </c>
      <c r="L27" s="744">
        <v>31.505375000000001</v>
      </c>
      <c r="M27" s="744">
        <v>36.427601100000004</v>
      </c>
      <c r="O27" s="15"/>
      <c r="P27" s="54"/>
      <c r="Q27" s="55"/>
      <c r="R27" s="55"/>
      <c r="S27" s="56"/>
      <c r="T27" s="203"/>
      <c r="U27" s="55"/>
      <c r="V27" s="55"/>
      <c r="W27" s="56"/>
      <c r="X27" s="125"/>
      <c r="Y27" s="54"/>
      <c r="Z27" s="55"/>
      <c r="AA27" s="56"/>
      <c r="AB27" s="55"/>
      <c r="AC27" s="56"/>
      <c r="AD27" s="55"/>
      <c r="AE27" s="56"/>
      <c r="AF27" s="181"/>
      <c r="AG27" s="55"/>
      <c r="AH27" s="56"/>
      <c r="AI27" s="201"/>
      <c r="AJ27" s="54"/>
      <c r="AK27" s="162"/>
      <c r="AL27" s="162"/>
      <c r="AM27" s="162"/>
      <c r="AN27" s="162"/>
      <c r="AO27" s="162"/>
      <c r="AP27" s="182"/>
      <c r="AQ27" s="182"/>
      <c r="AS27" s="54"/>
      <c r="AT27" s="183"/>
      <c r="AU27" s="56"/>
      <c r="AV27" s="181"/>
      <c r="AW27" s="183"/>
      <c r="AX27" s="56"/>
      <c r="AZ27" s="183"/>
      <c r="BA27" s="56"/>
      <c r="BC27" s="183"/>
      <c r="BD27" s="56"/>
      <c r="BE27" s="182"/>
      <c r="BF27" s="54"/>
      <c r="BG27" s="161"/>
      <c r="BH27" s="161"/>
      <c r="BI27" s="161"/>
      <c r="BJ27" s="184"/>
      <c r="BK27" s="182"/>
      <c r="BL27" s="182"/>
      <c r="BM27" s="182"/>
      <c r="BN27" s="182"/>
      <c r="BO27" s="182"/>
      <c r="BQ27" s="54"/>
      <c r="BR27" s="183"/>
      <c r="BS27" s="183"/>
      <c r="BT27" s="185"/>
      <c r="BU27" s="183"/>
      <c r="BV27" s="183"/>
      <c r="BW27" s="183"/>
      <c r="BX27" s="183"/>
      <c r="BY27" s="183"/>
      <c r="BZ27" s="94"/>
      <c r="CA27" s="54"/>
      <c r="CB27" s="57"/>
      <c r="CC27" s="57"/>
      <c r="CD27" s="57"/>
      <c r="CE27" s="57"/>
      <c r="CF27" s="57"/>
      <c r="CG27" s="57"/>
      <c r="CH27" s="57"/>
      <c r="CI27" s="57"/>
      <c r="CJ27" s="186"/>
      <c r="CK27" s="54"/>
      <c r="CL27" s="55"/>
      <c r="CM27" s="187"/>
      <c r="CN27" s="55"/>
      <c r="CO27" s="55"/>
      <c r="CP27" s="55"/>
      <c r="CQ27" s="55"/>
      <c r="CR27" s="55"/>
      <c r="CS27" s="188"/>
      <c r="CU27" s="54"/>
      <c r="CV27" s="189"/>
      <c r="CW27" s="189"/>
      <c r="CX27" s="189"/>
      <c r="CY27" s="189"/>
      <c r="CZ27" s="189"/>
      <c r="DA27" s="189"/>
      <c r="DB27" s="189"/>
      <c r="DC27" s="189"/>
      <c r="DD27" s="186"/>
      <c r="DE27" s="54"/>
      <c r="DF27" s="183"/>
      <c r="DG27" s="56"/>
      <c r="DH27" s="203"/>
      <c r="DI27" s="190"/>
      <c r="DJ27" s="56"/>
      <c r="DK27" s="204"/>
      <c r="DL27" s="205"/>
      <c r="DM27" s="183"/>
      <c r="DN27" s="56"/>
      <c r="DO27" s="56"/>
      <c r="DP27" s="183"/>
      <c r="DQ27" s="192"/>
      <c r="DR27" s="193"/>
      <c r="DS27" s="54"/>
      <c r="DT27" s="193"/>
      <c r="DU27" s="193"/>
      <c r="DV27" s="193"/>
      <c r="DW27" s="193"/>
      <c r="DX27" s="193"/>
      <c r="DY27" s="205"/>
      <c r="DZ27" s="10"/>
      <c r="EA27" s="10"/>
      <c r="EB27" s="10"/>
      <c r="EC27" s="10"/>
      <c r="ED27" s="10"/>
      <c r="EE27" s="10"/>
      <c r="EF27" s="10"/>
      <c r="EG27" s="10"/>
      <c r="EH27" s="10"/>
      <c r="EI27" s="10"/>
      <c r="EJ27" s="10"/>
      <c r="EK27" s="10"/>
      <c r="EL27" s="10"/>
      <c r="EM27" s="10"/>
      <c r="EN27" s="10"/>
      <c r="EO27" s="10"/>
      <c r="EP27" s="10"/>
      <c r="EQ27" s="54"/>
      <c r="ER27" s="183"/>
      <c r="ES27" s="56"/>
      <c r="ET27" s="205"/>
      <c r="EU27" s="183"/>
      <c r="EV27" s="56"/>
      <c r="EW27" s="206"/>
      <c r="EX27" s="183"/>
      <c r="EY27" s="56"/>
      <c r="EZ27" s="94"/>
      <c r="FA27" s="54"/>
      <c r="FB27" s="198"/>
      <c r="FC27" s="198"/>
      <c r="FD27" s="194"/>
      <c r="FE27" s="193"/>
      <c r="FF27" s="193"/>
      <c r="FG27" s="117"/>
      <c r="FH27" s="183"/>
      <c r="FI27" s="199"/>
      <c r="FJ27" s="96"/>
      <c r="FK27" s="54"/>
      <c r="FL27" s="196"/>
      <c r="FM27" s="183"/>
      <c r="FN27" s="183"/>
      <c r="FO27" s="183"/>
      <c r="FP27" s="188"/>
      <c r="FQ27" s="188"/>
      <c r="FR27" s="183"/>
      <c r="FS27" s="183"/>
      <c r="FT27" s="54"/>
      <c r="FU27" s="200"/>
      <c r="FV27" s="200"/>
      <c r="FW27" s="200"/>
      <c r="FX27" s="200"/>
      <c r="FY27" s="200"/>
      <c r="FZ27" s="200"/>
      <c r="GA27" s="200"/>
      <c r="GB27" s="4"/>
      <c r="II27" s="2"/>
      <c r="IJ27" s="2"/>
    </row>
    <row r="28" spans="1:244" ht="14.25" customHeight="1">
      <c r="A28" s="670" t="s">
        <v>28</v>
      </c>
      <c r="B28" s="743">
        <v>986.22205542000006</v>
      </c>
      <c r="C28" s="743">
        <v>893.06916883000008</v>
      </c>
      <c r="D28" s="811">
        <v>93.152886590000008</v>
      </c>
      <c r="E28" s="800">
        <v>0.90554572768063968</v>
      </c>
      <c r="F28" s="800">
        <v>9.4454272319360377E-2</v>
      </c>
      <c r="G28" s="670" t="s">
        <v>28</v>
      </c>
      <c r="H28" s="743">
        <v>581.503379</v>
      </c>
      <c r="I28" s="743">
        <v>137.93211299999999</v>
      </c>
      <c r="J28" s="743">
        <v>42.057158999999999</v>
      </c>
      <c r="K28" s="811">
        <v>59.286386999999998</v>
      </c>
      <c r="L28" s="743">
        <v>45.444490999999999</v>
      </c>
      <c r="M28" s="743">
        <v>36.792623079999998</v>
      </c>
      <c r="O28" s="15"/>
      <c r="P28" s="54"/>
      <c r="Q28" s="55"/>
      <c r="R28" s="55"/>
      <c r="S28" s="56"/>
      <c r="T28" s="203"/>
      <c r="U28" s="55"/>
      <c r="V28" s="55"/>
      <c r="W28" s="56"/>
      <c r="X28" s="125"/>
      <c r="Y28" s="54"/>
      <c r="Z28" s="55"/>
      <c r="AA28" s="56"/>
      <c r="AB28" s="55"/>
      <c r="AC28" s="56"/>
      <c r="AD28" s="55"/>
      <c r="AE28" s="56"/>
      <c r="AF28" s="181"/>
      <c r="AG28" s="55"/>
      <c r="AH28" s="56"/>
      <c r="AI28" s="201"/>
      <c r="AJ28" s="54"/>
      <c r="AK28" s="162"/>
      <c r="AL28" s="162"/>
      <c r="AM28" s="162"/>
      <c r="AN28" s="162"/>
      <c r="AO28" s="162"/>
      <c r="AP28" s="182"/>
      <c r="AQ28" s="182"/>
      <c r="AS28" s="54"/>
      <c r="AT28" s="183"/>
      <c r="AU28" s="56"/>
      <c r="AV28" s="181"/>
      <c r="AW28" s="183"/>
      <c r="AX28" s="56"/>
      <c r="AZ28" s="183"/>
      <c r="BA28" s="56"/>
      <c r="BC28" s="183"/>
      <c r="BD28" s="56"/>
      <c r="BE28" s="182"/>
      <c r="BF28" s="54"/>
      <c r="BG28" s="161"/>
      <c r="BH28" s="161"/>
      <c r="BI28" s="161"/>
      <c r="BJ28" s="184"/>
      <c r="BK28" s="182"/>
      <c r="BL28" s="182"/>
      <c r="BM28" s="182"/>
      <c r="BN28" s="182"/>
      <c r="BO28" s="182"/>
      <c r="BQ28" s="54"/>
      <c r="BR28" s="183"/>
      <c r="BS28" s="183"/>
      <c r="BT28" s="185"/>
      <c r="BU28" s="183"/>
      <c r="BV28" s="183"/>
      <c r="BW28" s="183"/>
      <c r="BX28" s="183"/>
      <c r="BY28" s="183"/>
      <c r="BZ28" s="94"/>
      <c r="CA28" s="54"/>
      <c r="CB28" s="57"/>
      <c r="CC28" s="57"/>
      <c r="CD28" s="57"/>
      <c r="CE28" s="57"/>
      <c r="CF28" s="57"/>
      <c r="CG28" s="57"/>
      <c r="CH28" s="57"/>
      <c r="CI28" s="57"/>
      <c r="CJ28" s="186"/>
      <c r="CK28" s="54"/>
      <c r="CL28" s="55"/>
      <c r="CM28" s="187"/>
      <c r="CN28" s="55"/>
      <c r="CO28" s="55"/>
      <c r="CP28" s="55"/>
      <c r="CQ28" s="55"/>
      <c r="CR28" s="55"/>
      <c r="CS28" s="188"/>
      <c r="CU28" s="54"/>
      <c r="CV28" s="189"/>
      <c r="CW28" s="189"/>
      <c r="CX28" s="189"/>
      <c r="CY28" s="189"/>
      <c r="CZ28" s="189"/>
      <c r="DA28" s="189"/>
      <c r="DB28" s="189"/>
      <c r="DC28" s="189"/>
      <c r="DD28" s="186"/>
      <c r="DE28" s="54"/>
      <c r="DF28" s="183"/>
      <c r="DG28" s="56"/>
      <c r="DH28" s="203"/>
      <c r="DI28" s="190"/>
      <c r="DJ28" s="56"/>
      <c r="DK28" s="204"/>
      <c r="DL28" s="205"/>
      <c r="DM28" s="183"/>
      <c r="DN28" s="56"/>
      <c r="DO28" s="56"/>
      <c r="DP28" s="183"/>
      <c r="DQ28" s="192"/>
      <c r="DR28" s="193"/>
      <c r="DS28" s="54"/>
      <c r="DT28" s="193"/>
      <c r="DU28" s="193"/>
      <c r="DV28" s="193"/>
      <c r="DW28" s="193"/>
      <c r="DX28" s="193"/>
      <c r="DY28" s="205"/>
      <c r="DZ28" s="10"/>
      <c r="EA28" s="10"/>
      <c r="EB28" s="10"/>
      <c r="EC28" s="10"/>
      <c r="ED28" s="10"/>
      <c r="EE28" s="10"/>
      <c r="EF28" s="10"/>
      <c r="EG28" s="10"/>
      <c r="EH28" s="10"/>
      <c r="EI28" s="10"/>
      <c r="EJ28" s="10"/>
      <c r="EK28" s="10"/>
      <c r="EL28" s="10"/>
      <c r="EM28" s="10"/>
      <c r="EN28" s="10"/>
      <c r="EO28" s="10"/>
      <c r="EP28" s="10"/>
      <c r="EQ28" s="54"/>
      <c r="ER28" s="183"/>
      <c r="ES28" s="56"/>
      <c r="ET28" s="205"/>
      <c r="EU28" s="183"/>
      <c r="EV28" s="56"/>
      <c r="EW28" s="206"/>
      <c r="EX28" s="183"/>
      <c r="EY28" s="56"/>
      <c r="EZ28" s="94"/>
      <c r="FA28" s="54"/>
      <c r="FB28" s="198"/>
      <c r="FC28" s="198"/>
      <c r="FD28" s="194"/>
      <c r="FE28" s="193"/>
      <c r="FF28" s="193"/>
      <c r="FG28" s="117"/>
      <c r="FH28" s="183"/>
      <c r="FI28" s="199"/>
      <c r="FJ28" s="96"/>
      <c r="FK28" s="54"/>
      <c r="FL28" s="196"/>
      <c r="FM28" s="183"/>
      <c r="FN28" s="183"/>
      <c r="FO28" s="183"/>
      <c r="FP28" s="188"/>
      <c r="FQ28" s="188"/>
      <c r="FR28" s="183"/>
      <c r="FS28" s="183"/>
      <c r="FT28" s="54"/>
      <c r="FU28" s="200"/>
      <c r="FV28" s="200"/>
      <c r="FW28" s="200"/>
      <c r="FX28" s="200"/>
      <c r="FY28" s="200"/>
      <c r="FZ28" s="200"/>
      <c r="GA28" s="200"/>
      <c r="GB28" s="4"/>
      <c r="II28" s="2"/>
      <c r="IJ28" s="2"/>
    </row>
    <row r="29" spans="1:244" s="236" customFormat="1" ht="14.25" customHeight="1">
      <c r="A29" s="679" t="s">
        <v>29</v>
      </c>
      <c r="B29" s="745">
        <v>9623.1417717200002</v>
      </c>
      <c r="C29" s="745">
        <v>8450.1103716500002</v>
      </c>
      <c r="D29" s="813">
        <v>1173.03140007</v>
      </c>
      <c r="E29" s="802">
        <v>0.87810307403791499</v>
      </c>
      <c r="F29" s="802">
        <v>0.12189692596208497</v>
      </c>
      <c r="G29" s="679" t="s">
        <v>29</v>
      </c>
      <c r="H29" s="745">
        <v>4653.2025775699994</v>
      </c>
      <c r="I29" s="745">
        <v>1267.1768219999999</v>
      </c>
      <c r="J29" s="745">
        <v>478.18477300000001</v>
      </c>
      <c r="K29" s="813">
        <v>451.33685600000001</v>
      </c>
      <c r="L29" s="745">
        <v>463.44099799999998</v>
      </c>
      <c r="M29" s="745">
        <v>361.66509654000004</v>
      </c>
      <c r="O29" s="16"/>
      <c r="P29" s="74"/>
      <c r="Q29" s="75"/>
      <c r="R29" s="75"/>
      <c r="S29" s="76"/>
      <c r="T29" s="218"/>
      <c r="U29" s="75"/>
      <c r="V29" s="75"/>
      <c r="W29" s="76"/>
      <c r="X29" s="217"/>
      <c r="Y29" s="74"/>
      <c r="Z29" s="75"/>
      <c r="AA29" s="76"/>
      <c r="AB29" s="75"/>
      <c r="AC29" s="76"/>
      <c r="AD29" s="75"/>
      <c r="AE29" s="76"/>
      <c r="AF29" s="218"/>
      <c r="AG29" s="75"/>
      <c r="AH29" s="76"/>
      <c r="AI29" s="116"/>
      <c r="AJ29" s="74"/>
      <c r="AK29" s="216"/>
      <c r="AL29" s="216"/>
      <c r="AM29" s="216"/>
      <c r="AN29" s="216"/>
      <c r="AO29" s="216"/>
      <c r="AP29" s="219"/>
      <c r="AQ29" s="219"/>
      <c r="AR29" s="17"/>
      <c r="AS29" s="74"/>
      <c r="AT29" s="220"/>
      <c r="AU29" s="76"/>
      <c r="AV29" s="218"/>
      <c r="AW29" s="220"/>
      <c r="AX29" s="76"/>
      <c r="AY29" s="17"/>
      <c r="AZ29" s="220"/>
      <c r="BA29" s="76"/>
      <c r="BB29" s="73"/>
      <c r="BC29" s="220"/>
      <c r="BD29" s="76"/>
      <c r="BE29" s="219"/>
      <c r="BF29" s="74"/>
      <c r="BG29" s="215"/>
      <c r="BH29" s="215"/>
      <c r="BI29" s="215"/>
      <c r="BJ29" s="211"/>
      <c r="BK29" s="219"/>
      <c r="BL29" s="219"/>
      <c r="BM29" s="219"/>
      <c r="BN29" s="219"/>
      <c r="BO29" s="219"/>
      <c r="BP29" s="17"/>
      <c r="BQ29" s="74"/>
      <c r="BR29" s="220"/>
      <c r="BS29" s="220"/>
      <c r="BT29" s="221"/>
      <c r="BU29" s="220"/>
      <c r="BV29" s="220"/>
      <c r="BW29" s="220"/>
      <c r="BX29" s="220"/>
      <c r="BY29" s="220"/>
      <c r="BZ29" s="17"/>
      <c r="CA29" s="74"/>
      <c r="CB29" s="77"/>
      <c r="CC29" s="77"/>
      <c r="CD29" s="77"/>
      <c r="CE29" s="77"/>
      <c r="CF29" s="77"/>
      <c r="CG29" s="77"/>
      <c r="CH29" s="77"/>
      <c r="CI29" s="77"/>
      <c r="CJ29" s="222"/>
      <c r="CK29" s="74"/>
      <c r="CL29" s="75"/>
      <c r="CM29" s="223"/>
      <c r="CN29" s="75"/>
      <c r="CO29" s="75"/>
      <c r="CP29" s="75"/>
      <c r="CQ29" s="75"/>
      <c r="CR29" s="75"/>
      <c r="CS29" s="224"/>
      <c r="CT29" s="17"/>
      <c r="CU29" s="74"/>
      <c r="CV29" s="225"/>
      <c r="CW29" s="225"/>
      <c r="CX29" s="225"/>
      <c r="CY29" s="225"/>
      <c r="CZ29" s="225"/>
      <c r="DA29" s="225"/>
      <c r="DB29" s="225"/>
      <c r="DC29" s="225"/>
      <c r="DD29" s="222"/>
      <c r="DE29" s="74"/>
      <c r="DF29" s="220"/>
      <c r="DG29" s="76"/>
      <c r="DH29" s="218"/>
      <c r="DI29" s="226"/>
      <c r="DJ29" s="76"/>
      <c r="DK29" s="220"/>
      <c r="DL29" s="227"/>
      <c r="DM29" s="220"/>
      <c r="DN29" s="76"/>
      <c r="DO29" s="76"/>
      <c r="DP29" s="220"/>
      <c r="DQ29" s="228"/>
      <c r="DR29" s="229"/>
      <c r="DS29" s="74"/>
      <c r="DT29" s="229"/>
      <c r="DU29" s="229"/>
      <c r="DV29" s="229"/>
      <c r="DW29" s="229"/>
      <c r="DX29" s="229"/>
      <c r="DY29" s="227"/>
      <c r="DZ29" s="356"/>
      <c r="EA29" s="356"/>
      <c r="EB29" s="356"/>
      <c r="EC29" s="356"/>
      <c r="ED29" s="356"/>
      <c r="EE29" s="356"/>
      <c r="EF29" s="356"/>
      <c r="EG29" s="356"/>
      <c r="EH29" s="356"/>
      <c r="EI29" s="356"/>
      <c r="EJ29" s="356"/>
      <c r="EK29" s="356"/>
      <c r="EL29" s="356"/>
      <c r="EM29" s="356"/>
      <c r="EN29" s="356"/>
      <c r="EO29" s="356"/>
      <c r="EP29" s="356"/>
      <c r="EQ29" s="74"/>
      <c r="ER29" s="220"/>
      <c r="ES29" s="76"/>
      <c r="ET29" s="227"/>
      <c r="EU29" s="220"/>
      <c r="EV29" s="76"/>
      <c r="EW29" s="76"/>
      <c r="EX29" s="220"/>
      <c r="EY29" s="76"/>
      <c r="EZ29" s="17"/>
      <c r="FA29" s="74"/>
      <c r="FB29" s="233"/>
      <c r="FC29" s="233"/>
      <c r="FD29" s="230"/>
      <c r="FE29" s="229"/>
      <c r="FF29" s="229"/>
      <c r="FG29" s="116"/>
      <c r="FH29" s="220"/>
      <c r="FI29" s="234"/>
      <c r="FJ29" s="96"/>
      <c r="FK29" s="74"/>
      <c r="FL29" s="232"/>
      <c r="FM29" s="220"/>
      <c r="FN29" s="220"/>
      <c r="FO29" s="220"/>
      <c r="FP29" s="224"/>
      <c r="FQ29" s="224"/>
      <c r="FR29" s="220"/>
      <c r="FS29" s="220"/>
      <c r="FT29" s="74"/>
      <c r="FU29" s="235"/>
      <c r="FV29" s="235"/>
      <c r="FW29" s="235"/>
      <c r="FX29" s="235"/>
      <c r="FY29" s="235"/>
      <c r="FZ29" s="235"/>
      <c r="GA29" s="235"/>
      <c r="GB29" s="4"/>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row>
    <row r="30" spans="1:244" ht="14.25" customHeight="1">
      <c r="A30" s="670" t="s">
        <v>30</v>
      </c>
      <c r="B30" s="743">
        <v>1367.4883024199999</v>
      </c>
      <c r="C30" s="743">
        <v>1116.5540721599998</v>
      </c>
      <c r="D30" s="811">
        <v>250.93423025999999</v>
      </c>
      <c r="E30" s="800">
        <v>0.8164999073001723</v>
      </c>
      <c r="F30" s="800">
        <v>0.1835000926998277</v>
      </c>
      <c r="G30" s="670" t="s">
        <v>30</v>
      </c>
      <c r="H30" s="743">
        <v>734.69534699999997</v>
      </c>
      <c r="I30" s="743">
        <v>235.861694</v>
      </c>
      <c r="J30" s="743">
        <v>8.5188679999999994</v>
      </c>
      <c r="K30" s="811">
        <v>83.813173000000006</v>
      </c>
      <c r="L30" s="743">
        <v>86.089190000000002</v>
      </c>
      <c r="M30" s="743">
        <v>93.824701000000005</v>
      </c>
      <c r="O30" s="15"/>
      <c r="P30" s="54"/>
      <c r="Q30" s="55"/>
      <c r="R30" s="55"/>
      <c r="S30" s="56"/>
      <c r="T30" s="203"/>
      <c r="U30" s="55"/>
      <c r="V30" s="55"/>
      <c r="W30" s="56"/>
      <c r="X30" s="125"/>
      <c r="Y30" s="54"/>
      <c r="Z30" s="55"/>
      <c r="AA30" s="56"/>
      <c r="AB30" s="55"/>
      <c r="AC30" s="56"/>
      <c r="AD30" s="55"/>
      <c r="AE30" s="56"/>
      <c r="AF30" s="181"/>
      <c r="AG30" s="55"/>
      <c r="AH30" s="56"/>
      <c r="AI30" s="201"/>
      <c r="AJ30" s="54"/>
      <c r="AK30" s="162"/>
      <c r="AL30" s="162"/>
      <c r="AM30" s="162"/>
      <c r="AN30" s="162"/>
      <c r="AO30" s="162"/>
      <c r="AP30" s="182"/>
      <c r="AQ30" s="182"/>
      <c r="AS30" s="54"/>
      <c r="AT30" s="183"/>
      <c r="AU30" s="56"/>
      <c r="AV30" s="181"/>
      <c r="AW30" s="183"/>
      <c r="AX30" s="56"/>
      <c r="AZ30" s="183"/>
      <c r="BA30" s="56"/>
      <c r="BC30" s="183"/>
      <c r="BD30" s="56"/>
      <c r="BE30" s="182"/>
      <c r="BF30" s="54"/>
      <c r="BG30" s="161"/>
      <c r="BH30" s="161"/>
      <c r="BI30" s="161"/>
      <c r="BJ30" s="184"/>
      <c r="BK30" s="182"/>
      <c r="BL30" s="182"/>
      <c r="BM30" s="182"/>
      <c r="BN30" s="182"/>
      <c r="BO30" s="182"/>
      <c r="BQ30" s="54"/>
      <c r="BR30" s="183"/>
      <c r="BS30" s="183"/>
      <c r="BT30" s="185"/>
      <c r="BU30" s="183"/>
      <c r="BV30" s="183"/>
      <c r="BW30" s="183"/>
      <c r="BX30" s="183"/>
      <c r="BY30" s="183"/>
      <c r="BZ30" s="94"/>
      <c r="CA30" s="54"/>
      <c r="CB30" s="57"/>
      <c r="CC30" s="57"/>
      <c r="CD30" s="57"/>
      <c r="CE30" s="57"/>
      <c r="CF30" s="57"/>
      <c r="CG30" s="57"/>
      <c r="CH30" s="57"/>
      <c r="CI30" s="57"/>
      <c r="CJ30" s="186"/>
      <c r="CK30" s="54"/>
      <c r="CL30" s="55"/>
      <c r="CM30" s="187"/>
      <c r="CN30" s="55"/>
      <c r="CO30" s="55"/>
      <c r="CP30" s="55"/>
      <c r="CQ30" s="55"/>
      <c r="CR30" s="55"/>
      <c r="CS30" s="188"/>
      <c r="CU30" s="54"/>
      <c r="CV30" s="189"/>
      <c r="CW30" s="189"/>
      <c r="CX30" s="189"/>
      <c r="CY30" s="189"/>
      <c r="CZ30" s="189"/>
      <c r="DA30" s="189"/>
      <c r="DB30" s="189"/>
      <c r="DC30" s="189"/>
      <c r="DD30" s="186"/>
      <c r="DE30" s="54"/>
      <c r="DF30" s="183"/>
      <c r="DG30" s="56"/>
      <c r="DH30" s="203"/>
      <c r="DI30" s="190"/>
      <c r="DJ30" s="56"/>
      <c r="DK30" s="204"/>
      <c r="DL30" s="205"/>
      <c r="DM30" s="183"/>
      <c r="DN30" s="56"/>
      <c r="DO30" s="56"/>
      <c r="DP30" s="183"/>
      <c r="DQ30" s="192"/>
      <c r="DR30" s="193"/>
      <c r="DS30" s="54"/>
      <c r="DT30" s="193"/>
      <c r="DU30" s="193"/>
      <c r="DV30" s="237"/>
      <c r="DW30" s="193"/>
      <c r="DX30" s="193"/>
      <c r="DY30" s="205"/>
      <c r="DZ30" s="10"/>
      <c r="EA30" s="10"/>
      <c r="EB30" s="10"/>
      <c r="EC30" s="10"/>
      <c r="ED30" s="10"/>
      <c r="EE30" s="10"/>
      <c r="EF30" s="10"/>
      <c r="EG30" s="10"/>
      <c r="EH30" s="10"/>
      <c r="EI30" s="10"/>
      <c r="EJ30" s="10"/>
      <c r="EK30" s="10"/>
      <c r="EL30" s="10"/>
      <c r="EM30" s="10"/>
      <c r="EN30" s="10"/>
      <c r="EO30" s="10"/>
      <c r="EP30" s="10"/>
      <c r="EQ30" s="54"/>
      <c r="ER30" s="183"/>
      <c r="ES30" s="56"/>
      <c r="ET30" s="205"/>
      <c r="EU30" s="183"/>
      <c r="EV30" s="56"/>
      <c r="EW30" s="206"/>
      <c r="EX30" s="183"/>
      <c r="EY30" s="56"/>
      <c r="EZ30" s="94"/>
      <c r="FA30" s="54"/>
      <c r="FB30" s="198"/>
      <c r="FC30" s="198"/>
      <c r="FD30" s="194"/>
      <c r="FE30" s="193"/>
      <c r="FF30" s="193"/>
      <c r="FG30" s="117"/>
      <c r="FH30" s="183"/>
      <c r="FI30" s="199"/>
      <c r="FJ30" s="96"/>
      <c r="FK30" s="54"/>
      <c r="FL30" s="196"/>
      <c r="FM30" s="183"/>
      <c r="FN30" s="183"/>
      <c r="FO30" s="183"/>
      <c r="FP30" s="188"/>
      <c r="FQ30" s="188"/>
      <c r="FR30" s="183"/>
      <c r="FS30" s="183"/>
      <c r="FT30" s="54"/>
      <c r="FU30" s="200"/>
      <c r="FV30" s="200"/>
      <c r="FW30" s="200"/>
      <c r="FX30" s="200"/>
      <c r="FY30" s="200"/>
      <c r="FZ30" s="200"/>
      <c r="GA30" s="200"/>
      <c r="GB30" s="4"/>
      <c r="II30" s="2"/>
      <c r="IJ30" s="2"/>
    </row>
    <row r="31" spans="1:244" s="249" customFormat="1" ht="14.25" customHeight="1">
      <c r="A31" s="679" t="s">
        <v>31</v>
      </c>
      <c r="B31" s="745">
        <v>10990.630074139999</v>
      </c>
      <c r="C31" s="745">
        <v>9566.6644438099993</v>
      </c>
      <c r="D31" s="813">
        <v>1423.9656303300001</v>
      </c>
      <c r="E31" s="802">
        <v>0.87043821685160094</v>
      </c>
      <c r="F31" s="802">
        <v>0.12956178314839908</v>
      </c>
      <c r="G31" s="679" t="s">
        <v>31</v>
      </c>
      <c r="H31" s="745">
        <v>5387.8979245699993</v>
      </c>
      <c r="I31" s="745">
        <v>1503.0385160000001</v>
      </c>
      <c r="J31" s="745">
        <v>486.703641</v>
      </c>
      <c r="K31" s="813">
        <v>535.15002900000002</v>
      </c>
      <c r="L31" s="745">
        <v>549.53018799999995</v>
      </c>
      <c r="M31" s="745">
        <v>455.48979753999998</v>
      </c>
      <c r="O31" s="16"/>
      <c r="P31" s="74"/>
      <c r="Q31" s="75"/>
      <c r="R31" s="75"/>
      <c r="S31" s="238"/>
      <c r="T31" s="244"/>
      <c r="U31" s="75"/>
      <c r="V31" s="75"/>
      <c r="W31" s="238"/>
      <c r="X31" s="125"/>
      <c r="Y31" s="74"/>
      <c r="Z31" s="75"/>
      <c r="AA31" s="76"/>
      <c r="AB31" s="75"/>
      <c r="AC31" s="76"/>
      <c r="AD31" s="75"/>
      <c r="AE31" s="76"/>
      <c r="AF31" s="218"/>
      <c r="AG31" s="75"/>
      <c r="AH31" s="238"/>
      <c r="AI31" s="145"/>
      <c r="AJ31" s="74"/>
      <c r="AK31" s="216"/>
      <c r="AL31" s="216"/>
      <c r="AM31" s="216"/>
      <c r="AN31" s="216"/>
      <c r="AO31" s="216"/>
      <c r="AP31" s="219"/>
      <c r="AQ31" s="219"/>
      <c r="AR31" s="18"/>
      <c r="AS31" s="74"/>
      <c r="AT31" s="220"/>
      <c r="AU31" s="76"/>
      <c r="AV31" s="218"/>
      <c r="AW31" s="220"/>
      <c r="AX31" s="76"/>
      <c r="AY31" s="18"/>
      <c r="AZ31" s="220"/>
      <c r="BA31" s="76"/>
      <c r="BB31" s="94"/>
      <c r="BC31" s="220"/>
      <c r="BD31" s="238"/>
      <c r="BE31" s="239"/>
      <c r="BF31" s="74"/>
      <c r="BG31" s="215"/>
      <c r="BH31" s="215"/>
      <c r="BI31" s="215"/>
      <c r="BJ31" s="211"/>
      <c r="BK31" s="219"/>
      <c r="BL31" s="219"/>
      <c r="BM31" s="219"/>
      <c r="BN31" s="219"/>
      <c r="BO31" s="219"/>
      <c r="BP31" s="18"/>
      <c r="BQ31" s="74"/>
      <c r="BR31" s="220"/>
      <c r="BS31" s="220"/>
      <c r="BT31" s="221"/>
      <c r="BU31" s="220"/>
      <c r="BV31" s="220"/>
      <c r="BW31" s="220"/>
      <c r="BX31" s="220"/>
      <c r="BY31" s="220"/>
      <c r="BZ31" s="18"/>
      <c r="CA31" s="74"/>
      <c r="CB31" s="77"/>
      <c r="CC31" s="240"/>
      <c r="CD31" s="240"/>
      <c r="CE31" s="240"/>
      <c r="CF31" s="77"/>
      <c r="CG31" s="77"/>
      <c r="CH31" s="240"/>
      <c r="CI31" s="77"/>
      <c r="CJ31" s="241"/>
      <c r="CK31" s="74"/>
      <c r="CL31" s="75"/>
      <c r="CM31" s="223"/>
      <c r="CN31" s="75"/>
      <c r="CO31" s="75"/>
      <c r="CP31" s="75"/>
      <c r="CQ31" s="75"/>
      <c r="CR31" s="75"/>
      <c r="CS31" s="224"/>
      <c r="CT31" s="18"/>
      <c r="CU31" s="74"/>
      <c r="CV31" s="225"/>
      <c r="CW31" s="242"/>
      <c r="CX31" s="242"/>
      <c r="CY31" s="242"/>
      <c r="CZ31" s="225"/>
      <c r="DA31" s="225"/>
      <c r="DB31" s="225"/>
      <c r="DC31" s="242"/>
      <c r="DD31" s="241"/>
      <c r="DE31" s="74"/>
      <c r="DF31" s="243"/>
      <c r="DG31" s="238"/>
      <c r="DH31" s="244"/>
      <c r="DI31" s="226"/>
      <c r="DJ31" s="238"/>
      <c r="DK31" s="243"/>
      <c r="DL31" s="245"/>
      <c r="DM31" s="220"/>
      <c r="DN31" s="238"/>
      <c r="DO31" s="238"/>
      <c r="DP31" s="220"/>
      <c r="DQ31" s="228"/>
      <c r="DR31" s="246"/>
      <c r="DS31" s="74"/>
      <c r="DT31" s="229"/>
      <c r="DU31" s="229"/>
      <c r="DV31" s="229"/>
      <c r="DW31" s="229"/>
      <c r="DX31" s="229"/>
      <c r="DY31" s="245"/>
      <c r="DZ31" s="412"/>
      <c r="EA31" s="412"/>
      <c r="EB31" s="412"/>
      <c r="EC31" s="412"/>
      <c r="ED31" s="412"/>
      <c r="EE31" s="412"/>
      <c r="EF31" s="412"/>
      <c r="EG31" s="412"/>
      <c r="EH31" s="412"/>
      <c r="EI31" s="412"/>
      <c r="EJ31" s="412"/>
      <c r="EK31" s="412"/>
      <c r="EL31" s="412"/>
      <c r="EM31" s="412"/>
      <c r="EN31" s="412"/>
      <c r="EO31" s="412"/>
      <c r="EP31" s="412"/>
      <c r="EQ31" s="74"/>
      <c r="ER31" s="243"/>
      <c r="ES31" s="238"/>
      <c r="ET31" s="245"/>
      <c r="EU31" s="220"/>
      <c r="EV31" s="238"/>
      <c r="EW31" s="238"/>
      <c r="EX31" s="220"/>
      <c r="EY31" s="238"/>
      <c r="EZ31" s="18"/>
      <c r="FA31" s="74"/>
      <c r="FB31" s="233"/>
      <c r="FC31" s="233"/>
      <c r="FD31" s="230"/>
      <c r="FE31" s="229"/>
      <c r="FF31" s="229"/>
      <c r="FG31" s="116"/>
      <c r="FH31" s="220"/>
      <c r="FI31" s="234"/>
      <c r="FJ31" s="248"/>
      <c r="FK31" s="74"/>
      <c r="FL31" s="232"/>
      <c r="FM31" s="220"/>
      <c r="FN31" s="220"/>
      <c r="FO31" s="220"/>
      <c r="FP31" s="224"/>
      <c r="FQ31" s="224"/>
      <c r="FR31" s="220"/>
      <c r="FS31" s="220"/>
      <c r="FT31" s="74"/>
      <c r="FU31" s="235"/>
      <c r="FV31" s="235"/>
      <c r="FW31" s="235"/>
      <c r="FX31" s="235"/>
      <c r="FY31" s="235"/>
      <c r="FZ31" s="235"/>
      <c r="GA31" s="235"/>
      <c r="GB31" s="4"/>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row>
    <row r="32" spans="1:244" ht="14.25" customHeight="1">
      <c r="A32" s="670" t="s">
        <v>32</v>
      </c>
      <c r="B32" s="743">
        <v>154.57219144999999</v>
      </c>
      <c r="C32" s="743">
        <v>95.198982919999992</v>
      </c>
      <c r="D32" s="811">
        <v>59.373208530000014</v>
      </c>
      <c r="E32" s="800">
        <v>0.61588686831029593</v>
      </c>
      <c r="F32" s="800">
        <v>0.38411313168970418</v>
      </c>
      <c r="G32" s="670" t="s">
        <v>32</v>
      </c>
      <c r="H32" s="743">
        <v>15.322603000000001</v>
      </c>
      <c r="I32" s="743">
        <v>11.548266</v>
      </c>
      <c r="J32" s="743">
        <v>31.633493000000001</v>
      </c>
      <c r="K32" s="811">
        <v>2.805523</v>
      </c>
      <c r="L32" s="743">
        <v>27.857892</v>
      </c>
      <c r="M32" s="743">
        <v>8.71552024</v>
      </c>
      <c r="O32" s="15"/>
      <c r="P32" s="54"/>
      <c r="Q32" s="55"/>
      <c r="R32" s="55"/>
      <c r="S32" s="56"/>
      <c r="T32" s="203"/>
      <c r="U32" s="55"/>
      <c r="V32" s="55"/>
      <c r="W32" s="56"/>
      <c r="X32" s="125"/>
      <c r="Y32" s="54"/>
      <c r="Z32" s="55"/>
      <c r="AA32" s="56"/>
      <c r="AB32" s="55"/>
      <c r="AC32" s="56"/>
      <c r="AD32" s="55"/>
      <c r="AE32" s="56"/>
      <c r="AF32" s="181"/>
      <c r="AG32" s="55"/>
      <c r="AH32" s="56"/>
      <c r="AI32" s="201"/>
      <c r="AJ32" s="54"/>
      <c r="AK32" s="162"/>
      <c r="AL32" s="162"/>
      <c r="AM32" s="162"/>
      <c r="AN32" s="162"/>
      <c r="AO32" s="162"/>
      <c r="AP32" s="182"/>
      <c r="AQ32" s="182"/>
      <c r="AS32" s="54"/>
      <c r="AT32" s="183"/>
      <c r="AU32" s="56"/>
      <c r="AV32" s="181"/>
      <c r="AW32" s="183"/>
      <c r="AX32" s="56"/>
      <c r="AZ32" s="183"/>
      <c r="BA32" s="56"/>
      <c r="BC32" s="183"/>
      <c r="BD32" s="56"/>
      <c r="BE32" s="182"/>
      <c r="BF32" s="54"/>
      <c r="BG32" s="161"/>
      <c r="BH32" s="161"/>
      <c r="BI32" s="161"/>
      <c r="BJ32" s="184"/>
      <c r="BK32" s="182"/>
      <c r="BL32" s="182"/>
      <c r="BM32" s="182"/>
      <c r="BN32" s="182"/>
      <c r="BO32" s="182"/>
      <c r="BQ32" s="54"/>
      <c r="BR32" s="183"/>
      <c r="BS32" s="183"/>
      <c r="BT32" s="185"/>
      <c r="BU32" s="183"/>
      <c r="BV32" s="183"/>
      <c r="BW32" s="183"/>
      <c r="BX32" s="183"/>
      <c r="BY32" s="183"/>
      <c r="BZ32" s="94"/>
      <c r="CA32" s="54"/>
      <c r="CB32" s="57"/>
      <c r="CC32" s="57"/>
      <c r="CD32" s="57"/>
      <c r="CE32" s="57"/>
      <c r="CF32" s="57"/>
      <c r="CG32" s="57"/>
      <c r="CH32" s="57"/>
      <c r="CI32" s="57"/>
      <c r="CJ32" s="186"/>
      <c r="CK32" s="54"/>
      <c r="CL32" s="55"/>
      <c r="CM32" s="187"/>
      <c r="CN32" s="55"/>
      <c r="CO32" s="55"/>
      <c r="CP32" s="55"/>
      <c r="CQ32" s="55"/>
      <c r="CR32" s="55"/>
      <c r="CS32" s="188"/>
      <c r="CU32" s="54"/>
      <c r="CV32" s="189"/>
      <c r="CW32" s="189"/>
      <c r="CX32" s="189"/>
      <c r="CY32" s="189"/>
      <c r="CZ32" s="189"/>
      <c r="DA32" s="189"/>
      <c r="DB32" s="189"/>
      <c r="DC32" s="189"/>
      <c r="DD32" s="186"/>
      <c r="DE32" s="54"/>
      <c r="DF32" s="183"/>
      <c r="DG32" s="56"/>
      <c r="DH32" s="203"/>
      <c r="DI32" s="190"/>
      <c r="DJ32" s="56"/>
      <c r="DK32" s="204"/>
      <c r="DL32" s="205"/>
      <c r="DM32" s="183"/>
      <c r="DN32" s="56"/>
      <c r="DO32" s="56"/>
      <c r="DP32" s="183"/>
      <c r="DQ32" s="192"/>
      <c r="DR32" s="193"/>
      <c r="DS32" s="54"/>
      <c r="DT32" s="193"/>
      <c r="DU32" s="193"/>
      <c r="DV32" s="193"/>
      <c r="DW32" s="193"/>
      <c r="DX32" s="193"/>
      <c r="DY32" s="205"/>
      <c r="DZ32" s="10"/>
      <c r="EA32" s="10"/>
      <c r="EB32" s="10"/>
      <c r="EC32" s="10"/>
      <c r="ED32" s="10"/>
      <c r="EE32" s="10"/>
      <c r="EF32" s="10"/>
      <c r="EG32" s="10"/>
      <c r="EH32" s="10"/>
      <c r="EI32" s="10"/>
      <c r="EJ32" s="10"/>
      <c r="EK32" s="10"/>
      <c r="EL32" s="10"/>
      <c r="EM32" s="10"/>
      <c r="EN32" s="10"/>
      <c r="EO32" s="10"/>
      <c r="EP32" s="10"/>
      <c r="EQ32" s="54"/>
      <c r="ER32" s="183"/>
      <c r="ES32" s="56"/>
      <c r="ET32" s="205"/>
      <c r="EU32" s="183"/>
      <c r="EV32" s="56"/>
      <c r="EW32" s="206"/>
      <c r="EX32" s="183"/>
      <c r="EY32" s="56"/>
      <c r="EZ32" s="94"/>
      <c r="FA32" s="54"/>
      <c r="FB32" s="198"/>
      <c r="FC32" s="198"/>
      <c r="FD32" s="194"/>
      <c r="FE32" s="193"/>
      <c r="FF32" s="193"/>
      <c r="FG32" s="117"/>
      <c r="FH32" s="183"/>
      <c r="FI32" s="199"/>
      <c r="FJ32" s="96"/>
      <c r="FK32" s="54"/>
      <c r="FL32" s="196"/>
      <c r="FM32" s="183"/>
      <c r="FN32" s="183"/>
      <c r="FO32" s="183"/>
      <c r="FP32" s="188"/>
      <c r="FQ32" s="188"/>
      <c r="FR32" s="183"/>
      <c r="FS32" s="183"/>
      <c r="FT32" s="54"/>
      <c r="FU32" s="200"/>
      <c r="FV32" s="200"/>
      <c r="FW32" s="200"/>
      <c r="FX32" s="200"/>
      <c r="FY32" s="200"/>
      <c r="FZ32" s="200"/>
      <c r="GA32" s="200"/>
      <c r="GB32" s="4"/>
      <c r="II32" s="2"/>
      <c r="IJ32" s="2"/>
    </row>
    <row r="33" spans="1:244" ht="14.25" customHeight="1">
      <c r="A33" s="524" t="s">
        <v>33</v>
      </c>
      <c r="B33" s="744">
        <v>73.945583450000001</v>
      </c>
      <c r="C33" s="744">
        <v>46.153607100000002</v>
      </c>
      <c r="D33" s="812">
        <v>27.791976350000002</v>
      </c>
      <c r="E33" s="801">
        <v>0.62415637211393182</v>
      </c>
      <c r="F33" s="801">
        <v>0.37584362788606818</v>
      </c>
      <c r="G33" s="524" t="s">
        <v>33</v>
      </c>
      <c r="H33" s="744">
        <v>5.4778650000000004</v>
      </c>
      <c r="I33" s="744">
        <v>3.6228750000000001</v>
      </c>
      <c r="J33" s="744">
        <v>6.367693</v>
      </c>
      <c r="K33" s="812">
        <v>10.897784</v>
      </c>
      <c r="L33" s="744">
        <v>10.568844</v>
      </c>
      <c r="M33" s="744">
        <v>3.5260472900000002</v>
      </c>
      <c r="O33" s="15"/>
      <c r="P33" s="54"/>
      <c r="Q33" s="55"/>
      <c r="R33" s="55"/>
      <c r="S33" s="56"/>
      <c r="T33" s="203"/>
      <c r="U33" s="55"/>
      <c r="V33" s="55"/>
      <c r="W33" s="56"/>
      <c r="X33" s="125"/>
      <c r="Y33" s="54"/>
      <c r="Z33" s="55"/>
      <c r="AA33" s="56"/>
      <c r="AB33" s="55"/>
      <c r="AC33" s="56"/>
      <c r="AD33" s="55"/>
      <c r="AE33" s="56"/>
      <c r="AF33" s="181"/>
      <c r="AG33" s="55"/>
      <c r="AH33" s="56"/>
      <c r="AI33" s="201"/>
      <c r="AJ33" s="54"/>
      <c r="AK33" s="162"/>
      <c r="AL33" s="162"/>
      <c r="AM33" s="162"/>
      <c r="AN33" s="162"/>
      <c r="AO33" s="162"/>
      <c r="AP33" s="182"/>
      <c r="AQ33" s="182"/>
      <c r="AS33" s="54"/>
      <c r="AT33" s="183"/>
      <c r="AU33" s="56"/>
      <c r="AV33" s="181"/>
      <c r="AW33" s="183"/>
      <c r="AX33" s="56"/>
      <c r="AZ33" s="183"/>
      <c r="BA33" s="56"/>
      <c r="BC33" s="183"/>
      <c r="BD33" s="56"/>
      <c r="BE33" s="182"/>
      <c r="BF33" s="54"/>
      <c r="BG33" s="161"/>
      <c r="BH33" s="161"/>
      <c r="BI33" s="161"/>
      <c r="BJ33" s="184"/>
      <c r="BK33" s="182"/>
      <c r="BL33" s="182"/>
      <c r="BM33" s="182"/>
      <c r="BN33" s="182"/>
      <c r="BO33" s="182"/>
      <c r="BQ33" s="54"/>
      <c r="BR33" s="183"/>
      <c r="BS33" s="183"/>
      <c r="BT33" s="185"/>
      <c r="BU33" s="183"/>
      <c r="BV33" s="183"/>
      <c r="BW33" s="183"/>
      <c r="BX33" s="183"/>
      <c r="BY33" s="183"/>
      <c r="BZ33" s="94"/>
      <c r="CA33" s="54"/>
      <c r="CB33" s="57"/>
      <c r="CC33" s="57"/>
      <c r="CD33" s="57"/>
      <c r="CE33" s="57"/>
      <c r="CF33" s="57"/>
      <c r="CG33" s="57"/>
      <c r="CH33" s="57"/>
      <c r="CI33" s="57"/>
      <c r="CJ33" s="186"/>
      <c r="CK33" s="54"/>
      <c r="CL33" s="55"/>
      <c r="CM33" s="187"/>
      <c r="CN33" s="55"/>
      <c r="CO33" s="55"/>
      <c r="CP33" s="55"/>
      <c r="CQ33" s="55"/>
      <c r="CR33" s="55"/>
      <c r="CS33" s="188"/>
      <c r="CU33" s="54"/>
      <c r="CV33" s="189"/>
      <c r="CW33" s="189"/>
      <c r="CX33" s="189"/>
      <c r="CY33" s="189"/>
      <c r="CZ33" s="189"/>
      <c r="DA33" s="189"/>
      <c r="DB33" s="189"/>
      <c r="DC33" s="189"/>
      <c r="DD33" s="186"/>
      <c r="DE33" s="54"/>
      <c r="DF33" s="183"/>
      <c r="DG33" s="56"/>
      <c r="DH33" s="203"/>
      <c r="DI33" s="190"/>
      <c r="DJ33" s="56"/>
      <c r="DK33" s="204"/>
      <c r="DL33" s="205"/>
      <c r="DM33" s="183"/>
      <c r="DN33" s="56"/>
      <c r="DO33" s="56"/>
      <c r="DP33" s="183"/>
      <c r="DQ33" s="192"/>
      <c r="DR33" s="193"/>
      <c r="DS33" s="54"/>
      <c r="DT33" s="193"/>
      <c r="DU33" s="193"/>
      <c r="DV33" s="193"/>
      <c r="DW33" s="193"/>
      <c r="DX33" s="193"/>
      <c r="DY33" s="205"/>
      <c r="DZ33" s="10"/>
      <c r="EA33" s="10"/>
      <c r="EB33" s="10"/>
      <c r="EC33" s="10"/>
      <c r="ED33" s="10"/>
      <c r="EE33" s="10"/>
      <c r="EF33" s="10"/>
      <c r="EG33" s="10"/>
      <c r="EH33" s="10"/>
      <c r="EI33" s="10"/>
      <c r="EJ33" s="10"/>
      <c r="EK33" s="10"/>
      <c r="EL33" s="10"/>
      <c r="EM33" s="10"/>
      <c r="EN33" s="10"/>
      <c r="EO33" s="10"/>
      <c r="EP33" s="10"/>
      <c r="EQ33" s="54"/>
      <c r="ER33" s="183"/>
      <c r="ES33" s="56"/>
      <c r="ET33" s="205"/>
      <c r="EU33" s="183"/>
      <c r="EV33" s="56"/>
      <c r="EW33" s="206"/>
      <c r="EX33" s="183"/>
      <c r="EY33" s="56"/>
      <c r="EZ33" s="94"/>
      <c r="FA33" s="54"/>
      <c r="FB33" s="198"/>
      <c r="FC33" s="198"/>
      <c r="FD33" s="194"/>
      <c r="FE33" s="193"/>
      <c r="FF33" s="193"/>
      <c r="FG33" s="117"/>
      <c r="FH33" s="183"/>
      <c r="FI33" s="199"/>
      <c r="FJ33" s="96"/>
      <c r="FK33" s="54"/>
      <c r="FL33" s="196"/>
      <c r="FM33" s="183"/>
      <c r="FN33" s="183"/>
      <c r="FO33" s="183"/>
      <c r="FP33" s="188"/>
      <c r="FQ33" s="188"/>
      <c r="FR33" s="183"/>
      <c r="FS33" s="183"/>
      <c r="FT33" s="54"/>
      <c r="FU33" s="200"/>
      <c r="FV33" s="200"/>
      <c r="FW33" s="200"/>
      <c r="FX33" s="200"/>
      <c r="FY33" s="200"/>
      <c r="FZ33" s="200"/>
      <c r="GA33" s="200"/>
      <c r="GB33" s="4"/>
      <c r="II33" s="2"/>
      <c r="IJ33" s="2"/>
    </row>
    <row r="34" spans="1:244" ht="14.25" customHeight="1">
      <c r="A34" s="670" t="s">
        <v>34</v>
      </c>
      <c r="B34" s="743">
        <v>157.29599691999999</v>
      </c>
      <c r="C34" s="743">
        <v>79.677378969999992</v>
      </c>
      <c r="D34" s="811">
        <v>77.618617950000001</v>
      </c>
      <c r="E34" s="800">
        <v>0.50654422572828428</v>
      </c>
      <c r="F34" s="800">
        <v>0.49345577427171566</v>
      </c>
      <c r="G34" s="670" t="s">
        <v>34</v>
      </c>
      <c r="H34" s="743">
        <v>21.961407999999999</v>
      </c>
      <c r="I34" s="743">
        <v>15.645498999999999</v>
      </c>
      <c r="J34" s="743">
        <v>29.715441999999999</v>
      </c>
      <c r="K34" s="811">
        <v>1.0050760000000001</v>
      </c>
      <c r="L34" s="743">
        <v>26.318743999999999</v>
      </c>
      <c r="M34" s="743">
        <v>19.002856000000001</v>
      </c>
      <c r="O34" s="15"/>
      <c r="P34" s="54"/>
      <c r="Q34" s="55"/>
      <c r="R34" s="55"/>
      <c r="S34" s="56"/>
      <c r="T34" s="203"/>
      <c r="U34" s="55"/>
      <c r="V34" s="55"/>
      <c r="W34" s="56"/>
      <c r="X34" s="125"/>
      <c r="Y34" s="54"/>
      <c r="Z34" s="55"/>
      <c r="AA34" s="56"/>
      <c r="AB34" s="55"/>
      <c r="AC34" s="56"/>
      <c r="AD34" s="55"/>
      <c r="AE34" s="56"/>
      <c r="AF34" s="181"/>
      <c r="AG34" s="55"/>
      <c r="AH34" s="56"/>
      <c r="AI34" s="201"/>
      <c r="AJ34" s="54"/>
      <c r="AK34" s="162"/>
      <c r="AL34" s="162"/>
      <c r="AM34" s="162"/>
      <c r="AN34" s="162"/>
      <c r="AO34" s="162"/>
      <c r="AP34" s="182"/>
      <c r="AQ34" s="182"/>
      <c r="AS34" s="54"/>
      <c r="AT34" s="183"/>
      <c r="AU34" s="56"/>
      <c r="AV34" s="181"/>
      <c r="AW34" s="183"/>
      <c r="AX34" s="56"/>
      <c r="AZ34" s="183"/>
      <c r="BA34" s="56"/>
      <c r="BC34" s="183"/>
      <c r="BD34" s="56"/>
      <c r="BE34" s="182"/>
      <c r="BF34" s="54"/>
      <c r="BG34" s="161"/>
      <c r="BH34" s="161"/>
      <c r="BI34" s="161"/>
      <c r="BJ34" s="184"/>
      <c r="BK34" s="182"/>
      <c r="BL34" s="182"/>
      <c r="BM34" s="182"/>
      <c r="BN34" s="182"/>
      <c r="BO34" s="182"/>
      <c r="BQ34" s="54"/>
      <c r="BR34" s="183"/>
      <c r="BS34" s="183"/>
      <c r="BT34" s="185"/>
      <c r="BU34" s="183"/>
      <c r="BV34" s="183"/>
      <c r="BW34" s="183"/>
      <c r="BX34" s="183"/>
      <c r="BY34" s="183"/>
      <c r="BZ34" s="94"/>
      <c r="CA34" s="54"/>
      <c r="CB34" s="57"/>
      <c r="CC34" s="57"/>
      <c r="CD34" s="57"/>
      <c r="CE34" s="57"/>
      <c r="CF34" s="57"/>
      <c r="CG34" s="57"/>
      <c r="CH34" s="57"/>
      <c r="CI34" s="57"/>
      <c r="CJ34" s="186"/>
      <c r="CK34" s="54"/>
      <c r="CL34" s="55"/>
      <c r="CM34" s="187"/>
      <c r="CN34" s="55"/>
      <c r="CO34" s="55"/>
      <c r="CP34" s="55"/>
      <c r="CQ34" s="55"/>
      <c r="CR34" s="55"/>
      <c r="CS34" s="188"/>
      <c r="CU34" s="54"/>
      <c r="CV34" s="189"/>
      <c r="CW34" s="189"/>
      <c r="CX34" s="189"/>
      <c r="CY34" s="189"/>
      <c r="CZ34" s="189"/>
      <c r="DA34" s="189"/>
      <c r="DB34" s="189"/>
      <c r="DC34" s="189"/>
      <c r="DD34" s="186"/>
      <c r="DE34" s="54"/>
      <c r="DF34" s="183"/>
      <c r="DG34" s="56"/>
      <c r="DH34" s="203"/>
      <c r="DI34" s="190"/>
      <c r="DJ34" s="56"/>
      <c r="DK34" s="204"/>
      <c r="DL34" s="205"/>
      <c r="DM34" s="183"/>
      <c r="DN34" s="56"/>
      <c r="DO34" s="56"/>
      <c r="DP34" s="183"/>
      <c r="DQ34" s="192"/>
      <c r="DR34" s="193"/>
      <c r="DS34" s="54"/>
      <c r="DT34" s="193"/>
      <c r="DU34" s="193"/>
      <c r="DV34" s="193"/>
      <c r="DW34" s="193"/>
      <c r="DX34" s="193"/>
      <c r="DY34" s="205"/>
      <c r="DZ34" s="10"/>
      <c r="EA34" s="10"/>
      <c r="EB34" s="10"/>
      <c r="EC34" s="10"/>
      <c r="ED34" s="10"/>
      <c r="EE34" s="10"/>
      <c r="EF34" s="10"/>
      <c r="EG34" s="10"/>
      <c r="EH34" s="10"/>
      <c r="EI34" s="10"/>
      <c r="EJ34" s="10"/>
      <c r="EK34" s="10"/>
      <c r="EL34" s="10"/>
      <c r="EM34" s="10"/>
      <c r="EN34" s="10"/>
      <c r="EO34" s="10"/>
      <c r="EP34" s="10"/>
      <c r="EQ34" s="54"/>
      <c r="ER34" s="183"/>
      <c r="ES34" s="56"/>
      <c r="ET34" s="205"/>
      <c r="EU34" s="183"/>
      <c r="EV34" s="56"/>
      <c r="EW34" s="206"/>
      <c r="EX34" s="183"/>
      <c r="EY34" s="56"/>
      <c r="EZ34" s="94"/>
      <c r="FA34" s="54"/>
      <c r="FB34" s="198"/>
      <c r="FC34" s="198"/>
      <c r="FD34" s="194"/>
      <c r="FE34" s="193"/>
      <c r="FF34" s="193"/>
      <c r="FG34" s="117"/>
      <c r="FH34" s="183"/>
      <c r="FI34" s="199"/>
      <c r="FJ34" s="96"/>
      <c r="FK34" s="54"/>
      <c r="FL34" s="196"/>
      <c r="FM34" s="183"/>
      <c r="FN34" s="183"/>
      <c r="FO34" s="183"/>
      <c r="FP34" s="188"/>
      <c r="FQ34" s="188"/>
      <c r="FR34" s="183"/>
      <c r="FS34" s="183"/>
      <c r="FT34" s="54"/>
      <c r="FU34" s="200"/>
      <c r="FV34" s="200"/>
      <c r="FW34" s="200"/>
      <c r="FX34" s="200"/>
      <c r="FY34" s="200"/>
      <c r="FZ34" s="200"/>
      <c r="GA34" s="200"/>
      <c r="GB34" s="4"/>
      <c r="II34" s="2"/>
      <c r="IJ34" s="2"/>
    </row>
    <row r="35" spans="1:244" ht="14.25" customHeight="1">
      <c r="A35" s="524" t="s">
        <v>35</v>
      </c>
      <c r="B35" s="744">
        <v>364.66942607000004</v>
      </c>
      <c r="C35" s="744">
        <v>216.57108390000002</v>
      </c>
      <c r="D35" s="812">
        <v>148.09834217000002</v>
      </c>
      <c r="E35" s="801">
        <v>0.59388330476168893</v>
      </c>
      <c r="F35" s="801">
        <v>0.40611669523831107</v>
      </c>
      <c r="G35" s="524" t="s">
        <v>35</v>
      </c>
      <c r="H35" s="744">
        <v>28.348697999999999</v>
      </c>
      <c r="I35" s="744">
        <v>34.635413</v>
      </c>
      <c r="J35" s="744">
        <v>66.308345000000003</v>
      </c>
      <c r="K35" s="812">
        <v>3.9827919999999999</v>
      </c>
      <c r="L35" s="744">
        <v>46.911036000000003</v>
      </c>
      <c r="M35" s="744">
        <v>22.384302829999999</v>
      </c>
      <c r="O35" s="15"/>
      <c r="P35" s="54"/>
      <c r="Q35" s="55"/>
      <c r="R35" s="55"/>
      <c r="S35" s="56"/>
      <c r="T35" s="203"/>
      <c r="U35" s="55"/>
      <c r="V35" s="55"/>
      <c r="W35" s="56"/>
      <c r="X35" s="125"/>
      <c r="Y35" s="54"/>
      <c r="Z35" s="55"/>
      <c r="AA35" s="56"/>
      <c r="AB35" s="55"/>
      <c r="AC35" s="56"/>
      <c r="AD35" s="55"/>
      <c r="AE35" s="56"/>
      <c r="AF35" s="181"/>
      <c r="AG35" s="55"/>
      <c r="AH35" s="56"/>
      <c r="AI35" s="201"/>
      <c r="AJ35" s="54"/>
      <c r="AK35" s="162"/>
      <c r="AL35" s="162"/>
      <c r="AM35" s="162"/>
      <c r="AN35" s="162"/>
      <c r="AO35" s="162"/>
      <c r="AP35" s="182"/>
      <c r="AQ35" s="182"/>
      <c r="AS35" s="54"/>
      <c r="AT35" s="183"/>
      <c r="AU35" s="56"/>
      <c r="AV35" s="181"/>
      <c r="AW35" s="183"/>
      <c r="AX35" s="56"/>
      <c r="AZ35" s="183"/>
      <c r="BA35" s="56"/>
      <c r="BC35" s="183"/>
      <c r="BD35" s="56"/>
      <c r="BE35" s="182"/>
      <c r="BF35" s="54"/>
      <c r="BG35" s="161"/>
      <c r="BH35" s="161"/>
      <c r="BI35" s="161"/>
      <c r="BJ35" s="184"/>
      <c r="BK35" s="182"/>
      <c r="BL35" s="182"/>
      <c r="BM35" s="182"/>
      <c r="BN35" s="182"/>
      <c r="BO35" s="182"/>
      <c r="BQ35" s="54"/>
      <c r="BR35" s="183"/>
      <c r="BS35" s="183"/>
      <c r="BT35" s="185"/>
      <c r="BU35" s="183"/>
      <c r="BV35" s="183"/>
      <c r="BW35" s="183"/>
      <c r="BX35" s="183"/>
      <c r="BY35" s="183"/>
      <c r="BZ35" s="94"/>
      <c r="CA35" s="54"/>
      <c r="CB35" s="57"/>
      <c r="CC35" s="57"/>
      <c r="CD35" s="57"/>
      <c r="CE35" s="57"/>
      <c r="CF35" s="57"/>
      <c r="CG35" s="57"/>
      <c r="CH35" s="57"/>
      <c r="CI35" s="57"/>
      <c r="CJ35" s="186"/>
      <c r="CK35" s="54"/>
      <c r="CL35" s="55"/>
      <c r="CM35" s="187"/>
      <c r="CN35" s="55"/>
      <c r="CO35" s="55"/>
      <c r="CP35" s="55"/>
      <c r="CQ35" s="55"/>
      <c r="CR35" s="55"/>
      <c r="CS35" s="188"/>
      <c r="CU35" s="54"/>
      <c r="CV35" s="189"/>
      <c r="CW35" s="189"/>
      <c r="CX35" s="189"/>
      <c r="CY35" s="189"/>
      <c r="CZ35" s="189"/>
      <c r="DA35" s="189"/>
      <c r="DB35" s="189"/>
      <c r="DC35" s="189"/>
      <c r="DD35" s="186"/>
      <c r="DE35" s="54"/>
      <c r="DF35" s="183"/>
      <c r="DG35" s="56"/>
      <c r="DH35" s="203"/>
      <c r="DI35" s="190"/>
      <c r="DJ35" s="56"/>
      <c r="DK35" s="204"/>
      <c r="DL35" s="205"/>
      <c r="DM35" s="183"/>
      <c r="DN35" s="56"/>
      <c r="DO35" s="56"/>
      <c r="DP35" s="183"/>
      <c r="DQ35" s="192"/>
      <c r="DR35" s="193"/>
      <c r="DS35" s="54"/>
      <c r="DT35" s="193"/>
      <c r="DU35" s="193"/>
      <c r="DV35" s="193"/>
      <c r="DW35" s="193"/>
      <c r="DX35" s="193"/>
      <c r="DY35" s="205"/>
      <c r="DZ35" s="10"/>
      <c r="EA35" s="10"/>
      <c r="EB35" s="10"/>
      <c r="EC35" s="10"/>
      <c r="ED35" s="10"/>
      <c r="EE35" s="10"/>
      <c r="EF35" s="10"/>
      <c r="EG35" s="10"/>
      <c r="EH35" s="10"/>
      <c r="EI35" s="10"/>
      <c r="EJ35" s="10"/>
      <c r="EK35" s="10"/>
      <c r="EL35" s="10"/>
      <c r="EM35" s="10"/>
      <c r="EN35" s="10"/>
      <c r="EO35" s="10"/>
      <c r="EP35" s="10"/>
      <c r="EQ35" s="54"/>
      <c r="ER35" s="183"/>
      <c r="ES35" s="56"/>
      <c r="ET35" s="205"/>
      <c r="EU35" s="183"/>
      <c r="EV35" s="56"/>
      <c r="EW35" s="206"/>
      <c r="EX35" s="183"/>
      <c r="EY35" s="56"/>
      <c r="EZ35" s="94"/>
      <c r="FA35" s="54"/>
      <c r="FB35" s="198"/>
      <c r="FC35" s="198"/>
      <c r="FD35" s="194"/>
      <c r="FE35" s="193"/>
      <c r="FF35" s="193"/>
      <c r="FG35" s="117"/>
      <c r="FH35" s="183"/>
      <c r="FI35" s="199"/>
      <c r="FJ35" s="96"/>
      <c r="FK35" s="54"/>
      <c r="FL35" s="196"/>
      <c r="FM35" s="183"/>
      <c r="FN35" s="183"/>
      <c r="FO35" s="183"/>
      <c r="FP35" s="188"/>
      <c r="FQ35" s="188"/>
      <c r="FR35" s="183"/>
      <c r="FS35" s="183"/>
      <c r="FT35" s="54"/>
      <c r="FU35" s="200"/>
      <c r="FV35" s="200"/>
      <c r="FW35" s="200"/>
      <c r="FX35" s="200"/>
      <c r="FY35" s="200"/>
      <c r="FZ35" s="200"/>
      <c r="GA35" s="200"/>
      <c r="GB35" s="4"/>
      <c r="II35" s="2"/>
      <c r="IJ35" s="2"/>
    </row>
    <row r="36" spans="1:244" ht="14.25" customHeight="1">
      <c r="A36" s="718" t="s">
        <v>129</v>
      </c>
      <c r="B36" s="793">
        <v>750.48319788999993</v>
      </c>
      <c r="C36" s="793">
        <v>437.60105289000001</v>
      </c>
      <c r="D36" s="814">
        <v>312.88214499999998</v>
      </c>
      <c r="E36" s="803">
        <v>0.58309240516020211</v>
      </c>
      <c r="F36" s="803">
        <v>0.41690759483979795</v>
      </c>
      <c r="G36" s="718" t="s">
        <v>129</v>
      </c>
      <c r="H36" s="793">
        <v>71.110574</v>
      </c>
      <c r="I36" s="793">
        <v>65.452053000000006</v>
      </c>
      <c r="J36" s="793">
        <v>134.02497299999999</v>
      </c>
      <c r="K36" s="814">
        <v>18.691175000000001</v>
      </c>
      <c r="L36" s="793">
        <v>111.656516</v>
      </c>
      <c r="M36" s="793">
        <v>53.628726360000002</v>
      </c>
      <c r="O36" s="15"/>
      <c r="P36" s="17"/>
      <c r="Q36" s="75"/>
      <c r="R36" s="75"/>
      <c r="S36" s="76"/>
      <c r="T36" s="218"/>
      <c r="U36" s="75"/>
      <c r="V36" s="75"/>
      <c r="W36" s="76"/>
      <c r="X36" s="125"/>
      <c r="Y36" s="17"/>
      <c r="Z36" s="75"/>
      <c r="AA36" s="76"/>
      <c r="AB36" s="75"/>
      <c r="AC36" s="76"/>
      <c r="AD36" s="75"/>
      <c r="AE36" s="76"/>
      <c r="AF36" s="218"/>
      <c r="AG36" s="75"/>
      <c r="AH36" s="76"/>
      <c r="AI36" s="117"/>
      <c r="AJ36" s="17"/>
      <c r="AK36" s="216"/>
      <c r="AL36" s="216"/>
      <c r="AM36" s="216"/>
      <c r="AN36" s="216"/>
      <c r="AO36" s="216"/>
      <c r="AP36" s="182"/>
      <c r="AQ36" s="182"/>
      <c r="AR36" s="4"/>
      <c r="AS36" s="17"/>
      <c r="AT36" s="220"/>
      <c r="AU36" s="76"/>
      <c r="AV36" s="218"/>
      <c r="AW36" s="220"/>
      <c r="AX36" s="76"/>
      <c r="AZ36" s="220"/>
      <c r="BA36" s="76"/>
      <c r="BB36" s="73"/>
      <c r="BC36" s="220"/>
      <c r="BD36" s="76"/>
      <c r="BE36" s="182"/>
      <c r="BF36" s="17"/>
      <c r="BG36" s="215"/>
      <c r="BH36" s="215"/>
      <c r="BI36" s="215"/>
      <c r="BJ36" s="211"/>
      <c r="BK36" s="182"/>
      <c r="BL36" s="182"/>
      <c r="BM36" s="182"/>
      <c r="BN36" s="182"/>
      <c r="BO36" s="182"/>
      <c r="BP36" s="4"/>
      <c r="BQ36" s="17"/>
      <c r="BR36" s="220"/>
      <c r="BS36" s="220"/>
      <c r="BT36" s="221"/>
      <c r="BU36" s="220"/>
      <c r="BV36" s="220"/>
      <c r="BW36" s="220"/>
      <c r="BX36" s="220"/>
      <c r="BY36" s="220"/>
      <c r="CA36" s="17"/>
      <c r="CB36" s="77"/>
      <c r="CC36" s="77"/>
      <c r="CD36" s="77"/>
      <c r="CE36" s="77"/>
      <c r="CF36" s="77"/>
      <c r="CG36" s="77"/>
      <c r="CH36" s="77"/>
      <c r="CI36" s="77"/>
      <c r="CJ36" s="186"/>
      <c r="CK36" s="17"/>
      <c r="CL36" s="75"/>
      <c r="CM36" s="223"/>
      <c r="CN36" s="75"/>
      <c r="CO36" s="75"/>
      <c r="CP36" s="75"/>
      <c r="CQ36" s="75"/>
      <c r="CR36" s="75"/>
      <c r="CS36" s="224"/>
      <c r="CT36" s="4"/>
      <c r="CU36" s="17"/>
      <c r="CV36" s="225"/>
      <c r="CW36" s="225"/>
      <c r="CX36" s="225"/>
      <c r="CY36" s="225"/>
      <c r="CZ36" s="225"/>
      <c r="DA36" s="225"/>
      <c r="DB36" s="225"/>
      <c r="DC36" s="225"/>
      <c r="DD36" s="186"/>
      <c r="DE36" s="17"/>
      <c r="DF36" s="220"/>
      <c r="DG36" s="76"/>
      <c r="DH36" s="218"/>
      <c r="DI36" s="226"/>
      <c r="DJ36" s="76"/>
      <c r="DK36" s="220"/>
      <c r="DL36" s="227"/>
      <c r="DM36" s="220"/>
      <c r="DN36" s="76"/>
      <c r="DO36" s="76"/>
      <c r="DP36" s="220"/>
      <c r="DQ36" s="228"/>
      <c r="DR36" s="193"/>
      <c r="DS36" s="17"/>
      <c r="DT36" s="229"/>
      <c r="DU36" s="229"/>
      <c r="DV36" s="229"/>
      <c r="DW36" s="229"/>
      <c r="DX36" s="229"/>
      <c r="DY36" s="227"/>
      <c r="DZ36" s="10"/>
      <c r="EA36" s="10"/>
      <c r="EB36" s="10"/>
      <c r="EC36" s="10"/>
      <c r="ED36" s="10"/>
      <c r="EE36" s="10"/>
      <c r="EF36" s="10"/>
      <c r="EG36" s="10"/>
      <c r="EH36" s="10"/>
      <c r="EI36" s="10"/>
      <c r="EJ36" s="10"/>
      <c r="EK36" s="10"/>
      <c r="EL36" s="10"/>
      <c r="EM36" s="10"/>
      <c r="EN36" s="10"/>
      <c r="EO36" s="10"/>
      <c r="EP36" s="10"/>
      <c r="EQ36" s="17"/>
      <c r="ER36" s="220"/>
      <c r="ES36" s="76"/>
      <c r="ET36" s="227"/>
      <c r="EU36" s="220"/>
      <c r="EV36" s="76"/>
      <c r="EW36" s="76"/>
      <c r="EX36" s="220"/>
      <c r="EY36" s="76"/>
      <c r="FA36" s="17"/>
      <c r="FB36" s="233"/>
      <c r="FC36" s="233"/>
      <c r="FD36" s="230"/>
      <c r="FE36" s="229"/>
      <c r="FF36" s="229"/>
      <c r="FG36" s="116"/>
      <c r="FH36" s="220"/>
      <c r="FI36" s="234"/>
      <c r="FJ36" s="96"/>
      <c r="FK36" s="17"/>
      <c r="FL36" s="232"/>
      <c r="FM36" s="220"/>
      <c r="FN36" s="220"/>
      <c r="FO36" s="220"/>
      <c r="FP36" s="224"/>
      <c r="FQ36" s="224"/>
      <c r="FR36" s="220"/>
      <c r="FS36" s="220"/>
      <c r="FT36" s="17"/>
      <c r="FU36" s="235"/>
      <c r="FV36" s="235"/>
      <c r="FW36" s="235"/>
      <c r="FX36" s="235"/>
      <c r="FY36" s="235"/>
      <c r="FZ36" s="235"/>
      <c r="GA36" s="235"/>
      <c r="GB36" s="4"/>
      <c r="II36" s="2"/>
      <c r="IJ36" s="2"/>
    </row>
    <row r="37" spans="1:244" s="250" customFormat="1" ht="14.25" customHeight="1">
      <c r="A37" s="681" t="s">
        <v>128</v>
      </c>
      <c r="B37" s="795">
        <v>11741.113272029996</v>
      </c>
      <c r="C37" s="795">
        <v>10004.265496699996</v>
      </c>
      <c r="D37" s="815">
        <v>1736.8477753299996</v>
      </c>
      <c r="E37" s="804">
        <v>0.8520712870160646</v>
      </c>
      <c r="F37" s="804">
        <v>0.1479287129839354</v>
      </c>
      <c r="G37" s="681" t="s">
        <v>128</v>
      </c>
      <c r="H37" s="795">
        <v>5459.0084985699996</v>
      </c>
      <c r="I37" s="795">
        <v>1568.4905690000001</v>
      </c>
      <c r="J37" s="795">
        <v>620.72861399999999</v>
      </c>
      <c r="K37" s="815">
        <v>553.84120399999995</v>
      </c>
      <c r="L37" s="795">
        <v>661.18670399999996</v>
      </c>
      <c r="M37" s="795">
        <v>509.11852389999996</v>
      </c>
      <c r="N37" s="356"/>
      <c r="O37" s="16"/>
      <c r="P37" s="74"/>
      <c r="Q37" s="75"/>
      <c r="R37" s="75"/>
      <c r="S37" s="76"/>
      <c r="T37" s="218"/>
      <c r="U37" s="75"/>
      <c r="V37" s="75"/>
      <c r="W37" s="76"/>
      <c r="X37" s="125"/>
      <c r="Y37" s="74"/>
      <c r="Z37" s="75"/>
      <c r="AA37" s="76"/>
      <c r="AB37" s="75"/>
      <c r="AC37" s="76"/>
      <c r="AD37" s="75"/>
      <c r="AE37" s="76"/>
      <c r="AF37" s="218"/>
      <c r="AG37" s="75"/>
      <c r="AH37" s="76"/>
      <c r="AI37" s="116"/>
      <c r="AJ37" s="74"/>
      <c r="AK37" s="216"/>
      <c r="AL37" s="216"/>
      <c r="AM37" s="216"/>
      <c r="AN37" s="216"/>
      <c r="AO37" s="216"/>
      <c r="AP37" s="219"/>
      <c r="AQ37" s="219"/>
      <c r="AR37" s="17"/>
      <c r="AS37" s="74"/>
      <c r="AT37" s="220"/>
      <c r="AU37" s="76"/>
      <c r="AV37" s="218"/>
      <c r="AW37" s="220"/>
      <c r="AX37" s="76"/>
      <c r="AY37" s="17"/>
      <c r="AZ37" s="220"/>
      <c r="BA37" s="76"/>
      <c r="BB37" s="94"/>
      <c r="BC37" s="220"/>
      <c r="BD37" s="76"/>
      <c r="BE37" s="219"/>
      <c r="BF37" s="74"/>
      <c r="BG37" s="215"/>
      <c r="BH37" s="215"/>
      <c r="BI37" s="215"/>
      <c r="BJ37" s="211"/>
      <c r="BK37" s="219"/>
      <c r="BL37" s="219"/>
      <c r="BM37" s="219"/>
      <c r="BN37" s="219"/>
      <c r="BO37" s="219"/>
      <c r="BP37" s="17"/>
      <c r="BQ37" s="74"/>
      <c r="BR37" s="220"/>
      <c r="BS37" s="220"/>
      <c r="BT37" s="221"/>
      <c r="BU37" s="220"/>
      <c r="BV37" s="220"/>
      <c r="BW37" s="220"/>
      <c r="BX37" s="220"/>
      <c r="BY37" s="220"/>
      <c r="BZ37" s="17"/>
      <c r="CA37" s="74"/>
      <c r="CB37" s="77"/>
      <c r="CC37" s="77"/>
      <c r="CD37" s="77"/>
      <c r="CE37" s="77"/>
      <c r="CF37" s="77"/>
      <c r="CG37" s="77"/>
      <c r="CH37" s="77"/>
      <c r="CI37" s="77"/>
      <c r="CJ37" s="222"/>
      <c r="CK37" s="74"/>
      <c r="CL37" s="75"/>
      <c r="CM37" s="223"/>
      <c r="CN37" s="75"/>
      <c r="CO37" s="75"/>
      <c r="CP37" s="75"/>
      <c r="CQ37" s="75"/>
      <c r="CR37" s="75"/>
      <c r="CS37" s="224"/>
      <c r="CT37" s="17"/>
      <c r="CU37" s="74"/>
      <c r="CV37" s="225"/>
      <c r="CW37" s="225"/>
      <c r="CX37" s="225"/>
      <c r="CY37" s="225"/>
      <c r="CZ37" s="225"/>
      <c r="DA37" s="225"/>
      <c r="DB37" s="225"/>
      <c r="DC37" s="225"/>
      <c r="DD37" s="222"/>
      <c r="DE37" s="74"/>
      <c r="DF37" s="220"/>
      <c r="DG37" s="76"/>
      <c r="DH37" s="218"/>
      <c r="DI37" s="226"/>
      <c r="DJ37" s="76"/>
      <c r="DK37" s="220"/>
      <c r="DL37" s="227"/>
      <c r="DM37" s="220"/>
      <c r="DN37" s="76"/>
      <c r="DO37" s="76"/>
      <c r="DP37" s="220"/>
      <c r="DQ37" s="228"/>
      <c r="DR37" s="229"/>
      <c r="DS37" s="74"/>
      <c r="DT37" s="229"/>
      <c r="DU37" s="229"/>
      <c r="DV37" s="229"/>
      <c r="DW37" s="229"/>
      <c r="DX37" s="229"/>
      <c r="DY37" s="227"/>
      <c r="DZ37" s="356"/>
      <c r="EA37" s="356"/>
      <c r="EB37" s="356"/>
      <c r="EC37" s="356"/>
      <c r="ED37" s="356"/>
      <c r="EE37" s="356"/>
      <c r="EF37" s="356"/>
      <c r="EG37" s="356"/>
      <c r="EH37" s="356"/>
      <c r="EI37" s="356"/>
      <c r="EJ37" s="356"/>
      <c r="EK37" s="356"/>
      <c r="EL37" s="356"/>
      <c r="EM37" s="356"/>
      <c r="EN37" s="356"/>
      <c r="EO37" s="356"/>
      <c r="EP37" s="356"/>
      <c r="EQ37" s="74"/>
      <c r="ER37" s="220"/>
      <c r="ES37" s="76"/>
      <c r="ET37" s="227"/>
      <c r="EU37" s="220"/>
      <c r="EV37" s="76"/>
      <c r="EW37" s="76"/>
      <c r="EX37" s="220"/>
      <c r="EY37" s="76"/>
      <c r="EZ37" s="17"/>
      <c r="FA37" s="74"/>
      <c r="FB37" s="233"/>
      <c r="FC37" s="233"/>
      <c r="FD37" s="230"/>
      <c r="FE37" s="229"/>
      <c r="FF37" s="229"/>
      <c r="FG37" s="116"/>
      <c r="FH37" s="220"/>
      <c r="FI37" s="234"/>
      <c r="FJ37" s="96"/>
      <c r="FK37" s="74"/>
      <c r="FL37" s="232"/>
      <c r="FM37" s="220"/>
      <c r="FN37" s="220"/>
      <c r="FO37" s="220"/>
      <c r="FP37" s="224"/>
      <c r="FQ37" s="224"/>
      <c r="FR37" s="220"/>
      <c r="FS37" s="220"/>
      <c r="FT37" s="74"/>
      <c r="FU37" s="235"/>
      <c r="FV37" s="235"/>
      <c r="FW37" s="235"/>
      <c r="FX37" s="235"/>
      <c r="FY37" s="235"/>
      <c r="FZ37" s="235"/>
      <c r="GA37" s="235"/>
      <c r="GB37" s="4"/>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row>
    <row r="38" spans="1:244" ht="12" customHeight="1">
      <c r="A38" s="19" t="s">
        <v>401</v>
      </c>
      <c r="D38" s="22"/>
      <c r="E38" s="22"/>
      <c r="F38" s="22"/>
      <c r="G38" s="19" t="s">
        <v>401</v>
      </c>
      <c r="H38" s="413"/>
      <c r="J38" s="22"/>
      <c r="K38" s="22"/>
      <c r="O38" s="335"/>
      <c r="R38" s="253"/>
      <c r="T38" s="253"/>
      <c r="W38" s="366"/>
      <c r="X38" s="366"/>
      <c r="AA38" s="110"/>
      <c r="AC38" s="201"/>
      <c r="AL38" s="110"/>
      <c r="AU38" s="253"/>
      <c r="AV38" s="4"/>
      <c r="AW38" s="253"/>
      <c r="AX38" s="4"/>
      <c r="AZ38" s="4"/>
      <c r="BB38" s="4"/>
      <c r="BD38" s="4"/>
      <c r="BH38" s="110"/>
      <c r="BS38" s="253"/>
      <c r="BU38" s="253"/>
      <c r="CC38" s="253"/>
      <c r="CD38" s="4"/>
      <c r="CE38" s="253"/>
      <c r="CH38" s="4"/>
      <c r="CI38" s="4"/>
      <c r="CJ38" s="4"/>
      <c r="CM38" s="253"/>
      <c r="CN38" s="4"/>
      <c r="CO38" s="253"/>
      <c r="CP38" s="4"/>
      <c r="CR38" s="4"/>
      <c r="CS38" s="4"/>
      <c r="CT38" s="4"/>
      <c r="CU38" s="4"/>
      <c r="CW38" s="253"/>
      <c r="CY38" s="253"/>
      <c r="DG38" s="253"/>
      <c r="DI38" s="110"/>
      <c r="DU38" s="253"/>
      <c r="DY38" s="4"/>
      <c r="EB38" s="10"/>
      <c r="EC38" s="10"/>
      <c r="ED38" s="10"/>
      <c r="EE38" s="10"/>
      <c r="EF38" s="10"/>
      <c r="EG38" s="10"/>
      <c r="EH38" s="10"/>
      <c r="EI38" s="10"/>
      <c r="EJ38" s="10"/>
      <c r="EK38" s="10"/>
      <c r="EL38" s="10"/>
      <c r="EM38" s="10"/>
      <c r="EN38" s="10"/>
      <c r="EO38" s="10"/>
      <c r="EP38" s="10"/>
      <c r="EQ38" s="10"/>
      <c r="ER38" s="10"/>
      <c r="ES38" s="253"/>
      <c r="EU38" s="253"/>
      <c r="FC38" s="253"/>
      <c r="FG38" s="4"/>
      <c r="FM38" s="253"/>
      <c r="FN38" s="254"/>
      <c r="FO38" s="253"/>
      <c r="FP38" s="110"/>
      <c r="FQ38" s="110"/>
      <c r="FR38" s="110"/>
      <c r="FS38" s="94"/>
      <c r="FT38" s="4"/>
      <c r="FU38" s="94"/>
      <c r="GC38" s="96"/>
    </row>
    <row r="39" spans="1:244" ht="20.45" customHeight="1">
      <c r="A39" s="1126" t="s">
        <v>474</v>
      </c>
      <c r="B39" s="1148"/>
      <c r="C39" s="1148"/>
      <c r="D39" s="1148"/>
      <c r="E39" s="1148"/>
      <c r="F39" s="1148"/>
      <c r="G39" s="1208" t="s">
        <v>235</v>
      </c>
      <c r="H39" s="1208"/>
      <c r="I39" s="1208"/>
      <c r="J39" s="1208"/>
      <c r="K39" s="1208"/>
      <c r="L39" s="1208"/>
      <c r="M39" s="1209"/>
      <c r="N39" s="2"/>
      <c r="R39" s="256"/>
      <c r="S39" s="257"/>
      <c r="T39" s="257"/>
      <c r="U39" s="257"/>
      <c r="V39" s="257"/>
      <c r="W39" s="258"/>
      <c r="X39" s="257"/>
      <c r="Y39" s="257"/>
      <c r="AA39" s="256"/>
      <c r="AB39" s="257"/>
      <c r="AC39" s="257"/>
      <c r="AD39" s="257"/>
      <c r="AE39" s="257"/>
      <c r="AF39" s="258"/>
      <c r="AG39" s="257"/>
      <c r="AH39" s="257"/>
      <c r="AI39" s="257"/>
      <c r="AL39" s="253"/>
      <c r="AU39" s="253"/>
      <c r="AV39" s="4"/>
      <c r="AX39" s="4"/>
      <c r="AZ39" s="4"/>
      <c r="BB39" s="4"/>
      <c r="BD39" s="4"/>
      <c r="BH39" s="253"/>
      <c r="BS39" s="253"/>
      <c r="CC39" s="253"/>
      <c r="CF39" s="4"/>
      <c r="CG39" s="4"/>
      <c r="CJ39" s="4"/>
      <c r="CK39" s="4"/>
      <c r="CL39" s="4"/>
      <c r="CM39" s="253"/>
      <c r="CN39" s="4"/>
      <c r="CO39" s="4"/>
      <c r="CP39" s="4"/>
      <c r="CR39" s="4"/>
      <c r="CS39" s="4"/>
      <c r="CT39" s="4"/>
      <c r="CU39" s="4"/>
      <c r="DG39" s="259"/>
      <c r="DI39" s="253"/>
      <c r="DU39" s="110"/>
      <c r="DY39" s="4"/>
      <c r="EB39" s="10"/>
      <c r="EC39" s="10"/>
      <c r="ED39" s="10"/>
      <c r="EE39" s="10"/>
      <c r="EF39" s="10"/>
      <c r="EG39" s="10"/>
      <c r="EH39" s="10"/>
      <c r="EI39" s="10"/>
      <c r="EJ39" s="10"/>
      <c r="EK39" s="10"/>
      <c r="EL39" s="10"/>
      <c r="EM39" s="10"/>
      <c r="EN39" s="10"/>
      <c r="EO39" s="10"/>
      <c r="EP39" s="10"/>
      <c r="EQ39" s="10"/>
      <c r="ER39" s="10"/>
      <c r="FM39" s="110"/>
      <c r="FN39" s="253"/>
      <c r="FO39" s="94"/>
      <c r="FP39" s="4"/>
      <c r="FQ39" s="4"/>
      <c r="FR39" s="4"/>
      <c r="FS39" s="4"/>
      <c r="FT39" s="4"/>
      <c r="FU39" s="4"/>
    </row>
    <row r="40" spans="1:244" ht="8.25" customHeight="1">
      <c r="A40" s="520" t="s">
        <v>475</v>
      </c>
      <c r="B40" s="521"/>
      <c r="C40" s="552"/>
      <c r="D40" s="520"/>
      <c r="E40" s="520"/>
      <c r="F40" s="520"/>
      <c r="G40" s="1208"/>
      <c r="H40" s="1208"/>
      <c r="I40" s="1208"/>
      <c r="J40" s="1208"/>
      <c r="K40" s="1208"/>
      <c r="L40" s="1208"/>
      <c r="M40" s="1209"/>
      <c r="N40" s="2"/>
      <c r="R40" s="256"/>
      <c r="S40" s="257"/>
      <c r="T40" s="257"/>
      <c r="U40" s="257"/>
      <c r="V40" s="257"/>
      <c r="W40" s="258"/>
      <c r="X40" s="257"/>
      <c r="Y40" s="257"/>
      <c r="AA40" s="256"/>
      <c r="AB40" s="257"/>
      <c r="AC40" s="257"/>
      <c r="AD40" s="257"/>
      <c r="AE40" s="257"/>
      <c r="AF40" s="258"/>
      <c r="AG40" s="257"/>
      <c r="AH40" s="257"/>
      <c r="AI40" s="257"/>
      <c r="AL40" s="253"/>
      <c r="AU40" s="253"/>
      <c r="AV40" s="4"/>
      <c r="AX40" s="4"/>
      <c r="AZ40" s="4"/>
      <c r="BB40" s="4"/>
      <c r="BD40" s="4"/>
      <c r="BH40" s="253"/>
      <c r="BS40" s="253"/>
      <c r="CC40" s="253"/>
      <c r="CF40" s="4"/>
      <c r="CG40" s="4"/>
      <c r="CJ40" s="4"/>
      <c r="CK40" s="4"/>
      <c r="CL40" s="4"/>
      <c r="CM40" s="253"/>
      <c r="CN40" s="4"/>
      <c r="CO40" s="4"/>
      <c r="CP40" s="4"/>
      <c r="CR40" s="4"/>
      <c r="CS40" s="4"/>
      <c r="CT40" s="4"/>
      <c r="CU40" s="4"/>
      <c r="DG40" s="259"/>
      <c r="DI40" s="253"/>
      <c r="DU40" s="110"/>
      <c r="DY40" s="4"/>
      <c r="EB40" s="10"/>
      <c r="EC40" s="10"/>
      <c r="ED40" s="10"/>
      <c r="EE40" s="10"/>
      <c r="EF40" s="10"/>
      <c r="EG40" s="10"/>
      <c r="EH40" s="10"/>
      <c r="EI40" s="10"/>
      <c r="EJ40" s="10"/>
      <c r="EK40" s="10"/>
      <c r="EL40" s="10"/>
      <c r="EM40" s="10"/>
      <c r="EN40" s="10"/>
      <c r="EO40" s="10"/>
      <c r="EP40" s="10"/>
      <c r="EQ40" s="10"/>
      <c r="ER40" s="10"/>
      <c r="FM40" s="110"/>
      <c r="FN40" s="253"/>
      <c r="FO40" s="94"/>
      <c r="FP40" s="4"/>
      <c r="FQ40" s="4"/>
      <c r="FR40" s="4"/>
      <c r="FS40" s="4"/>
      <c r="FT40" s="4"/>
      <c r="FU40" s="4"/>
    </row>
    <row r="41" spans="1:244" ht="3" customHeight="1">
      <c r="A41" s="353"/>
      <c r="B41" s="251"/>
      <c r="D41" s="2"/>
      <c r="E41" s="2"/>
      <c r="F41" s="520"/>
      <c r="G41" s="529"/>
      <c r="H41" s="529"/>
      <c r="I41" s="529"/>
      <c r="J41" s="529"/>
      <c r="K41" s="529"/>
      <c r="L41" s="529"/>
      <c r="N41" s="2"/>
      <c r="R41" s="256"/>
      <c r="S41" s="257"/>
      <c r="T41" s="257"/>
      <c r="U41" s="257"/>
      <c r="V41" s="257"/>
      <c r="W41" s="258"/>
      <c r="X41" s="257"/>
      <c r="Y41" s="257"/>
      <c r="AA41" s="256"/>
      <c r="AB41" s="257"/>
      <c r="AC41" s="257"/>
      <c r="AD41" s="257"/>
      <c r="AE41" s="257"/>
      <c r="AF41" s="258"/>
      <c r="AG41" s="257"/>
      <c r="AH41" s="257"/>
      <c r="AI41" s="257"/>
      <c r="AL41" s="253"/>
      <c r="AU41" s="253"/>
      <c r="AV41" s="4"/>
      <c r="AX41" s="4"/>
      <c r="AZ41" s="4"/>
      <c r="BB41" s="4"/>
      <c r="BD41" s="4"/>
      <c r="BH41" s="253"/>
      <c r="BS41" s="253"/>
      <c r="CC41" s="253"/>
      <c r="CF41" s="4"/>
      <c r="CG41" s="4"/>
      <c r="CJ41" s="4"/>
      <c r="CK41" s="4"/>
      <c r="CL41" s="4"/>
      <c r="CM41" s="253"/>
      <c r="CN41" s="4"/>
      <c r="CO41" s="4"/>
      <c r="CP41" s="4"/>
      <c r="CR41" s="4"/>
      <c r="CS41" s="4"/>
      <c r="CT41" s="4"/>
      <c r="CU41" s="4"/>
      <c r="DG41" s="259"/>
      <c r="DI41" s="253"/>
      <c r="DU41" s="110"/>
      <c r="DY41" s="4"/>
      <c r="EB41" s="10"/>
      <c r="EC41" s="10"/>
      <c r="ED41" s="10"/>
      <c r="EE41" s="10"/>
      <c r="EF41" s="10"/>
      <c r="EG41" s="10"/>
      <c r="EH41" s="10"/>
      <c r="EI41" s="10"/>
      <c r="EJ41" s="10"/>
      <c r="EK41" s="10"/>
      <c r="EL41" s="10"/>
      <c r="EM41" s="10"/>
      <c r="EN41" s="10"/>
      <c r="EO41" s="10"/>
      <c r="EP41" s="10"/>
      <c r="EQ41" s="10"/>
      <c r="ER41" s="10"/>
      <c r="FM41" s="110"/>
      <c r="FN41" s="253"/>
      <c r="FO41" s="94"/>
      <c r="FP41" s="4"/>
      <c r="FQ41" s="4"/>
      <c r="FR41" s="4"/>
      <c r="FS41" s="4"/>
      <c r="FT41" s="4"/>
      <c r="FU41" s="4"/>
    </row>
    <row r="42" spans="1:244" ht="15.75" customHeight="1">
      <c r="A42" s="669" t="s">
        <v>281</v>
      </c>
      <c r="B42" s="9"/>
      <c r="C42" s="543"/>
      <c r="D42" s="23" t="s">
        <v>156</v>
      </c>
      <c r="E42" s="23"/>
      <c r="F42" s="520"/>
      <c r="G42" s="665" t="s">
        <v>151</v>
      </c>
      <c r="P42" s="118"/>
      <c r="Q42" s="264"/>
      <c r="Z42" s="27"/>
      <c r="AE42" s="4"/>
      <c r="AG42" s="4"/>
      <c r="AH42" s="4"/>
      <c r="AJ42" s="4"/>
      <c r="AK42" s="4"/>
      <c r="AL42" s="275"/>
      <c r="AM42" s="4"/>
      <c r="AN42" s="4"/>
      <c r="AO42" s="4"/>
      <c r="AP42" s="4"/>
      <c r="AQ42" s="4"/>
      <c r="AR42" s="4"/>
      <c r="AS42" s="4"/>
      <c r="AX42" s="27"/>
      <c r="AY42" s="27"/>
      <c r="AZ42" s="27"/>
      <c r="BA42" s="27"/>
      <c r="BB42" s="27"/>
      <c r="BC42" s="27"/>
      <c r="BD42" s="27"/>
      <c r="BE42" s="27"/>
      <c r="BF42" s="27"/>
      <c r="BG42" s="27"/>
      <c r="BH42" s="27"/>
      <c r="BI42" s="155"/>
      <c r="BJ42" s="276"/>
      <c r="BK42" s="276"/>
      <c r="BL42" s="27"/>
      <c r="BM42" s="27"/>
      <c r="BN42" s="27"/>
      <c r="BO42" s="27"/>
      <c r="BP42" s="27"/>
      <c r="BQ42" s="12"/>
      <c r="BR42" s="27"/>
      <c r="CC42" s="277"/>
      <c r="CD42" s="83"/>
      <c r="CE42" s="83"/>
      <c r="CF42" s="83"/>
      <c r="CG42" s="83"/>
      <c r="CH42" s="83"/>
      <c r="CI42" s="83"/>
      <c r="CJ42" s="83"/>
      <c r="CK42" s="83"/>
      <c r="DG42" s="99"/>
      <c r="DK42" s="278"/>
      <c r="DQ42" s="94"/>
      <c r="DT42" s="4"/>
      <c r="DU42" s="279"/>
      <c r="DV42" s="280"/>
      <c r="EB42" s="10"/>
      <c r="EC42" s="10"/>
      <c r="ED42" s="10"/>
      <c r="EE42" s="10"/>
      <c r="EF42" s="10"/>
      <c r="EG42" s="10"/>
      <c r="EH42" s="10"/>
      <c r="EI42" s="10"/>
      <c r="EJ42" s="10"/>
      <c r="EK42" s="10"/>
      <c r="EL42" s="10"/>
      <c r="EM42" s="10"/>
      <c r="EN42" s="10"/>
      <c r="EO42" s="10"/>
      <c r="EP42" s="10"/>
      <c r="EQ42" s="10"/>
      <c r="ER42" s="10"/>
      <c r="EV42" s="281"/>
      <c r="GD42" s="17"/>
    </row>
    <row r="43" spans="1:244" ht="12" customHeight="1">
      <c r="A43" s="1165" t="s">
        <v>7</v>
      </c>
      <c r="B43" s="1182" t="s">
        <v>187</v>
      </c>
      <c r="C43" s="1182"/>
      <c r="D43" s="1182"/>
      <c r="F43" s="520"/>
      <c r="G43" s="2"/>
      <c r="I43" s="414"/>
      <c r="J43" s="414"/>
      <c r="K43" s="415"/>
      <c r="L43" s="414"/>
      <c r="M43" s="353"/>
      <c r="N43" s="414"/>
      <c r="P43" s="39"/>
      <c r="Q43" s="45"/>
      <c r="R43" s="42"/>
      <c r="S43" s="112"/>
      <c r="T43" s="113"/>
      <c r="Y43" s="4"/>
      <c r="Z43" s="86"/>
      <c r="AA43" s="42"/>
      <c r="AB43" s="112"/>
      <c r="AC43" s="113"/>
      <c r="AE43" s="4"/>
      <c r="AG43" s="4"/>
      <c r="AH43" s="4"/>
      <c r="AI43" s="282"/>
      <c r="AJ43" s="4"/>
      <c r="AK43" s="4"/>
      <c r="AL43" s="4"/>
      <c r="AM43" s="155"/>
      <c r="AN43" s="276"/>
      <c r="AO43" s="276"/>
      <c r="AQ43" s="4"/>
      <c r="AS43" s="12"/>
      <c r="AT43" s="4"/>
      <c r="AU43" s="42"/>
      <c r="AV43" s="112"/>
      <c r="AW43" s="113"/>
      <c r="AX43" s="4"/>
      <c r="AY43" s="117"/>
      <c r="AZ43" s="4"/>
      <c r="BA43" s="4"/>
      <c r="BB43" s="4"/>
      <c r="BC43" s="4"/>
      <c r="BD43" s="4"/>
      <c r="BE43" s="282"/>
      <c r="BF43" s="283"/>
      <c r="BG43" s="284"/>
      <c r="BH43" s="4"/>
      <c r="BI43" s="4"/>
      <c r="BJ43" s="4"/>
      <c r="BK43" s="4"/>
      <c r="BL43" s="4"/>
      <c r="BM43" s="4"/>
      <c r="BN43" s="4"/>
      <c r="BO43" s="4"/>
      <c r="BP43" s="4"/>
      <c r="BQ43" s="4"/>
      <c r="BR43" s="4"/>
      <c r="BS43" s="42"/>
      <c r="BT43" s="112"/>
      <c r="BU43" s="113"/>
      <c r="CE43" s="155"/>
      <c r="CF43" s="276"/>
      <c r="CG43" s="276"/>
      <c r="CM43" s="42"/>
      <c r="CN43" s="112"/>
      <c r="CO43" s="113"/>
      <c r="DG43" s="42"/>
      <c r="DH43" s="112"/>
      <c r="DI43" s="113"/>
      <c r="DK43" s="278"/>
      <c r="DQ43" s="94"/>
      <c r="DV43" s="117"/>
      <c r="DW43" s="113"/>
      <c r="DX43" s="113"/>
      <c r="DY43" s="113"/>
      <c r="EB43" s="10"/>
      <c r="EC43" s="10"/>
      <c r="ED43" s="10"/>
      <c r="EE43" s="10"/>
      <c r="EF43" s="10"/>
      <c r="EG43" s="10"/>
      <c r="EH43" s="10"/>
      <c r="EI43" s="10"/>
      <c r="EJ43" s="10"/>
      <c r="EK43" s="10"/>
      <c r="EL43" s="10"/>
      <c r="EM43" s="10"/>
      <c r="EN43" s="10"/>
      <c r="EO43" s="10"/>
      <c r="EP43" s="10"/>
      <c r="EQ43" s="10"/>
      <c r="ER43" s="10"/>
      <c r="EV43" s="286"/>
      <c r="FA43" s="281"/>
      <c r="FC43" s="42"/>
      <c r="FD43" s="112"/>
      <c r="FE43" s="113"/>
      <c r="FF43" s="276"/>
      <c r="FG43" s="276"/>
      <c r="FH43" s="276"/>
    </row>
    <row r="44" spans="1:244" ht="12" customHeight="1">
      <c r="A44" s="1149" t="s">
        <v>7</v>
      </c>
      <c r="B44" s="1211" t="s">
        <v>92</v>
      </c>
      <c r="C44" s="8" t="s">
        <v>188</v>
      </c>
      <c r="D44" s="8"/>
      <c r="E44" s="416"/>
      <c r="F44" s="520"/>
      <c r="J44" s="3"/>
      <c r="K44" s="3"/>
      <c r="P44" s="12"/>
      <c r="Q44" s="45"/>
      <c r="R44" s="4"/>
      <c r="S44" s="35"/>
      <c r="T44" s="152"/>
      <c r="Z44" s="49"/>
      <c r="AA44" s="134"/>
      <c r="AB44" s="118"/>
      <c r="AC44" s="134"/>
      <c r="AD44" s="49"/>
      <c r="AF44" s="134"/>
      <c r="AG44" s="134"/>
      <c r="AH44" s="135"/>
      <c r="AI44" s="135"/>
      <c r="AJ44" s="135"/>
      <c r="AK44" s="135"/>
      <c r="AL44" s="135"/>
      <c r="AM44" s="135"/>
      <c r="AN44" s="135"/>
      <c r="AO44" s="135"/>
      <c r="AP44" s="135"/>
      <c r="AQ44" s="118"/>
      <c r="AR44" s="135"/>
      <c r="AT44" s="135"/>
      <c r="AU44" s="4"/>
      <c r="AV44" s="118"/>
      <c r="AW44" s="96"/>
      <c r="AY44" s="118"/>
      <c r="AZ44" s="118"/>
      <c r="BA44" s="96"/>
      <c r="BB44" s="96"/>
      <c r="BC44" s="118"/>
      <c r="BD44" s="135"/>
      <c r="BE44" s="135"/>
      <c r="BF44" s="135"/>
      <c r="BG44" s="118"/>
      <c r="BH44" s="135"/>
      <c r="BI44" s="135"/>
      <c r="BJ44" s="135"/>
      <c r="BK44" s="135"/>
      <c r="BL44" s="135"/>
      <c r="BM44" s="135"/>
      <c r="BN44" s="135"/>
      <c r="BO44" s="135"/>
      <c r="BP44" s="135"/>
      <c r="BQ44" s="135"/>
      <c r="BR44" s="138"/>
      <c r="BS44" s="46"/>
      <c r="BT44" s="134"/>
      <c r="BU44" s="134"/>
      <c r="BV44" s="134"/>
      <c r="BW44" s="134"/>
      <c r="BX44" s="134"/>
      <c r="BY44" s="134"/>
      <c r="BZ44" s="134"/>
      <c r="CA44" s="134"/>
      <c r="CM44" s="46"/>
      <c r="CN44" s="134"/>
      <c r="CO44" s="134"/>
      <c r="CP44" s="134"/>
      <c r="CQ44" s="134"/>
      <c r="CR44" s="134"/>
      <c r="CS44" s="134"/>
      <c r="CT44" s="134"/>
      <c r="CU44" s="134"/>
      <c r="CY44" s="287"/>
      <c r="CZ44" s="287"/>
      <c r="DA44" s="261"/>
      <c r="DB44" s="261"/>
      <c r="DG44" s="45"/>
      <c r="DH44" s="116"/>
      <c r="DI44" s="116"/>
      <c r="DJ44" s="116"/>
      <c r="DK44" s="288"/>
      <c r="DL44" s="154"/>
      <c r="DM44" s="116"/>
      <c r="DR44" s="46"/>
      <c r="DT44" s="117"/>
      <c r="DV44" s="201"/>
      <c r="EA44" s="289"/>
      <c r="EB44" s="10"/>
      <c r="EC44" s="10"/>
      <c r="ED44" s="10"/>
      <c r="EE44" s="10"/>
      <c r="EF44" s="10"/>
      <c r="EG44" s="10"/>
      <c r="EH44" s="10"/>
      <c r="EI44" s="10"/>
      <c r="EJ44" s="10"/>
      <c r="EK44" s="10"/>
      <c r="EL44" s="10"/>
      <c r="EM44" s="10"/>
      <c r="EN44" s="10"/>
      <c r="EO44" s="10"/>
      <c r="EP44" s="10"/>
      <c r="EQ44" s="10"/>
      <c r="ER44" s="10"/>
      <c r="EV44" s="201"/>
      <c r="EY44" s="291"/>
      <c r="FA44" s="286"/>
      <c r="FC44" s="45"/>
      <c r="GD44" s="17"/>
    </row>
    <row r="45" spans="1:244" ht="12.75" customHeight="1">
      <c r="A45" s="1205"/>
      <c r="B45" s="1212"/>
      <c r="C45" s="799" t="s">
        <v>58</v>
      </c>
      <c r="D45" s="799" t="s">
        <v>59</v>
      </c>
      <c r="E45" s="416"/>
      <c r="F45" s="416"/>
      <c r="P45" s="48"/>
      <c r="R45" s="49"/>
      <c r="S45" s="35"/>
      <c r="T45" s="118"/>
      <c r="U45" s="292"/>
      <c r="V45" s="292"/>
      <c r="W45" s="117"/>
      <c r="Z45" s="134"/>
      <c r="AA45" s="144"/>
      <c r="AB45" s="118"/>
      <c r="AC45" s="134"/>
      <c r="AD45" s="118"/>
      <c r="AE45" s="294"/>
      <c r="AF45" s="118"/>
      <c r="AG45" s="134"/>
      <c r="AH45" s="135"/>
      <c r="AI45" s="135"/>
      <c r="AJ45" s="135"/>
      <c r="AK45" s="135"/>
      <c r="AL45" s="135"/>
      <c r="AM45" s="135"/>
      <c r="AN45" s="135"/>
      <c r="AO45" s="135"/>
      <c r="AP45" s="135"/>
      <c r="AQ45" s="118"/>
      <c r="AR45" s="135"/>
      <c r="AS45" s="135"/>
      <c r="AT45" s="135"/>
      <c r="AU45" s="49"/>
      <c r="AV45" s="118"/>
      <c r="AW45" s="96"/>
      <c r="AY45" s="118"/>
      <c r="AZ45" s="118"/>
      <c r="BA45" s="96"/>
      <c r="BB45" s="96"/>
      <c r="BC45" s="118"/>
      <c r="BD45" s="134"/>
      <c r="BE45" s="134"/>
      <c r="BF45" s="134"/>
      <c r="BG45" s="134"/>
      <c r="BH45" s="4"/>
      <c r="BI45" s="4"/>
      <c r="BJ45" s="4"/>
      <c r="BK45" s="4"/>
      <c r="BL45" s="4"/>
      <c r="BM45" s="4"/>
      <c r="BN45" s="4"/>
      <c r="BO45" s="4"/>
      <c r="BP45" s="134"/>
      <c r="BQ45" s="134"/>
      <c r="BR45" s="149"/>
      <c r="BS45" s="49"/>
      <c r="BT45" s="134"/>
      <c r="BU45" s="134"/>
      <c r="BV45" s="134"/>
      <c r="BW45" s="134"/>
      <c r="BX45" s="134"/>
      <c r="BY45" s="134"/>
      <c r="BZ45" s="134"/>
      <c r="CA45" s="134"/>
      <c r="CM45" s="49"/>
      <c r="CN45" s="134"/>
      <c r="CO45" s="134"/>
      <c r="CP45" s="134"/>
      <c r="CQ45" s="134"/>
      <c r="CR45" s="134"/>
      <c r="CS45" s="134"/>
      <c r="CT45" s="134"/>
      <c r="CU45" s="134"/>
      <c r="DG45" s="49"/>
      <c r="DH45" s="295"/>
      <c r="DI45" s="145"/>
      <c r="DJ45" s="141"/>
      <c r="DK45" s="296"/>
      <c r="DL45" s="154"/>
      <c r="DM45" s="201"/>
      <c r="DQ45" s="297"/>
      <c r="DT45" s="117"/>
      <c r="EB45" s="10"/>
      <c r="EC45" s="10"/>
      <c r="ED45" s="10"/>
      <c r="EE45" s="10"/>
      <c r="EF45" s="10"/>
      <c r="EG45" s="10"/>
      <c r="EH45" s="10"/>
      <c r="EI45" s="10"/>
      <c r="EJ45" s="10"/>
      <c r="EK45" s="10"/>
      <c r="EL45" s="10"/>
      <c r="EM45" s="10"/>
      <c r="EN45" s="10"/>
      <c r="EO45" s="10"/>
      <c r="EP45" s="10"/>
      <c r="EQ45" s="10"/>
      <c r="ER45" s="10"/>
      <c r="EY45" s="291"/>
      <c r="FA45" s="201"/>
      <c r="FC45" s="49"/>
      <c r="FD45" s="141"/>
      <c r="FE45" s="141"/>
    </row>
    <row r="46" spans="1:244" ht="14.25" customHeight="1">
      <c r="A46" s="670" t="s">
        <v>8</v>
      </c>
      <c r="B46" s="914">
        <v>178.77353816339334</v>
      </c>
      <c r="C46" s="894">
        <v>158.319511696777</v>
      </c>
      <c r="D46" s="894">
        <v>20.454026466616334</v>
      </c>
      <c r="E46" s="411"/>
      <c r="F46" s="411"/>
      <c r="P46" s="48"/>
      <c r="R46" s="50"/>
      <c r="S46" s="154"/>
      <c r="T46" s="391"/>
      <c r="U46" s="48"/>
      <c r="V46" s="48"/>
      <c r="X46" s="368"/>
      <c r="Z46" s="81"/>
      <c r="AB46" s="141"/>
      <c r="AC46" s="145"/>
      <c r="AD46" s="145"/>
      <c r="AE46" s="169"/>
      <c r="AF46" s="145"/>
      <c r="AG46" s="145"/>
      <c r="AH46" s="141"/>
      <c r="AI46" s="141"/>
      <c r="AJ46" s="141"/>
      <c r="AK46" s="141"/>
      <c r="AL46" s="141"/>
      <c r="AM46" s="141"/>
      <c r="AN46" s="141"/>
      <c r="AO46" s="141"/>
      <c r="AP46" s="141"/>
      <c r="AQ46" s="141"/>
      <c r="AR46" s="141"/>
      <c r="AS46" s="141"/>
      <c r="AT46" s="141"/>
      <c r="AU46" s="4"/>
      <c r="AV46" s="141"/>
      <c r="AW46" s="294"/>
      <c r="AY46" s="141"/>
      <c r="AZ46" s="144"/>
      <c r="BB46" s="292"/>
      <c r="BC46" s="141"/>
      <c r="BD46" s="145"/>
      <c r="BE46" s="145"/>
      <c r="BF46" s="145"/>
      <c r="BG46" s="144"/>
      <c r="BH46" s="145"/>
      <c r="BI46" s="145"/>
      <c r="BJ46" s="145"/>
      <c r="BK46" s="145"/>
      <c r="BL46" s="145"/>
      <c r="BM46" s="145"/>
      <c r="BN46" s="145"/>
      <c r="BO46" s="145"/>
      <c r="BP46" s="145"/>
      <c r="BQ46" s="145"/>
      <c r="BR46" s="123"/>
      <c r="BS46" s="50"/>
      <c r="BT46" s="134"/>
      <c r="BU46" s="134"/>
      <c r="BV46" s="134"/>
      <c r="BW46" s="134"/>
      <c r="BX46" s="134"/>
      <c r="BY46" s="134"/>
      <c r="BZ46" s="134"/>
      <c r="CA46" s="118"/>
      <c r="CM46" s="50"/>
      <c r="CN46" s="134"/>
      <c r="CO46" s="134"/>
      <c r="CP46" s="134"/>
      <c r="CQ46" s="134"/>
      <c r="CR46" s="134"/>
      <c r="CS46" s="134"/>
      <c r="CT46" s="134"/>
      <c r="CU46" s="118"/>
      <c r="DG46" s="50"/>
      <c r="DH46" s="84"/>
      <c r="DI46" s="298"/>
      <c r="DJ46" s="298"/>
      <c r="DK46" s="299"/>
      <c r="DM46" s="298"/>
      <c r="DQ46" s="94"/>
      <c r="DT46" s="123"/>
      <c r="EB46" s="10"/>
      <c r="EC46" s="10"/>
      <c r="ED46" s="10"/>
      <c r="EE46" s="10"/>
      <c r="EF46" s="10"/>
      <c r="EG46" s="10"/>
      <c r="EH46" s="10"/>
      <c r="EI46" s="10"/>
      <c r="EJ46" s="10"/>
      <c r="EK46" s="10"/>
      <c r="EL46" s="10"/>
      <c r="EM46" s="10"/>
      <c r="EN46" s="10"/>
      <c r="EO46" s="10"/>
      <c r="EP46" s="10"/>
      <c r="EQ46" s="10"/>
      <c r="ER46" s="10"/>
      <c r="EY46" s="4"/>
      <c r="FC46" s="50"/>
    </row>
    <row r="47" spans="1:244" ht="14.25" customHeight="1">
      <c r="A47" s="524" t="s">
        <v>9</v>
      </c>
      <c r="B47" s="915">
        <v>164.55594842065392</v>
      </c>
      <c r="C47" s="895">
        <v>141.96469688876255</v>
      </c>
      <c r="D47" s="895">
        <v>22.591251531891341</v>
      </c>
      <c r="E47" s="310"/>
      <c r="F47" s="310"/>
      <c r="P47" s="52"/>
      <c r="R47" s="54"/>
      <c r="S47" s="392"/>
      <c r="T47" s="392"/>
      <c r="W47" s="111"/>
      <c r="Y47" s="113"/>
      <c r="Z47" s="86"/>
      <c r="AA47" s="54"/>
      <c r="AB47" s="158"/>
      <c r="AC47" s="158"/>
      <c r="AD47" s="158"/>
      <c r="AE47" s="302"/>
      <c r="AF47" s="158"/>
      <c r="AG47" s="158"/>
      <c r="AH47" s="160"/>
      <c r="AI47" s="160"/>
      <c r="AJ47" s="160"/>
      <c r="AK47" s="160"/>
      <c r="AL47" s="160"/>
      <c r="AM47" s="160"/>
      <c r="AN47" s="160"/>
      <c r="AO47" s="160"/>
      <c r="AP47" s="160"/>
      <c r="AQ47" s="160"/>
      <c r="AR47" s="160"/>
      <c r="AS47" s="160"/>
      <c r="AT47" s="160"/>
      <c r="AU47" s="54"/>
      <c r="AV47" s="87"/>
      <c r="AW47" s="303"/>
      <c r="AX47" s="303"/>
      <c r="AY47" s="304"/>
      <c r="AZ47" s="304"/>
      <c r="BA47" s="305"/>
      <c r="BB47" s="305"/>
      <c r="BC47" s="87"/>
      <c r="BD47" s="161"/>
      <c r="BE47" s="161"/>
      <c r="BF47" s="161"/>
      <c r="BG47" s="161"/>
      <c r="BH47" s="138"/>
      <c r="BI47" s="138"/>
      <c r="BJ47" s="138"/>
      <c r="BK47" s="138"/>
      <c r="BL47" s="138"/>
      <c r="BM47" s="138"/>
      <c r="BN47" s="138"/>
      <c r="BO47" s="138"/>
      <c r="BP47" s="161"/>
      <c r="BQ47" s="161"/>
      <c r="BR47" s="182"/>
      <c r="BS47" s="54"/>
      <c r="BT47" s="194"/>
      <c r="BU47" s="194"/>
      <c r="BV47" s="194"/>
      <c r="BW47" s="194"/>
      <c r="BX47" s="194"/>
      <c r="BY47" s="194"/>
      <c r="BZ47" s="194"/>
      <c r="CA47" s="194"/>
      <c r="CB47" s="306"/>
      <c r="CC47" s="186"/>
      <c r="CD47" s="186"/>
      <c r="CE47" s="186"/>
      <c r="CF47" s="186"/>
      <c r="CG47" s="186"/>
      <c r="CH47" s="186"/>
      <c r="CI47" s="186"/>
      <c r="CJ47" s="186"/>
      <c r="CK47" s="186"/>
      <c r="CL47" s="186"/>
      <c r="CM47" s="54"/>
      <c r="CN47" s="198"/>
      <c r="CO47" s="198"/>
      <c r="CP47" s="198"/>
      <c r="CQ47" s="198"/>
      <c r="CR47" s="198"/>
      <c r="CS47" s="198"/>
      <c r="CT47" s="198"/>
      <c r="CU47" s="198"/>
      <c r="CW47" s="186"/>
      <c r="CX47" s="186"/>
      <c r="CY47" s="186"/>
      <c r="CZ47" s="186"/>
      <c r="DA47" s="186"/>
      <c r="DB47" s="186"/>
      <c r="DC47" s="186"/>
      <c r="DD47" s="186"/>
      <c r="DE47" s="186"/>
      <c r="DF47" s="186"/>
      <c r="DG47" s="54"/>
      <c r="DH47" s="307"/>
      <c r="DI47" s="308"/>
      <c r="DJ47" s="308"/>
      <c r="DK47" s="309"/>
      <c r="DL47" s="308"/>
      <c r="DM47" s="308"/>
      <c r="DQ47" s="94"/>
      <c r="DT47" s="193"/>
      <c r="EA47" s="201"/>
      <c r="EB47" s="10"/>
      <c r="EC47" s="10"/>
      <c r="ED47" s="10"/>
      <c r="EE47" s="10"/>
      <c r="EF47" s="10"/>
      <c r="EG47" s="10"/>
      <c r="EH47" s="10"/>
      <c r="EI47" s="10"/>
      <c r="EJ47" s="10"/>
      <c r="EK47" s="10"/>
      <c r="EL47" s="10"/>
      <c r="EM47" s="10"/>
      <c r="EN47" s="10"/>
      <c r="EO47" s="10"/>
      <c r="EP47" s="10"/>
      <c r="EQ47" s="10"/>
      <c r="ER47" s="10"/>
      <c r="FC47" s="54"/>
      <c r="FD47" s="311"/>
      <c r="FE47" s="311"/>
    </row>
    <row r="48" spans="1:244" ht="14.25" customHeight="1">
      <c r="A48" s="670" t="s">
        <v>10</v>
      </c>
      <c r="B48" s="914">
        <v>214.30108991423398</v>
      </c>
      <c r="C48" s="894">
        <v>187.70412494716581</v>
      </c>
      <c r="D48" s="894">
        <v>26.596964967068192</v>
      </c>
      <c r="E48" s="310"/>
      <c r="F48" s="310"/>
      <c r="P48" s="56"/>
      <c r="R48" s="54"/>
      <c r="S48" s="392"/>
      <c r="T48" s="392"/>
      <c r="U48" s="201"/>
      <c r="V48" s="201"/>
      <c r="X48" s="273"/>
      <c r="Y48" s="118"/>
      <c r="Z48" s="86"/>
      <c r="AA48" s="54"/>
      <c r="AB48" s="158"/>
      <c r="AC48" s="158"/>
      <c r="AD48" s="158"/>
      <c r="AE48" s="302"/>
      <c r="AF48" s="158"/>
      <c r="AG48" s="158"/>
      <c r="AH48" s="160"/>
      <c r="AI48" s="160"/>
      <c r="AJ48" s="160"/>
      <c r="AK48" s="160"/>
      <c r="AL48" s="160"/>
      <c r="AM48" s="160"/>
      <c r="AN48" s="160"/>
      <c r="AO48" s="160"/>
      <c r="AP48" s="160"/>
      <c r="AQ48" s="160"/>
      <c r="AR48" s="160"/>
      <c r="AS48" s="160"/>
      <c r="AT48" s="160"/>
      <c r="AU48" s="54"/>
      <c r="AV48" s="87"/>
      <c r="AW48" s="303"/>
      <c r="AX48" s="303"/>
      <c r="AY48" s="304"/>
      <c r="AZ48" s="304"/>
      <c r="BA48" s="305"/>
      <c r="BB48" s="305"/>
      <c r="BC48" s="87"/>
      <c r="BD48" s="161"/>
      <c r="BE48" s="161"/>
      <c r="BF48" s="161"/>
      <c r="BG48" s="161"/>
      <c r="BH48" s="138"/>
      <c r="BI48" s="138"/>
      <c r="BJ48" s="138"/>
      <c r="BK48" s="138"/>
      <c r="BL48" s="138"/>
      <c r="BM48" s="138"/>
      <c r="BN48" s="138"/>
      <c r="BO48" s="138"/>
      <c r="BP48" s="161"/>
      <c r="BQ48" s="161"/>
      <c r="BR48" s="182"/>
      <c r="BS48" s="54"/>
      <c r="BT48" s="194"/>
      <c r="BU48" s="194"/>
      <c r="BV48" s="194"/>
      <c r="BW48" s="194"/>
      <c r="BX48" s="194"/>
      <c r="BY48" s="194"/>
      <c r="BZ48" s="194"/>
      <c r="CA48" s="194"/>
      <c r="CC48" s="186"/>
      <c r="CD48" s="186"/>
      <c r="CE48" s="186"/>
      <c r="CF48" s="186"/>
      <c r="CG48" s="186"/>
      <c r="CH48" s="186"/>
      <c r="CI48" s="186"/>
      <c r="CJ48" s="186"/>
      <c r="CK48" s="186"/>
      <c r="CL48" s="186"/>
      <c r="CM48" s="54"/>
      <c r="CN48" s="198"/>
      <c r="CO48" s="198"/>
      <c r="CP48" s="198"/>
      <c r="CQ48" s="198"/>
      <c r="CR48" s="198"/>
      <c r="CS48" s="198"/>
      <c r="CT48" s="198"/>
      <c r="CU48" s="198"/>
      <c r="CW48" s="186"/>
      <c r="CX48" s="186"/>
      <c r="CY48" s="186"/>
      <c r="CZ48" s="186"/>
      <c r="DA48" s="186"/>
      <c r="DB48" s="186"/>
      <c r="DC48" s="186"/>
      <c r="DD48" s="186"/>
      <c r="DE48" s="186"/>
      <c r="DF48" s="186"/>
      <c r="DG48" s="54"/>
      <c r="DH48" s="308"/>
      <c r="DI48" s="308"/>
      <c r="DJ48" s="308"/>
      <c r="DK48" s="309"/>
      <c r="DL48" s="309"/>
      <c r="DM48" s="308"/>
      <c r="DQ48" s="94"/>
      <c r="DT48" s="193"/>
      <c r="EA48" s="193"/>
      <c r="EB48" s="10"/>
      <c r="EC48" s="10"/>
      <c r="ED48" s="10"/>
      <c r="EE48" s="10"/>
      <c r="EF48" s="10"/>
      <c r="EG48" s="10"/>
      <c r="EH48" s="10"/>
      <c r="EI48" s="10"/>
      <c r="EJ48" s="10"/>
      <c r="EK48" s="10"/>
      <c r="EL48" s="10"/>
      <c r="EM48" s="10"/>
      <c r="EN48" s="10"/>
      <c r="EO48" s="10"/>
      <c r="EP48" s="10"/>
      <c r="EQ48" s="10"/>
      <c r="ER48" s="10"/>
      <c r="FC48" s="54"/>
      <c r="FD48" s="311"/>
      <c r="FE48" s="311"/>
      <c r="GD48" s="17"/>
    </row>
    <row r="49" spans="1:161" ht="14.25" customHeight="1">
      <c r="A49" s="524" t="s">
        <v>11</v>
      </c>
      <c r="B49" s="915">
        <v>183.12834171910478</v>
      </c>
      <c r="C49" s="895">
        <v>165.61184843382284</v>
      </c>
      <c r="D49" s="895">
        <v>17.516493285281939</v>
      </c>
      <c r="E49" s="310"/>
      <c r="F49" s="310"/>
      <c r="P49" s="56"/>
      <c r="R49" s="54"/>
      <c r="S49" s="392"/>
      <c r="T49" s="392"/>
      <c r="U49" s="201"/>
      <c r="V49" s="201"/>
      <c r="Z49" s="86"/>
      <c r="AA49" s="54"/>
      <c r="AB49" s="158"/>
      <c r="AC49" s="158"/>
      <c r="AD49" s="158"/>
      <c r="AE49" s="302"/>
      <c r="AF49" s="158"/>
      <c r="AG49" s="158"/>
      <c r="AH49" s="160"/>
      <c r="AI49" s="160"/>
      <c r="AJ49" s="160"/>
      <c r="AK49" s="160"/>
      <c r="AL49" s="160"/>
      <c r="AM49" s="160"/>
      <c r="AN49" s="160"/>
      <c r="AO49" s="160"/>
      <c r="AP49" s="160"/>
      <c r="AQ49" s="160"/>
      <c r="AR49" s="160"/>
      <c r="AS49" s="160"/>
      <c r="AT49" s="160"/>
      <c r="AU49" s="54"/>
      <c r="AV49" s="87"/>
      <c r="AW49" s="303"/>
      <c r="AX49" s="303"/>
      <c r="AY49" s="304"/>
      <c r="AZ49" s="304"/>
      <c r="BA49" s="305"/>
      <c r="BB49" s="305"/>
      <c r="BC49" s="87"/>
      <c r="BD49" s="161"/>
      <c r="BE49" s="161"/>
      <c r="BF49" s="161"/>
      <c r="BG49" s="161"/>
      <c r="BH49" s="138"/>
      <c r="BI49" s="138"/>
      <c r="BJ49" s="138"/>
      <c r="BK49" s="138"/>
      <c r="BL49" s="138"/>
      <c r="BM49" s="138"/>
      <c r="BN49" s="138"/>
      <c r="BO49" s="138"/>
      <c r="BP49" s="161"/>
      <c r="BQ49" s="161"/>
      <c r="BR49" s="182"/>
      <c r="BS49" s="54"/>
      <c r="BT49" s="194"/>
      <c r="BU49" s="194"/>
      <c r="BV49" s="194"/>
      <c r="BW49" s="194"/>
      <c r="BX49" s="194"/>
      <c r="BY49" s="194"/>
      <c r="BZ49" s="194"/>
      <c r="CA49" s="194"/>
      <c r="CC49" s="186"/>
      <c r="CD49" s="186"/>
      <c r="CE49" s="186"/>
      <c r="CF49" s="186"/>
      <c r="CG49" s="186"/>
      <c r="CH49" s="186"/>
      <c r="CI49" s="186"/>
      <c r="CJ49" s="186"/>
      <c r="CK49" s="186"/>
      <c r="CL49" s="186"/>
      <c r="CM49" s="54"/>
      <c r="CN49" s="198"/>
      <c r="CO49" s="198"/>
      <c r="CP49" s="198"/>
      <c r="CQ49" s="198"/>
      <c r="CR49" s="198"/>
      <c r="CS49" s="198"/>
      <c r="CT49" s="198"/>
      <c r="CU49" s="198"/>
      <c r="CW49" s="186"/>
      <c r="CX49" s="186"/>
      <c r="CY49" s="186"/>
      <c r="CZ49" s="186"/>
      <c r="DA49" s="186"/>
      <c r="DB49" s="186"/>
      <c r="DC49" s="186"/>
      <c r="DD49" s="186"/>
      <c r="DE49" s="186"/>
      <c r="DF49" s="186"/>
      <c r="DG49" s="54"/>
      <c r="DH49" s="308"/>
      <c r="DI49" s="308"/>
      <c r="DJ49" s="308"/>
      <c r="DK49" s="309"/>
      <c r="DL49" s="309"/>
      <c r="DM49" s="308"/>
      <c r="DQ49" s="94"/>
      <c r="DT49" s="193"/>
      <c r="EA49" s="193"/>
      <c r="EB49" s="10"/>
      <c r="EC49" s="10"/>
      <c r="ED49" s="10"/>
      <c r="EE49" s="10"/>
      <c r="EF49" s="10"/>
      <c r="EG49" s="10"/>
      <c r="EH49" s="10"/>
      <c r="EI49" s="10"/>
      <c r="EJ49" s="10"/>
      <c r="EK49" s="10"/>
      <c r="EL49" s="10"/>
      <c r="EM49" s="10"/>
      <c r="EN49" s="10"/>
      <c r="EO49" s="10"/>
      <c r="EP49" s="10"/>
      <c r="EQ49" s="10"/>
      <c r="ER49" s="10"/>
      <c r="FC49" s="54"/>
      <c r="FD49" s="311"/>
      <c r="FE49" s="311"/>
    </row>
    <row r="50" spans="1:161" ht="14.25" customHeight="1">
      <c r="A50" s="670" t="s">
        <v>12</v>
      </c>
      <c r="B50" s="914">
        <v>154.94397694047069</v>
      </c>
      <c r="C50" s="894">
        <v>137.0051732205626</v>
      </c>
      <c r="D50" s="894">
        <v>17.938803719908098</v>
      </c>
      <c r="E50" s="310"/>
      <c r="F50" s="310"/>
      <c r="P50" s="56"/>
      <c r="R50" s="54"/>
      <c r="S50" s="392"/>
      <c r="T50" s="392"/>
      <c r="U50" s="394"/>
      <c r="V50" s="83"/>
      <c r="W50" s="83"/>
      <c r="X50" s="83"/>
      <c r="Y50" s="83"/>
      <c r="Z50" s="86"/>
      <c r="AA50" s="54"/>
      <c r="AB50" s="158"/>
      <c r="AC50" s="158"/>
      <c r="AD50" s="158"/>
      <c r="AE50" s="302"/>
      <c r="AF50" s="158"/>
      <c r="AG50" s="158"/>
      <c r="AH50" s="160"/>
      <c r="AI50" s="160"/>
      <c r="AJ50" s="160"/>
      <c r="AK50" s="160"/>
      <c r="AL50" s="160"/>
      <c r="AM50" s="160"/>
      <c r="AN50" s="160"/>
      <c r="AO50" s="160"/>
      <c r="AP50" s="160"/>
      <c r="AQ50" s="160"/>
      <c r="AR50" s="160"/>
      <c r="AS50" s="160"/>
      <c r="AT50" s="160"/>
      <c r="AU50" s="54"/>
      <c r="AV50" s="87"/>
      <c r="AW50" s="303"/>
      <c r="AX50" s="303"/>
      <c r="AY50" s="304"/>
      <c r="AZ50" s="304"/>
      <c r="BA50" s="305"/>
      <c r="BB50" s="305"/>
      <c r="BC50" s="87"/>
      <c r="BD50" s="161"/>
      <c r="BE50" s="161"/>
      <c r="BF50" s="161"/>
      <c r="BG50" s="161"/>
      <c r="BH50" s="138"/>
      <c r="BI50" s="138"/>
      <c r="BJ50" s="138"/>
      <c r="BK50" s="138"/>
      <c r="BL50" s="138"/>
      <c r="BM50" s="138"/>
      <c r="BN50" s="138"/>
      <c r="BO50" s="138"/>
      <c r="BP50" s="161"/>
      <c r="BQ50" s="161"/>
      <c r="BR50" s="182"/>
      <c r="BS50" s="54"/>
      <c r="BT50" s="194"/>
      <c r="BU50" s="194"/>
      <c r="BV50" s="194"/>
      <c r="BW50" s="194"/>
      <c r="BX50" s="194"/>
      <c r="BY50" s="194"/>
      <c r="BZ50" s="194"/>
      <c r="CA50" s="194"/>
      <c r="CC50" s="186"/>
      <c r="CD50" s="186"/>
      <c r="CE50" s="186"/>
      <c r="CF50" s="186"/>
      <c r="CG50" s="186"/>
      <c r="CH50" s="186"/>
      <c r="CI50" s="186"/>
      <c r="CJ50" s="186"/>
      <c r="CK50" s="186"/>
      <c r="CL50" s="186"/>
      <c r="CM50" s="54"/>
      <c r="CN50" s="198"/>
      <c r="CO50" s="198"/>
      <c r="CP50" s="198"/>
      <c r="CQ50" s="198"/>
      <c r="CR50" s="198"/>
      <c r="CS50" s="198"/>
      <c r="CT50" s="198"/>
      <c r="CU50" s="198"/>
      <c r="CW50" s="186"/>
      <c r="CX50" s="186"/>
      <c r="CY50" s="186"/>
      <c r="CZ50" s="186"/>
      <c r="DA50" s="186"/>
      <c r="DB50" s="186"/>
      <c r="DC50" s="186"/>
      <c r="DD50" s="186"/>
      <c r="DE50" s="186"/>
      <c r="DF50" s="186"/>
      <c r="DG50" s="54"/>
      <c r="DH50" s="308"/>
      <c r="DI50" s="308"/>
      <c r="DJ50" s="308"/>
      <c r="DK50" s="309"/>
      <c r="DL50" s="309"/>
      <c r="DM50" s="308"/>
      <c r="DQ50" s="94"/>
      <c r="DT50" s="193"/>
      <c r="EA50" s="193"/>
      <c r="EB50" s="10"/>
      <c r="EC50" s="10"/>
      <c r="ED50" s="10"/>
      <c r="EE50" s="10"/>
      <c r="EF50" s="10"/>
      <c r="EG50" s="10"/>
      <c r="EH50" s="10"/>
      <c r="EI50" s="10"/>
      <c r="EJ50" s="10"/>
      <c r="EK50" s="10"/>
      <c r="EL50" s="10"/>
      <c r="EM50" s="10"/>
      <c r="EN50" s="10"/>
      <c r="EO50" s="10"/>
      <c r="EP50" s="10"/>
      <c r="EQ50" s="10"/>
      <c r="ER50" s="10"/>
      <c r="FC50" s="54"/>
      <c r="FD50" s="311"/>
      <c r="FE50" s="311"/>
    </row>
    <row r="51" spans="1:161" ht="14.25" customHeight="1">
      <c r="A51" s="524" t="s">
        <v>13</v>
      </c>
      <c r="B51" s="915">
        <v>177.6067146330393</v>
      </c>
      <c r="C51" s="895">
        <v>158.41425645314783</v>
      </c>
      <c r="D51" s="895">
        <v>19.192458179891457</v>
      </c>
      <c r="E51" s="310"/>
      <c r="F51" s="310" t="s">
        <v>39</v>
      </c>
      <c r="P51" s="56"/>
      <c r="R51" s="54"/>
      <c r="S51" s="392"/>
      <c r="T51" s="392"/>
      <c r="Z51" s="86"/>
      <c r="AA51" s="54"/>
      <c r="AB51" s="158"/>
      <c r="AC51" s="158"/>
      <c r="AD51" s="158"/>
      <c r="AE51" s="302"/>
      <c r="AF51" s="158"/>
      <c r="AG51" s="158"/>
      <c r="AH51" s="160"/>
      <c r="AI51" s="160"/>
      <c r="AJ51" s="160"/>
      <c r="AK51" s="160"/>
      <c r="AL51" s="160"/>
      <c r="AM51" s="160"/>
      <c r="AN51" s="160"/>
      <c r="AO51" s="160"/>
      <c r="AP51" s="160"/>
      <c r="AQ51" s="160"/>
      <c r="AR51" s="160"/>
      <c r="AS51" s="160"/>
      <c r="AT51" s="160"/>
      <c r="AU51" s="54"/>
      <c r="AV51" s="87"/>
      <c r="AW51" s="303"/>
      <c r="AX51" s="303"/>
      <c r="AY51" s="304"/>
      <c r="AZ51" s="304"/>
      <c r="BA51" s="305"/>
      <c r="BB51" s="305"/>
      <c r="BC51" s="87"/>
      <c r="BD51" s="161"/>
      <c r="BE51" s="161"/>
      <c r="BF51" s="161"/>
      <c r="BG51" s="161"/>
      <c r="BH51" s="138"/>
      <c r="BI51" s="138"/>
      <c r="BJ51" s="138"/>
      <c r="BK51" s="138"/>
      <c r="BL51" s="138"/>
      <c r="BM51" s="138"/>
      <c r="BN51" s="138"/>
      <c r="BO51" s="138"/>
      <c r="BP51" s="161"/>
      <c r="BQ51" s="161"/>
      <c r="BR51" s="182"/>
      <c r="BS51" s="54"/>
      <c r="BT51" s="194"/>
      <c r="BU51" s="194"/>
      <c r="BV51" s="194"/>
      <c r="BW51" s="194"/>
      <c r="BX51" s="194"/>
      <c r="BY51" s="194"/>
      <c r="BZ51" s="194"/>
      <c r="CA51" s="194"/>
      <c r="CC51" s="186"/>
      <c r="CD51" s="186"/>
      <c r="CE51" s="186"/>
      <c r="CF51" s="186"/>
      <c r="CG51" s="186"/>
      <c r="CH51" s="186"/>
      <c r="CI51" s="186"/>
      <c r="CJ51" s="186"/>
      <c r="CK51" s="186"/>
      <c r="CL51" s="186"/>
      <c r="CM51" s="54"/>
      <c r="CN51" s="198"/>
      <c r="CO51" s="198"/>
      <c r="CP51" s="198"/>
      <c r="CQ51" s="198"/>
      <c r="CR51" s="198"/>
      <c r="CS51" s="198"/>
      <c r="CT51" s="198"/>
      <c r="CU51" s="198"/>
      <c r="CW51" s="186"/>
      <c r="CX51" s="186"/>
      <c r="CY51" s="186"/>
      <c r="CZ51" s="186"/>
      <c r="DA51" s="186"/>
      <c r="DB51" s="186"/>
      <c r="DC51" s="186"/>
      <c r="DD51" s="186"/>
      <c r="DE51" s="186"/>
      <c r="DF51" s="186"/>
      <c r="DG51" s="54"/>
      <c r="DH51" s="308"/>
      <c r="DI51" s="308"/>
      <c r="DJ51" s="308"/>
      <c r="DK51" s="309"/>
      <c r="DL51" s="309"/>
      <c r="DM51" s="308"/>
      <c r="DQ51" s="94"/>
      <c r="DT51" s="193"/>
      <c r="EA51" s="193"/>
      <c r="EB51" s="10"/>
      <c r="EC51" s="10"/>
      <c r="ED51" s="10"/>
      <c r="EE51" s="10"/>
      <c r="EF51" s="10"/>
      <c r="EG51" s="10"/>
      <c r="EH51" s="10"/>
      <c r="EI51" s="10"/>
      <c r="EJ51" s="10"/>
      <c r="EK51" s="10"/>
      <c r="EL51" s="10"/>
      <c r="EM51" s="10"/>
      <c r="EN51" s="10"/>
      <c r="EO51" s="10"/>
      <c r="EP51" s="10"/>
      <c r="EQ51" s="10"/>
      <c r="ER51" s="10"/>
      <c r="FC51" s="54"/>
      <c r="FD51" s="311"/>
      <c r="FE51" s="311"/>
    </row>
    <row r="52" spans="1:161" ht="14.25" customHeight="1">
      <c r="A52" s="670" t="s">
        <v>14</v>
      </c>
      <c r="B52" s="914">
        <v>203.65459171649312</v>
      </c>
      <c r="C52" s="894">
        <v>179.16691852962478</v>
      </c>
      <c r="D52" s="894">
        <v>24.487673186868378</v>
      </c>
      <c r="E52" s="310"/>
      <c r="F52" s="310"/>
      <c r="H52" s="414"/>
      <c r="P52" s="56"/>
      <c r="R52" s="54"/>
      <c r="S52" s="392"/>
      <c r="T52" s="392"/>
      <c r="U52" s="201"/>
      <c r="V52" s="201"/>
      <c r="Z52" s="86"/>
      <c r="AA52" s="54"/>
      <c r="AB52" s="158"/>
      <c r="AC52" s="158"/>
      <c r="AD52" s="158"/>
      <c r="AE52" s="302"/>
      <c r="AF52" s="158"/>
      <c r="AG52" s="158"/>
      <c r="AH52" s="160"/>
      <c r="AI52" s="160"/>
      <c r="AJ52" s="160"/>
      <c r="AK52" s="160"/>
      <c r="AL52" s="160"/>
      <c r="AM52" s="160"/>
      <c r="AN52" s="160"/>
      <c r="AO52" s="160"/>
      <c r="AP52" s="160"/>
      <c r="AQ52" s="160"/>
      <c r="AR52" s="160"/>
      <c r="AS52" s="160"/>
      <c r="AT52" s="160"/>
      <c r="AU52" s="54"/>
      <c r="AV52" s="87"/>
      <c r="AW52" s="303"/>
      <c r="AX52" s="303"/>
      <c r="AY52" s="304"/>
      <c r="AZ52" s="304"/>
      <c r="BA52" s="305"/>
      <c r="BB52" s="305"/>
      <c r="BC52" s="87"/>
      <c r="BD52" s="161"/>
      <c r="BE52" s="161"/>
      <c r="BF52" s="161"/>
      <c r="BG52" s="161"/>
      <c r="BH52" s="138"/>
      <c r="BI52" s="138"/>
      <c r="BJ52" s="138"/>
      <c r="BK52" s="138"/>
      <c r="BL52" s="138"/>
      <c r="BM52" s="138"/>
      <c r="BN52" s="138"/>
      <c r="BO52" s="138"/>
      <c r="BP52" s="161"/>
      <c r="BQ52" s="161"/>
      <c r="BR52" s="182"/>
      <c r="BS52" s="54"/>
      <c r="BT52" s="194"/>
      <c r="BU52" s="194"/>
      <c r="BV52" s="194"/>
      <c r="BW52" s="194"/>
      <c r="BX52" s="194"/>
      <c r="BY52" s="194"/>
      <c r="BZ52" s="194"/>
      <c r="CA52" s="194"/>
      <c r="CC52" s="186"/>
      <c r="CD52" s="186"/>
      <c r="CE52" s="186"/>
      <c r="CF52" s="186"/>
      <c r="CG52" s="186"/>
      <c r="CH52" s="186"/>
      <c r="CI52" s="186"/>
      <c r="CJ52" s="186"/>
      <c r="CK52" s="186"/>
      <c r="CL52" s="186"/>
      <c r="CM52" s="54"/>
      <c r="CN52" s="198"/>
      <c r="CO52" s="198"/>
      <c r="CP52" s="198"/>
      <c r="CQ52" s="198"/>
      <c r="CR52" s="198"/>
      <c r="CS52" s="198"/>
      <c r="CT52" s="198"/>
      <c r="CU52" s="198"/>
      <c r="CW52" s="186"/>
      <c r="CX52" s="186"/>
      <c r="CY52" s="186"/>
      <c r="CZ52" s="186"/>
      <c r="DA52" s="186"/>
      <c r="DB52" s="186"/>
      <c r="DC52" s="186"/>
      <c r="DD52" s="186"/>
      <c r="DE52" s="186"/>
      <c r="DF52" s="186"/>
      <c r="DG52" s="54"/>
      <c r="DH52" s="308"/>
      <c r="DI52" s="308"/>
      <c r="DJ52" s="308"/>
      <c r="DK52" s="309"/>
      <c r="DL52" s="309"/>
      <c r="DM52" s="308"/>
      <c r="DQ52" s="94"/>
      <c r="DT52" s="193"/>
      <c r="EA52" s="193"/>
      <c r="EB52" s="10"/>
      <c r="EC52" s="10"/>
      <c r="ED52" s="10"/>
      <c r="EE52" s="10"/>
      <c r="EF52" s="10"/>
      <c r="EG52" s="10"/>
      <c r="EH52" s="10"/>
      <c r="EI52" s="10"/>
      <c r="EJ52" s="10"/>
      <c r="EK52" s="10"/>
      <c r="EL52" s="10"/>
      <c r="EM52" s="10"/>
      <c r="EN52" s="10"/>
      <c r="EO52" s="10"/>
      <c r="EP52" s="10"/>
      <c r="EQ52" s="10"/>
      <c r="ER52" s="10"/>
      <c r="FC52" s="54"/>
      <c r="FD52" s="311"/>
      <c r="FE52" s="311"/>
    </row>
    <row r="53" spans="1:161" ht="14.25" customHeight="1">
      <c r="A53" s="888" t="s">
        <v>210</v>
      </c>
      <c r="B53" s="915">
        <v>1255.1985829890079</v>
      </c>
      <c r="C53" s="895">
        <v>1048.3150779217892</v>
      </c>
      <c r="D53" s="895">
        <v>206.88350506721883</v>
      </c>
      <c r="E53" s="310"/>
      <c r="F53" s="310"/>
      <c r="H53" s="414"/>
      <c r="P53" s="56"/>
      <c r="R53" s="54"/>
      <c r="S53" s="392"/>
      <c r="T53" s="392"/>
      <c r="U53" s="201"/>
      <c r="V53" s="201"/>
      <c r="Z53" s="86"/>
      <c r="AA53" s="54"/>
      <c r="AB53" s="158"/>
      <c r="AC53" s="158"/>
      <c r="AD53" s="158"/>
      <c r="AE53" s="302"/>
      <c r="AF53" s="158"/>
      <c r="AG53" s="158"/>
      <c r="AH53" s="160"/>
      <c r="AI53" s="160"/>
      <c r="AJ53" s="316"/>
      <c r="AK53" s="160"/>
      <c r="AL53" s="160"/>
      <c r="AM53" s="160"/>
      <c r="AN53" s="160"/>
      <c r="AO53" s="160"/>
      <c r="AP53" s="160"/>
      <c r="AQ53" s="160"/>
      <c r="AR53" s="160"/>
      <c r="AS53" s="160"/>
      <c r="AT53" s="160"/>
      <c r="AU53" s="54"/>
      <c r="AV53" s="87"/>
      <c r="AW53" s="303"/>
      <c r="AX53" s="303"/>
      <c r="AY53" s="304"/>
      <c r="AZ53" s="304"/>
      <c r="BA53" s="305"/>
      <c r="BB53" s="305"/>
      <c r="BC53" s="87"/>
      <c r="BD53" s="161"/>
      <c r="BE53" s="161"/>
      <c r="BF53" s="161"/>
      <c r="BG53" s="161"/>
      <c r="BH53" s="138"/>
      <c r="BI53" s="138"/>
      <c r="BJ53" s="138"/>
      <c r="BK53" s="138"/>
      <c r="BL53" s="138"/>
      <c r="BM53" s="138"/>
      <c r="BN53" s="138"/>
      <c r="BO53" s="138"/>
      <c r="BP53" s="161"/>
      <c r="BQ53" s="161"/>
      <c r="BR53" s="182"/>
      <c r="BS53" s="54"/>
      <c r="BT53" s="194"/>
      <c r="BU53" s="194"/>
      <c r="BV53" s="194"/>
      <c r="BW53" s="194"/>
      <c r="BX53" s="194"/>
      <c r="BY53" s="194"/>
      <c r="BZ53" s="194"/>
      <c r="CA53" s="194"/>
      <c r="CC53" s="186"/>
      <c r="CD53" s="186"/>
      <c r="CE53" s="186"/>
      <c r="CF53" s="186"/>
      <c r="CG53" s="186"/>
      <c r="CH53" s="186"/>
      <c r="CI53" s="186"/>
      <c r="CJ53" s="186"/>
      <c r="CK53" s="186"/>
      <c r="CL53" s="186"/>
      <c r="CM53" s="54"/>
      <c r="CN53" s="198"/>
      <c r="CO53" s="198"/>
      <c r="CP53" s="198"/>
      <c r="CQ53" s="198"/>
      <c r="CR53" s="198"/>
      <c r="CS53" s="198"/>
      <c r="CT53" s="198"/>
      <c r="CU53" s="198"/>
      <c r="CW53" s="186"/>
      <c r="CX53" s="186"/>
      <c r="CY53" s="186"/>
      <c r="CZ53" s="186"/>
      <c r="DA53" s="186"/>
      <c r="DB53" s="186"/>
      <c r="DC53" s="186"/>
      <c r="DD53" s="186"/>
      <c r="DE53" s="186"/>
      <c r="DF53" s="186"/>
      <c r="DG53" s="54"/>
      <c r="DH53" s="308"/>
      <c r="DI53" s="308"/>
      <c r="DJ53" s="308"/>
      <c r="DK53" s="309"/>
      <c r="DL53" s="309"/>
      <c r="DM53" s="308"/>
      <c r="DQ53" s="94"/>
      <c r="DT53" s="193"/>
      <c r="EA53" s="193"/>
      <c r="EB53" s="10"/>
      <c r="EC53" s="10"/>
      <c r="ED53" s="10"/>
      <c r="EE53" s="10"/>
      <c r="EF53" s="10"/>
      <c r="EG53" s="10"/>
      <c r="EH53" s="10"/>
      <c r="EI53" s="10"/>
      <c r="EJ53" s="10"/>
      <c r="EK53" s="10"/>
      <c r="EL53" s="10"/>
      <c r="EM53" s="10"/>
      <c r="EN53" s="10"/>
      <c r="EO53" s="10"/>
      <c r="EP53" s="10"/>
      <c r="EQ53" s="10"/>
      <c r="ER53" s="10"/>
      <c r="FC53" s="54"/>
      <c r="FD53" s="311"/>
      <c r="FE53" s="311"/>
    </row>
    <row r="54" spans="1:161" ht="14.25" customHeight="1">
      <c r="A54" s="670" t="s">
        <v>16</v>
      </c>
      <c r="B54" s="914">
        <v>203.30823376105303</v>
      </c>
      <c r="C54" s="894">
        <v>181.76819016145424</v>
      </c>
      <c r="D54" s="894">
        <v>21.540043599598764</v>
      </c>
      <c r="E54" s="310"/>
      <c r="F54" s="310"/>
      <c r="H54" s="414"/>
      <c r="P54" s="56"/>
      <c r="R54" s="54"/>
      <c r="S54" s="392"/>
      <c r="T54" s="392"/>
      <c r="U54" s="201"/>
      <c r="V54" s="201"/>
      <c r="W54" s="369"/>
      <c r="X54" s="369"/>
      <c r="Y54" s="369"/>
      <c r="Z54" s="86"/>
      <c r="AA54" s="54"/>
      <c r="AB54" s="158"/>
      <c r="AC54" s="158"/>
      <c r="AD54" s="158"/>
      <c r="AE54" s="302"/>
      <c r="AF54" s="158"/>
      <c r="AG54" s="158"/>
      <c r="AH54" s="160"/>
      <c r="AI54" s="160"/>
      <c r="AJ54" s="160"/>
      <c r="AK54" s="160"/>
      <c r="AL54" s="160"/>
      <c r="AM54" s="160"/>
      <c r="AN54" s="160"/>
      <c r="AO54" s="160"/>
      <c r="AP54" s="160"/>
      <c r="AQ54" s="160"/>
      <c r="AR54" s="160"/>
      <c r="AS54" s="160"/>
      <c r="AT54" s="160"/>
      <c r="AU54" s="54"/>
      <c r="AV54" s="87"/>
      <c r="AW54" s="303"/>
      <c r="AX54" s="303"/>
      <c r="AY54" s="304"/>
      <c r="AZ54" s="304"/>
      <c r="BA54" s="305"/>
      <c r="BB54" s="305"/>
      <c r="BC54" s="87"/>
      <c r="BD54" s="161"/>
      <c r="BE54" s="161"/>
      <c r="BF54" s="161"/>
      <c r="BG54" s="161"/>
      <c r="BH54" s="138"/>
      <c r="BI54" s="138"/>
      <c r="BJ54" s="138"/>
      <c r="BK54" s="138"/>
      <c r="BL54" s="138"/>
      <c r="BM54" s="138"/>
      <c r="BN54" s="138"/>
      <c r="BO54" s="138"/>
      <c r="BP54" s="161"/>
      <c r="BQ54" s="161"/>
      <c r="BR54" s="182"/>
      <c r="BS54" s="54"/>
      <c r="BT54" s="194"/>
      <c r="BU54" s="194"/>
      <c r="BV54" s="194"/>
      <c r="BW54" s="194"/>
      <c r="BX54" s="194"/>
      <c r="BY54" s="194"/>
      <c r="BZ54" s="194"/>
      <c r="CA54" s="194"/>
      <c r="CC54" s="186"/>
      <c r="CD54" s="186"/>
      <c r="CE54" s="186"/>
      <c r="CF54" s="186"/>
      <c r="CG54" s="186"/>
      <c r="CH54" s="186"/>
      <c r="CI54" s="186"/>
      <c r="CJ54" s="186"/>
      <c r="CK54" s="186"/>
      <c r="CL54" s="186"/>
      <c r="CM54" s="54"/>
      <c r="CN54" s="198"/>
      <c r="CO54" s="198"/>
      <c r="CP54" s="198"/>
      <c r="CQ54" s="198"/>
      <c r="CR54" s="198"/>
      <c r="CS54" s="198"/>
      <c r="CT54" s="198"/>
      <c r="CU54" s="198"/>
      <c r="CW54" s="186"/>
      <c r="CX54" s="186"/>
      <c r="CY54" s="186"/>
      <c r="CZ54" s="186"/>
      <c r="DA54" s="186"/>
      <c r="DB54" s="186"/>
      <c r="DC54" s="186"/>
      <c r="DD54" s="186"/>
      <c r="DE54" s="186"/>
      <c r="DF54" s="186"/>
      <c r="DG54" s="54"/>
      <c r="DH54" s="308"/>
      <c r="DI54" s="308"/>
      <c r="DJ54" s="308"/>
      <c r="DK54" s="309"/>
      <c r="DL54" s="309"/>
      <c r="DM54" s="308"/>
      <c r="DQ54" s="94"/>
      <c r="DT54" s="193"/>
      <c r="EA54" s="193"/>
      <c r="EB54" s="10"/>
      <c r="EC54" s="10"/>
      <c r="ED54" s="10"/>
      <c r="EE54" s="10"/>
      <c r="EF54" s="10"/>
      <c r="EG54" s="10"/>
      <c r="EH54" s="10"/>
      <c r="EI54" s="10"/>
      <c r="EJ54" s="10"/>
      <c r="EK54" s="10"/>
      <c r="EL54" s="10"/>
      <c r="EM54" s="10"/>
      <c r="EN54" s="10"/>
      <c r="EO54" s="10"/>
      <c r="EP54" s="10"/>
      <c r="EQ54" s="10"/>
      <c r="ER54" s="10"/>
      <c r="FC54" s="54"/>
      <c r="FD54" s="311"/>
      <c r="FE54" s="311"/>
    </row>
    <row r="55" spans="1:161" ht="14.25" customHeight="1">
      <c r="A55" s="524" t="s">
        <v>17</v>
      </c>
      <c r="B55" s="915">
        <v>185.86457327974307</v>
      </c>
      <c r="C55" s="895">
        <v>159.59674100491037</v>
      </c>
      <c r="D55" s="895">
        <v>26.267832274832685</v>
      </c>
      <c r="E55" s="310"/>
      <c r="F55" s="310"/>
      <c r="J55" s="417"/>
      <c r="L55" s="418"/>
      <c r="M55" s="418"/>
      <c r="N55" s="418"/>
      <c r="O55" s="418"/>
      <c r="P55" s="56"/>
      <c r="R55" s="54"/>
      <c r="S55" s="392"/>
      <c r="T55" s="392"/>
      <c r="U55" s="201"/>
      <c r="V55" s="201"/>
      <c r="W55" s="369"/>
      <c r="X55" s="369"/>
      <c r="Y55" s="369"/>
      <c r="Z55" s="86"/>
      <c r="AA55" s="54"/>
      <c r="AB55" s="158"/>
      <c r="AC55" s="158"/>
      <c r="AD55" s="158"/>
      <c r="AE55" s="302"/>
      <c r="AF55" s="158"/>
      <c r="AG55" s="158"/>
      <c r="AH55" s="160"/>
      <c r="AI55" s="160"/>
      <c r="AJ55" s="160"/>
      <c r="AK55" s="160"/>
      <c r="AL55" s="160"/>
      <c r="AM55" s="160"/>
      <c r="AN55" s="160"/>
      <c r="AO55" s="160"/>
      <c r="AP55" s="160"/>
      <c r="AQ55" s="160"/>
      <c r="AR55" s="160"/>
      <c r="AS55" s="160"/>
      <c r="AT55" s="160"/>
      <c r="AU55" s="54"/>
      <c r="AV55" s="87"/>
      <c r="AW55" s="303"/>
      <c r="AX55" s="303"/>
      <c r="AY55" s="304"/>
      <c r="AZ55" s="304"/>
      <c r="BA55" s="305"/>
      <c r="BB55" s="305"/>
      <c r="BC55" s="87"/>
      <c r="BD55" s="161"/>
      <c r="BE55" s="161"/>
      <c r="BF55" s="161"/>
      <c r="BG55" s="161"/>
      <c r="BH55" s="138"/>
      <c r="BI55" s="138"/>
      <c r="BJ55" s="138"/>
      <c r="BK55" s="138"/>
      <c r="BL55" s="138"/>
      <c r="BM55" s="138"/>
      <c r="BN55" s="138"/>
      <c r="BO55" s="138"/>
      <c r="BP55" s="161"/>
      <c r="BQ55" s="161"/>
      <c r="BR55" s="182"/>
      <c r="BS55" s="54"/>
      <c r="BT55" s="194"/>
      <c r="BU55" s="194"/>
      <c r="BV55" s="194"/>
      <c r="BW55" s="194"/>
      <c r="BX55" s="194"/>
      <c r="BY55" s="194"/>
      <c r="BZ55" s="194"/>
      <c r="CA55" s="194"/>
      <c r="CC55" s="186"/>
      <c r="CD55" s="186"/>
      <c r="CE55" s="186"/>
      <c r="CF55" s="186"/>
      <c r="CG55" s="186"/>
      <c r="CH55" s="186"/>
      <c r="CI55" s="186"/>
      <c r="CJ55" s="186"/>
      <c r="CK55" s="186"/>
      <c r="CL55" s="186"/>
      <c r="CM55" s="54"/>
      <c r="CN55" s="198"/>
      <c r="CO55" s="198"/>
      <c r="CP55" s="198"/>
      <c r="CQ55" s="198"/>
      <c r="CR55" s="198"/>
      <c r="CS55" s="198"/>
      <c r="CT55" s="198"/>
      <c r="CU55" s="198"/>
      <c r="CW55" s="186"/>
      <c r="CX55" s="186"/>
      <c r="CY55" s="186"/>
      <c r="CZ55" s="186"/>
      <c r="DA55" s="186"/>
      <c r="DB55" s="186"/>
      <c r="DC55" s="186"/>
      <c r="DD55" s="186"/>
      <c r="DE55" s="186"/>
      <c r="DF55" s="186"/>
      <c r="DG55" s="54"/>
      <c r="DH55" s="308"/>
      <c r="DI55" s="308"/>
      <c r="DJ55" s="308"/>
      <c r="DK55" s="309"/>
      <c r="DL55" s="309"/>
      <c r="DM55" s="308"/>
      <c r="DQ55" s="94"/>
      <c r="DT55" s="193"/>
      <c r="EA55" s="193"/>
      <c r="EB55" s="10"/>
      <c r="EC55" s="10"/>
      <c r="ED55" s="10"/>
      <c r="EE55" s="10"/>
      <c r="EF55" s="10"/>
      <c r="EG55" s="10"/>
      <c r="EH55" s="10"/>
      <c r="EI55" s="10"/>
      <c r="EJ55" s="10"/>
      <c r="EK55" s="10"/>
      <c r="EL55" s="10"/>
      <c r="EM55" s="10"/>
      <c r="EN55" s="10"/>
      <c r="EO55" s="10"/>
      <c r="EP55" s="10"/>
      <c r="EQ55" s="10"/>
      <c r="ER55" s="10"/>
      <c r="FC55" s="54"/>
      <c r="FD55" s="311"/>
      <c r="FE55" s="311"/>
    </row>
    <row r="56" spans="1:161" ht="14.25" customHeight="1">
      <c r="A56" s="670" t="s">
        <v>18</v>
      </c>
      <c r="B56" s="914">
        <v>262.35724300757579</v>
      </c>
      <c r="C56" s="894">
        <v>245.50909672063639</v>
      </c>
      <c r="D56" s="894">
        <v>16.848146286939411</v>
      </c>
      <c r="E56" s="310"/>
      <c r="F56" s="310"/>
      <c r="P56" s="56"/>
      <c r="R56" s="54"/>
      <c r="S56" s="392"/>
      <c r="T56" s="392"/>
      <c r="U56" s="201"/>
      <c r="V56" s="201"/>
      <c r="W56" s="369"/>
      <c r="X56" s="369"/>
      <c r="Y56" s="369"/>
      <c r="Z56" s="86"/>
      <c r="AA56" s="54"/>
      <c r="AB56" s="158"/>
      <c r="AC56" s="158"/>
      <c r="AD56" s="158"/>
      <c r="AE56" s="302"/>
      <c r="AF56" s="158"/>
      <c r="AG56" s="158"/>
      <c r="AH56" s="160"/>
      <c r="AI56" s="160"/>
      <c r="AJ56" s="160"/>
      <c r="AK56" s="160"/>
      <c r="AL56" s="160"/>
      <c r="AM56" s="160"/>
      <c r="AN56" s="160"/>
      <c r="AO56" s="160"/>
      <c r="AP56" s="160"/>
      <c r="AQ56" s="160"/>
      <c r="AR56" s="160"/>
      <c r="AS56" s="160"/>
      <c r="AT56" s="160"/>
      <c r="AU56" s="54"/>
      <c r="AV56" s="87"/>
      <c r="AW56" s="303"/>
      <c r="AX56" s="303"/>
      <c r="AY56" s="304"/>
      <c r="AZ56" s="304"/>
      <c r="BA56" s="305"/>
      <c r="BB56" s="305"/>
      <c r="BC56" s="87"/>
      <c r="BD56" s="161"/>
      <c r="BE56" s="161"/>
      <c r="BF56" s="161"/>
      <c r="BG56" s="161"/>
      <c r="BH56" s="138"/>
      <c r="BI56" s="138"/>
      <c r="BJ56" s="138"/>
      <c r="BK56" s="138"/>
      <c r="BL56" s="138"/>
      <c r="BM56" s="138"/>
      <c r="BN56" s="138"/>
      <c r="BO56" s="138"/>
      <c r="BP56" s="161"/>
      <c r="BQ56" s="161"/>
      <c r="BR56" s="182"/>
      <c r="BS56" s="54"/>
      <c r="BT56" s="194"/>
      <c r="BU56" s="194"/>
      <c r="BV56" s="194"/>
      <c r="BW56" s="194"/>
      <c r="BX56" s="194"/>
      <c r="BY56" s="194"/>
      <c r="BZ56" s="194"/>
      <c r="CA56" s="194"/>
      <c r="CC56" s="186"/>
      <c r="CD56" s="186"/>
      <c r="CE56" s="186"/>
      <c r="CF56" s="186"/>
      <c r="CG56" s="186"/>
      <c r="CH56" s="186"/>
      <c r="CI56" s="186"/>
      <c r="CJ56" s="186"/>
      <c r="CK56" s="186"/>
      <c r="CL56" s="186"/>
      <c r="CM56" s="54"/>
      <c r="CN56" s="198"/>
      <c r="CO56" s="198"/>
      <c r="CP56" s="198"/>
      <c r="CQ56" s="198"/>
      <c r="CR56" s="198"/>
      <c r="CS56" s="198"/>
      <c r="CT56" s="198"/>
      <c r="CU56" s="198"/>
      <c r="CW56" s="186"/>
      <c r="CX56" s="186"/>
      <c r="CY56" s="186"/>
      <c r="CZ56" s="186"/>
      <c r="DA56" s="186"/>
      <c r="DB56" s="186"/>
      <c r="DC56" s="186"/>
      <c r="DD56" s="186"/>
      <c r="DE56" s="186"/>
      <c r="DF56" s="186"/>
      <c r="DG56" s="54"/>
      <c r="DH56" s="308"/>
      <c r="DI56" s="308"/>
      <c r="DJ56" s="308"/>
      <c r="DK56" s="309"/>
      <c r="DL56" s="309"/>
      <c r="DM56" s="308"/>
      <c r="DQ56" s="94"/>
      <c r="DT56" s="193"/>
      <c r="EA56" s="193"/>
      <c r="EB56" s="10"/>
      <c r="EC56" s="10"/>
      <c r="ED56" s="10"/>
      <c r="EE56" s="10"/>
      <c r="EF56" s="10"/>
      <c r="EG56" s="10"/>
      <c r="EH56" s="10"/>
      <c r="EI56" s="10"/>
      <c r="EJ56" s="10"/>
      <c r="EK56" s="10"/>
      <c r="EL56" s="10"/>
      <c r="EM56" s="10"/>
      <c r="EN56" s="10"/>
      <c r="EO56" s="10"/>
      <c r="EP56" s="10"/>
      <c r="EQ56" s="10"/>
      <c r="ER56" s="10"/>
      <c r="FC56" s="54"/>
      <c r="FD56" s="311"/>
      <c r="FE56" s="311"/>
    </row>
    <row r="57" spans="1:161" ht="14.25" customHeight="1">
      <c r="A57" s="524" t="s">
        <v>19</v>
      </c>
      <c r="B57" s="915">
        <v>178.02572545297699</v>
      </c>
      <c r="C57" s="895">
        <v>156.5546995666779</v>
      </c>
      <c r="D57" s="895">
        <v>21.471025886299078</v>
      </c>
      <c r="E57" s="310"/>
      <c r="F57" s="310"/>
      <c r="P57" s="56"/>
      <c r="R57" s="54"/>
      <c r="S57" s="392"/>
      <c r="T57" s="392"/>
      <c r="U57" s="201"/>
      <c r="V57" s="201"/>
      <c r="W57" s="369"/>
      <c r="X57" s="369"/>
      <c r="Y57" s="369"/>
      <c r="Z57" s="86"/>
      <c r="AA57" s="54"/>
      <c r="AB57" s="158"/>
      <c r="AC57" s="158"/>
      <c r="AD57" s="158"/>
      <c r="AE57" s="302"/>
      <c r="AF57" s="158"/>
      <c r="AG57" s="158"/>
      <c r="AH57" s="160"/>
      <c r="AI57" s="160"/>
      <c r="AJ57" s="160"/>
      <c r="AK57" s="160"/>
      <c r="AL57" s="160"/>
      <c r="AM57" s="160"/>
      <c r="AN57" s="160"/>
      <c r="AO57" s="160"/>
      <c r="AP57" s="160"/>
      <c r="AQ57" s="160"/>
      <c r="AR57" s="160"/>
      <c r="AS57" s="160"/>
      <c r="AT57" s="160"/>
      <c r="AU57" s="54"/>
      <c r="AV57" s="87"/>
      <c r="AW57" s="303"/>
      <c r="AX57" s="303"/>
      <c r="AY57" s="304"/>
      <c r="AZ57" s="304"/>
      <c r="BA57" s="305"/>
      <c r="BB57" s="305"/>
      <c r="BC57" s="87"/>
      <c r="BD57" s="161"/>
      <c r="BE57" s="161"/>
      <c r="BF57" s="161"/>
      <c r="BG57" s="161"/>
      <c r="BH57" s="138"/>
      <c r="BI57" s="138"/>
      <c r="BJ57" s="138"/>
      <c r="BK57" s="138"/>
      <c r="BL57" s="138"/>
      <c r="BM57" s="138"/>
      <c r="BN57" s="138"/>
      <c r="BO57" s="138"/>
      <c r="BP57" s="161"/>
      <c r="BQ57" s="161"/>
      <c r="BR57" s="182"/>
      <c r="BS57" s="54"/>
      <c r="BT57" s="194"/>
      <c r="BU57" s="194"/>
      <c r="BV57" s="194"/>
      <c r="BW57" s="194"/>
      <c r="BX57" s="194"/>
      <c r="BY57" s="194"/>
      <c r="BZ57" s="194"/>
      <c r="CA57" s="194"/>
      <c r="CC57" s="186"/>
      <c r="CD57" s="186"/>
      <c r="CE57" s="186"/>
      <c r="CF57" s="186"/>
      <c r="CG57" s="186"/>
      <c r="CH57" s="186"/>
      <c r="CI57" s="186"/>
      <c r="CJ57" s="186"/>
      <c r="CK57" s="186"/>
      <c r="CL57" s="186"/>
      <c r="CM57" s="54"/>
      <c r="CN57" s="198"/>
      <c r="CO57" s="198"/>
      <c r="CP57" s="198"/>
      <c r="CQ57" s="198"/>
      <c r="CR57" s="198"/>
      <c r="CS57" s="198"/>
      <c r="CT57" s="198"/>
      <c r="CU57" s="198"/>
      <c r="CW57" s="186"/>
      <c r="CX57" s="186"/>
      <c r="CY57" s="186"/>
      <c r="CZ57" s="186"/>
      <c r="DA57" s="186"/>
      <c r="DB57" s="186"/>
      <c r="DC57" s="186"/>
      <c r="DD57" s="186"/>
      <c r="DE57" s="186"/>
      <c r="DF57" s="186"/>
      <c r="DG57" s="54"/>
      <c r="DH57" s="308"/>
      <c r="DI57" s="308"/>
      <c r="DJ57" s="308"/>
      <c r="DK57" s="309"/>
      <c r="DL57" s="309"/>
      <c r="DM57" s="308"/>
      <c r="DQ57" s="94"/>
      <c r="DT57" s="193"/>
      <c r="EA57" s="193"/>
      <c r="EB57" s="10"/>
      <c r="EC57" s="10"/>
      <c r="ED57" s="10"/>
      <c r="EE57" s="10"/>
      <c r="EF57" s="10"/>
      <c r="EG57" s="10"/>
      <c r="EH57" s="10"/>
      <c r="EI57" s="10"/>
      <c r="EJ57" s="10"/>
      <c r="EK57" s="10"/>
      <c r="EL57" s="10"/>
      <c r="EM57" s="10"/>
      <c r="EN57" s="10"/>
      <c r="EO57" s="10"/>
      <c r="EP57" s="10"/>
      <c r="EQ57" s="10"/>
      <c r="ER57" s="10"/>
      <c r="FC57" s="54"/>
      <c r="FD57" s="311"/>
      <c r="FE57" s="311"/>
    </row>
    <row r="58" spans="1:161" ht="14.25" customHeight="1">
      <c r="A58" s="670" t="s">
        <v>20</v>
      </c>
      <c r="B58" s="914">
        <v>175.30664974422362</v>
      </c>
      <c r="C58" s="894">
        <v>152.90313399282397</v>
      </c>
      <c r="D58" s="894">
        <v>22.403515751399649</v>
      </c>
      <c r="E58" s="310"/>
      <c r="F58" s="310"/>
      <c r="P58" s="56"/>
      <c r="R58" s="54"/>
      <c r="S58" s="392"/>
      <c r="T58" s="392"/>
      <c r="U58" s="201"/>
      <c r="V58" s="201"/>
      <c r="W58" s="369"/>
      <c r="X58" s="369"/>
      <c r="Y58" s="369"/>
      <c r="Z58" s="86"/>
      <c r="AA58" s="54"/>
      <c r="AB58" s="158"/>
      <c r="AC58" s="158"/>
      <c r="AD58" s="158"/>
      <c r="AE58" s="302"/>
      <c r="AF58" s="158"/>
      <c r="AG58" s="158"/>
      <c r="AH58" s="160"/>
      <c r="AI58" s="160"/>
      <c r="AJ58" s="160"/>
      <c r="AK58" s="160"/>
      <c r="AL58" s="160"/>
      <c r="AM58" s="160"/>
      <c r="AN58" s="160"/>
      <c r="AO58" s="160"/>
      <c r="AP58" s="160"/>
      <c r="AQ58" s="160"/>
      <c r="AR58" s="160"/>
      <c r="AS58" s="160"/>
      <c r="AT58" s="160"/>
      <c r="AU58" s="54"/>
      <c r="AV58" s="87"/>
      <c r="AW58" s="303"/>
      <c r="AX58" s="303"/>
      <c r="AY58" s="304"/>
      <c r="AZ58" s="304"/>
      <c r="BA58" s="305"/>
      <c r="BB58" s="305"/>
      <c r="BC58" s="87"/>
      <c r="BD58" s="161"/>
      <c r="BE58" s="161"/>
      <c r="BF58" s="161"/>
      <c r="BG58" s="161"/>
      <c r="BH58" s="138"/>
      <c r="BI58" s="138"/>
      <c r="BJ58" s="138"/>
      <c r="BK58" s="138"/>
      <c r="BL58" s="138"/>
      <c r="BM58" s="138"/>
      <c r="BN58" s="138"/>
      <c r="BO58" s="138"/>
      <c r="BP58" s="161"/>
      <c r="BQ58" s="161"/>
      <c r="BR58" s="182"/>
      <c r="BS58" s="54"/>
      <c r="BT58" s="194"/>
      <c r="BU58" s="194"/>
      <c r="BV58" s="194"/>
      <c r="BW58" s="194"/>
      <c r="BX58" s="194"/>
      <c r="BY58" s="194"/>
      <c r="BZ58" s="194"/>
      <c r="CA58" s="194"/>
      <c r="CC58" s="186"/>
      <c r="CD58" s="186"/>
      <c r="CE58" s="186"/>
      <c r="CF58" s="186"/>
      <c r="CG58" s="186"/>
      <c r="CH58" s="186"/>
      <c r="CI58" s="186"/>
      <c r="CJ58" s="186"/>
      <c r="CK58" s="186"/>
      <c r="CL58" s="186"/>
      <c r="CM58" s="54"/>
      <c r="CN58" s="198"/>
      <c r="CO58" s="198"/>
      <c r="CP58" s="198"/>
      <c r="CQ58" s="198"/>
      <c r="CR58" s="198"/>
      <c r="CS58" s="198"/>
      <c r="CT58" s="198"/>
      <c r="CU58" s="198"/>
      <c r="CW58" s="186"/>
      <c r="CX58" s="186"/>
      <c r="CY58" s="186"/>
      <c r="CZ58" s="186"/>
      <c r="DA58" s="186"/>
      <c r="DB58" s="186"/>
      <c r="DC58" s="186"/>
      <c r="DD58" s="186"/>
      <c r="DE58" s="186"/>
      <c r="DF58" s="186"/>
      <c r="DG58" s="54"/>
      <c r="DH58" s="308"/>
      <c r="DI58" s="308"/>
      <c r="DJ58" s="308"/>
      <c r="DK58" s="309"/>
      <c r="DL58" s="309"/>
      <c r="DM58" s="308"/>
      <c r="DQ58" s="94"/>
      <c r="DT58" s="193"/>
      <c r="EA58" s="193"/>
      <c r="EB58" s="10"/>
      <c r="EC58" s="10"/>
      <c r="ED58" s="10"/>
      <c r="EE58" s="10"/>
      <c r="EF58" s="10"/>
      <c r="EG58" s="10"/>
      <c r="EH58" s="10"/>
      <c r="EI58" s="10"/>
      <c r="EJ58" s="10"/>
      <c r="EK58" s="10"/>
      <c r="EL58" s="10"/>
      <c r="EM58" s="10"/>
      <c r="EN58" s="10"/>
      <c r="EO58" s="10"/>
      <c r="EP58" s="10"/>
      <c r="EQ58" s="10"/>
      <c r="ER58" s="10"/>
      <c r="FC58" s="54"/>
      <c r="FD58" s="311"/>
      <c r="FE58" s="311"/>
    </row>
    <row r="59" spans="1:161" ht="14.25" customHeight="1">
      <c r="A59" s="524" t="s">
        <v>21</v>
      </c>
      <c r="B59" s="915">
        <v>219.96931298555592</v>
      </c>
      <c r="C59" s="895">
        <v>180.62696343058494</v>
      </c>
      <c r="D59" s="895">
        <v>39.342349554970994</v>
      </c>
      <c r="E59" s="310"/>
      <c r="F59" s="310"/>
      <c r="P59" s="112"/>
      <c r="R59" s="54"/>
      <c r="S59" s="392"/>
      <c r="T59" s="392"/>
      <c r="U59" s="201"/>
      <c r="V59" s="201"/>
      <c r="W59" s="369"/>
      <c r="X59" s="369"/>
      <c r="Y59" s="369"/>
      <c r="Z59" s="86"/>
      <c r="AA59" s="54"/>
      <c r="AB59" s="158"/>
      <c r="AC59" s="158"/>
      <c r="AD59" s="158"/>
      <c r="AE59" s="302"/>
      <c r="AF59" s="158"/>
      <c r="AG59" s="158"/>
      <c r="AH59" s="160"/>
      <c r="AI59" s="160"/>
      <c r="AJ59" s="160"/>
      <c r="AK59" s="160"/>
      <c r="AL59" s="160"/>
      <c r="AM59" s="160"/>
      <c r="AN59" s="160"/>
      <c r="AO59" s="160"/>
      <c r="AP59" s="160"/>
      <c r="AQ59" s="160"/>
      <c r="AR59" s="160"/>
      <c r="AS59" s="160"/>
      <c r="AT59" s="160"/>
      <c r="AU59" s="54"/>
      <c r="AV59" s="87"/>
      <c r="AW59" s="303"/>
      <c r="AX59" s="303"/>
      <c r="AY59" s="304"/>
      <c r="AZ59" s="304"/>
      <c r="BA59" s="305"/>
      <c r="BB59" s="305"/>
      <c r="BC59" s="87"/>
      <c r="BD59" s="161"/>
      <c r="BE59" s="161"/>
      <c r="BF59" s="161"/>
      <c r="BG59" s="161"/>
      <c r="BH59" s="138"/>
      <c r="BI59" s="138"/>
      <c r="BJ59" s="138"/>
      <c r="BK59" s="138"/>
      <c r="BL59" s="138"/>
      <c r="BM59" s="138"/>
      <c r="BN59" s="138"/>
      <c r="BO59" s="138"/>
      <c r="BP59" s="161"/>
      <c r="BQ59" s="161"/>
      <c r="BR59" s="182"/>
      <c r="BS59" s="54"/>
      <c r="BT59" s="194"/>
      <c r="BU59" s="194"/>
      <c r="BV59" s="194"/>
      <c r="BW59" s="194"/>
      <c r="BX59" s="194"/>
      <c r="BY59" s="194"/>
      <c r="BZ59" s="194"/>
      <c r="CA59" s="194"/>
      <c r="CC59" s="186"/>
      <c r="CD59" s="186"/>
      <c r="CE59" s="186"/>
      <c r="CF59" s="186"/>
      <c r="CG59" s="186"/>
      <c r="CH59" s="186"/>
      <c r="CI59" s="186"/>
      <c r="CJ59" s="186"/>
      <c r="CK59" s="186"/>
      <c r="CL59" s="186"/>
      <c r="CM59" s="54"/>
      <c r="CN59" s="198"/>
      <c r="CO59" s="198"/>
      <c r="CP59" s="198"/>
      <c r="CQ59" s="198"/>
      <c r="CR59" s="198"/>
      <c r="CS59" s="198"/>
      <c r="CT59" s="198"/>
      <c r="CU59" s="198"/>
      <c r="CW59" s="186"/>
      <c r="CX59" s="186"/>
      <c r="CY59" s="186"/>
      <c r="CZ59" s="186"/>
      <c r="DA59" s="186"/>
      <c r="DB59" s="186"/>
      <c r="DC59" s="186"/>
      <c r="DD59" s="186"/>
      <c r="DE59" s="186"/>
      <c r="DF59" s="186"/>
      <c r="DG59" s="54"/>
      <c r="DH59" s="308"/>
      <c r="DI59" s="308"/>
      <c r="DJ59" s="308"/>
      <c r="DK59" s="309"/>
      <c r="DL59" s="309"/>
      <c r="DM59" s="308"/>
      <c r="DQ59" s="94"/>
      <c r="DT59" s="193"/>
      <c r="EA59" s="193"/>
      <c r="EB59" s="10"/>
      <c r="EC59" s="10"/>
      <c r="ED59" s="10"/>
      <c r="EE59" s="10"/>
      <c r="EF59" s="10"/>
      <c r="EG59" s="10"/>
      <c r="EH59" s="10"/>
      <c r="EI59" s="10"/>
      <c r="EJ59" s="10"/>
      <c r="EK59" s="10"/>
      <c r="EL59" s="10"/>
      <c r="EM59" s="10"/>
      <c r="EN59" s="10"/>
      <c r="EO59" s="10"/>
      <c r="EP59" s="10"/>
      <c r="EQ59" s="10"/>
      <c r="ER59" s="10"/>
      <c r="FC59" s="54"/>
      <c r="FD59" s="311"/>
      <c r="FE59" s="311"/>
    </row>
    <row r="60" spans="1:161" ht="14.25" customHeight="1">
      <c r="A60" s="670" t="s">
        <v>22</v>
      </c>
      <c r="B60" s="914">
        <v>186.03737112040486</v>
      </c>
      <c r="C60" s="894">
        <v>167.61099723141314</v>
      </c>
      <c r="D60" s="894">
        <v>18.426373888991723</v>
      </c>
      <c r="E60" s="310"/>
      <c r="F60" s="310"/>
      <c r="P60" s="86"/>
      <c r="R60" s="54"/>
      <c r="S60" s="392"/>
      <c r="T60" s="392"/>
      <c r="U60" s="201"/>
      <c r="V60" s="201"/>
      <c r="W60" s="369"/>
      <c r="X60" s="369"/>
      <c r="Y60" s="369"/>
      <c r="Z60" s="86"/>
      <c r="AA60" s="54"/>
      <c r="AB60" s="158"/>
      <c r="AC60" s="158"/>
      <c r="AD60" s="158"/>
      <c r="AE60" s="302"/>
      <c r="AF60" s="158"/>
      <c r="AG60" s="158"/>
      <c r="AH60" s="160"/>
      <c r="AI60" s="160"/>
      <c r="AJ60" s="160"/>
      <c r="AK60" s="160"/>
      <c r="AL60" s="160"/>
      <c r="AM60" s="160"/>
      <c r="AN60" s="160"/>
      <c r="AO60" s="160"/>
      <c r="AP60" s="160"/>
      <c r="AQ60" s="160"/>
      <c r="AR60" s="160"/>
      <c r="AS60" s="160"/>
      <c r="AT60" s="160"/>
      <c r="AU60" s="54"/>
      <c r="AV60" s="87"/>
      <c r="AW60" s="303"/>
      <c r="AX60" s="303"/>
      <c r="AY60" s="304"/>
      <c r="AZ60" s="304"/>
      <c r="BA60" s="305"/>
      <c r="BB60" s="305"/>
      <c r="BC60" s="87"/>
      <c r="BD60" s="161"/>
      <c r="BE60" s="161"/>
      <c r="BF60" s="161"/>
      <c r="BG60" s="161"/>
      <c r="BH60" s="138"/>
      <c r="BI60" s="138"/>
      <c r="BJ60" s="138"/>
      <c r="BK60" s="138"/>
      <c r="BL60" s="138"/>
      <c r="BM60" s="138"/>
      <c r="BN60" s="138"/>
      <c r="BO60" s="138"/>
      <c r="BP60" s="161"/>
      <c r="BQ60" s="161"/>
      <c r="BR60" s="182"/>
      <c r="BS60" s="54"/>
      <c r="BT60" s="194"/>
      <c r="BU60" s="194"/>
      <c r="BV60" s="194"/>
      <c r="BW60" s="194"/>
      <c r="BX60" s="194"/>
      <c r="BY60" s="194"/>
      <c r="BZ60" s="194"/>
      <c r="CA60" s="194"/>
      <c r="CC60" s="186"/>
      <c r="CD60" s="186"/>
      <c r="CE60" s="186"/>
      <c r="CF60" s="186"/>
      <c r="CG60" s="186"/>
      <c r="CH60" s="186"/>
      <c r="CI60" s="186"/>
      <c r="CJ60" s="186"/>
      <c r="CK60" s="186"/>
      <c r="CL60" s="186"/>
      <c r="CM60" s="54"/>
      <c r="CN60" s="198"/>
      <c r="CO60" s="198"/>
      <c r="CP60" s="198"/>
      <c r="CQ60" s="198"/>
      <c r="CR60" s="198"/>
      <c r="CS60" s="198"/>
      <c r="CT60" s="198"/>
      <c r="CU60" s="198"/>
      <c r="CW60" s="186"/>
      <c r="CX60" s="186"/>
      <c r="CY60" s="186"/>
      <c r="CZ60" s="186"/>
      <c r="DA60" s="186"/>
      <c r="DB60" s="186"/>
      <c r="DC60" s="186"/>
      <c r="DD60" s="186"/>
      <c r="DE60" s="186"/>
      <c r="DF60" s="186"/>
      <c r="DG60" s="54"/>
      <c r="DH60" s="308"/>
      <c r="DI60" s="308"/>
      <c r="DJ60" s="308"/>
      <c r="DK60" s="309"/>
      <c r="DL60" s="309"/>
      <c r="DM60" s="308"/>
      <c r="DQ60" s="94"/>
      <c r="DT60" s="193"/>
      <c r="EA60" s="193"/>
      <c r="EB60" s="10"/>
      <c r="EC60" s="10"/>
      <c r="ED60" s="10"/>
      <c r="EE60" s="10"/>
      <c r="EF60" s="10"/>
      <c r="EG60" s="10"/>
      <c r="EH60" s="10"/>
      <c r="EI60" s="10"/>
      <c r="EJ60" s="10"/>
      <c r="EK60" s="10"/>
      <c r="EL60" s="10"/>
      <c r="EM60" s="10"/>
      <c r="EN60" s="10"/>
      <c r="EO60" s="10"/>
      <c r="EP60" s="10"/>
      <c r="EQ60" s="10"/>
      <c r="ER60" s="10"/>
      <c r="FC60" s="54"/>
      <c r="FD60" s="311"/>
      <c r="FE60" s="311"/>
    </row>
    <row r="61" spans="1:161" ht="14.25" customHeight="1">
      <c r="A61" s="524" t="s">
        <v>23</v>
      </c>
      <c r="B61" s="915">
        <v>181.30226761518264</v>
      </c>
      <c r="C61" s="895">
        <v>163.53468317522959</v>
      </c>
      <c r="D61" s="895">
        <v>17.767584439953044</v>
      </c>
      <c r="E61" s="310"/>
      <c r="F61" s="310"/>
      <c r="P61" s="56"/>
      <c r="R61" s="54"/>
      <c r="S61" s="392"/>
      <c r="T61" s="392"/>
      <c r="U61" s="201"/>
      <c r="V61" s="201"/>
      <c r="W61" s="369"/>
      <c r="X61" s="369"/>
      <c r="Y61" s="369"/>
      <c r="Z61" s="86"/>
      <c r="AA61" s="54"/>
      <c r="AB61" s="158"/>
      <c r="AC61" s="158"/>
      <c r="AD61" s="158"/>
      <c r="AE61" s="302"/>
      <c r="AF61" s="158"/>
      <c r="AG61" s="158"/>
      <c r="AH61" s="160"/>
      <c r="AI61" s="160"/>
      <c r="AJ61" s="160"/>
      <c r="AK61" s="160"/>
      <c r="AL61" s="160"/>
      <c r="AM61" s="160"/>
      <c r="AN61" s="160"/>
      <c r="AO61" s="160"/>
      <c r="AP61" s="160"/>
      <c r="AQ61" s="160"/>
      <c r="AR61" s="160"/>
      <c r="AS61" s="160"/>
      <c r="AT61" s="160"/>
      <c r="AU61" s="54"/>
      <c r="AV61" s="87"/>
      <c r="AW61" s="303"/>
      <c r="AX61" s="303"/>
      <c r="AY61" s="304"/>
      <c r="AZ61" s="304"/>
      <c r="BA61" s="305"/>
      <c r="BB61" s="305"/>
      <c r="BC61" s="87"/>
      <c r="BD61" s="161"/>
      <c r="BE61" s="161"/>
      <c r="BF61" s="161"/>
      <c r="BG61" s="161"/>
      <c r="BH61" s="138"/>
      <c r="BI61" s="138"/>
      <c r="BJ61" s="138"/>
      <c r="BK61" s="138"/>
      <c r="BL61" s="138"/>
      <c r="BM61" s="138"/>
      <c r="BN61" s="138"/>
      <c r="BO61" s="138"/>
      <c r="BP61" s="161"/>
      <c r="BQ61" s="161"/>
      <c r="BR61" s="182"/>
      <c r="BS61" s="54"/>
      <c r="BT61" s="194"/>
      <c r="BU61" s="194"/>
      <c r="BV61" s="194"/>
      <c r="BW61" s="194"/>
      <c r="BX61" s="194"/>
      <c r="BY61" s="194"/>
      <c r="BZ61" s="194"/>
      <c r="CA61" s="194"/>
      <c r="CC61" s="186"/>
      <c r="CD61" s="186"/>
      <c r="CE61" s="186"/>
      <c r="CF61" s="186"/>
      <c r="CG61" s="186"/>
      <c r="CH61" s="186"/>
      <c r="CI61" s="186"/>
      <c r="CJ61" s="186"/>
      <c r="CK61" s="186"/>
      <c r="CL61" s="186"/>
      <c r="CM61" s="54"/>
      <c r="CN61" s="198"/>
      <c r="CO61" s="198"/>
      <c r="CP61" s="198"/>
      <c r="CQ61" s="198"/>
      <c r="CR61" s="198"/>
      <c r="CS61" s="198"/>
      <c r="CT61" s="198"/>
      <c r="CU61" s="198"/>
      <c r="CW61" s="186"/>
      <c r="CX61" s="186"/>
      <c r="CY61" s="287"/>
      <c r="CZ61" s="287"/>
      <c r="DA61" s="264"/>
      <c r="DB61" s="135"/>
      <c r="DC61" s="186"/>
      <c r="DD61" s="186"/>
      <c r="DE61" s="186"/>
      <c r="DF61" s="186"/>
      <c r="DG61" s="54"/>
      <c r="DH61" s="308"/>
      <c r="DI61" s="308"/>
      <c r="DJ61" s="308"/>
      <c r="DK61" s="309"/>
      <c r="DL61" s="309"/>
      <c r="DM61" s="308"/>
      <c r="DQ61" s="94"/>
      <c r="DT61" s="193"/>
      <c r="EA61" s="193"/>
      <c r="EB61" s="10"/>
      <c r="EC61" s="10"/>
      <c r="ED61" s="10"/>
      <c r="EE61" s="10"/>
      <c r="EF61" s="10"/>
      <c r="EG61" s="10"/>
      <c r="EH61" s="10"/>
      <c r="EI61" s="10"/>
      <c r="EJ61" s="10"/>
      <c r="EK61" s="10"/>
      <c r="EL61" s="10"/>
      <c r="EM61" s="10"/>
      <c r="EN61" s="10"/>
      <c r="EO61" s="10"/>
      <c r="EP61" s="10"/>
      <c r="EQ61" s="10"/>
      <c r="ER61" s="10"/>
      <c r="FC61" s="54"/>
      <c r="FD61" s="311"/>
      <c r="FE61" s="311"/>
    </row>
    <row r="62" spans="1:161" ht="14.25" customHeight="1">
      <c r="A62" s="670" t="s">
        <v>24</v>
      </c>
      <c r="B62" s="914">
        <v>149.65625866361748</v>
      </c>
      <c r="C62" s="894">
        <v>132.02722915468772</v>
      </c>
      <c r="D62" s="894">
        <v>17.629029508929758</v>
      </c>
      <c r="E62" s="310"/>
      <c r="F62" s="310"/>
      <c r="P62" s="56"/>
      <c r="R62" s="54"/>
      <c r="S62" s="392"/>
      <c r="T62" s="392"/>
      <c r="U62" s="201"/>
      <c r="V62" s="201"/>
      <c r="W62" s="369"/>
      <c r="X62" s="369"/>
      <c r="Y62" s="369"/>
      <c r="Z62" s="86"/>
      <c r="AA62" s="54"/>
      <c r="AB62" s="158"/>
      <c r="AC62" s="158"/>
      <c r="AD62" s="158"/>
      <c r="AE62" s="302"/>
      <c r="AF62" s="158"/>
      <c r="AG62" s="158"/>
      <c r="AH62" s="160"/>
      <c r="AI62" s="160"/>
      <c r="AJ62" s="160"/>
      <c r="AK62" s="160"/>
      <c r="AL62" s="160"/>
      <c r="AM62" s="160"/>
      <c r="AN62" s="160"/>
      <c r="AO62" s="160"/>
      <c r="AP62" s="160"/>
      <c r="AQ62" s="160"/>
      <c r="AR62" s="160"/>
      <c r="AS62" s="160"/>
      <c r="AT62" s="160"/>
      <c r="AU62" s="54"/>
      <c r="AV62" s="87"/>
      <c r="AW62" s="303"/>
      <c r="AX62" s="303"/>
      <c r="AY62" s="304"/>
      <c r="AZ62" s="304"/>
      <c r="BA62" s="305"/>
      <c r="BB62" s="305"/>
      <c r="BC62" s="87"/>
      <c r="BD62" s="161"/>
      <c r="BE62" s="161"/>
      <c r="BF62" s="161"/>
      <c r="BG62" s="161"/>
      <c r="BH62" s="138"/>
      <c r="BI62" s="138"/>
      <c r="BJ62" s="138"/>
      <c r="BK62" s="138"/>
      <c r="BL62" s="138"/>
      <c r="BM62" s="138"/>
      <c r="BN62" s="138"/>
      <c r="BO62" s="138"/>
      <c r="BP62" s="161"/>
      <c r="BQ62" s="161"/>
      <c r="BR62" s="182"/>
      <c r="BS62" s="54"/>
      <c r="BT62" s="194"/>
      <c r="BU62" s="194"/>
      <c r="BV62" s="194"/>
      <c r="BW62" s="194"/>
      <c r="BX62" s="194"/>
      <c r="BY62" s="194"/>
      <c r="BZ62" s="194"/>
      <c r="CA62" s="194"/>
      <c r="CC62" s="186"/>
      <c r="CD62" s="186"/>
      <c r="CE62" s="186"/>
      <c r="CF62" s="186"/>
      <c r="CG62" s="186"/>
      <c r="CH62" s="186"/>
      <c r="CI62" s="186"/>
      <c r="CJ62" s="186"/>
      <c r="CK62" s="186"/>
      <c r="CL62" s="186"/>
      <c r="CM62" s="54"/>
      <c r="CN62" s="198"/>
      <c r="CO62" s="198"/>
      <c r="CP62" s="198"/>
      <c r="CQ62" s="198"/>
      <c r="CR62" s="198"/>
      <c r="CS62" s="198"/>
      <c r="CT62" s="198"/>
      <c r="CU62" s="198"/>
      <c r="CW62" s="186"/>
      <c r="CX62" s="186"/>
      <c r="CY62" s="186"/>
      <c r="CZ62" s="186"/>
      <c r="DA62" s="186"/>
      <c r="DB62" s="186"/>
      <c r="DC62" s="186"/>
      <c r="DD62" s="186"/>
      <c r="DE62" s="186"/>
      <c r="DF62" s="186"/>
      <c r="DG62" s="54"/>
      <c r="DH62" s="308"/>
      <c r="DI62" s="308"/>
      <c r="DJ62" s="308"/>
      <c r="DK62" s="309"/>
      <c r="DL62" s="309"/>
      <c r="DM62" s="308"/>
      <c r="DQ62" s="94"/>
      <c r="DT62" s="193"/>
      <c r="EA62" s="193"/>
      <c r="EB62" s="10"/>
      <c r="EC62" s="10"/>
      <c r="ED62" s="10"/>
      <c r="EE62" s="10"/>
      <c r="EF62" s="10"/>
      <c r="EG62" s="10"/>
      <c r="EH62" s="10"/>
      <c r="EI62" s="10"/>
      <c r="EJ62" s="10"/>
      <c r="EK62" s="10"/>
      <c r="EL62" s="10"/>
      <c r="EM62" s="10"/>
      <c r="EN62" s="10"/>
      <c r="EO62" s="10"/>
      <c r="EP62" s="10"/>
      <c r="EQ62" s="10"/>
      <c r="ER62" s="10"/>
      <c r="FC62" s="54"/>
      <c r="FD62" s="311"/>
      <c r="FE62" s="311"/>
    </row>
    <row r="63" spans="1:161" ht="14.25" customHeight="1">
      <c r="A63" s="524" t="s">
        <v>25</v>
      </c>
      <c r="B63" s="915">
        <v>227.72302348444308</v>
      </c>
      <c r="C63" s="895">
        <v>190.38575754656878</v>
      </c>
      <c r="D63" s="895">
        <v>37.337265937874271</v>
      </c>
      <c r="E63" s="310"/>
      <c r="F63" s="310"/>
      <c r="G63" s="19" t="s">
        <v>401</v>
      </c>
      <c r="P63" s="56"/>
      <c r="R63" s="54"/>
      <c r="S63" s="392"/>
      <c r="T63" s="392"/>
      <c r="U63" s="201"/>
      <c r="V63" s="201"/>
      <c r="W63" s="369"/>
      <c r="X63" s="369"/>
      <c r="Y63" s="369"/>
      <c r="Z63" s="86"/>
      <c r="AA63" s="54"/>
      <c r="AB63" s="158"/>
      <c r="AC63" s="158"/>
      <c r="AD63" s="158"/>
      <c r="AE63" s="302"/>
      <c r="AF63" s="158"/>
      <c r="AG63" s="158"/>
      <c r="AH63" s="160"/>
      <c r="AI63" s="160"/>
      <c r="AJ63" s="160"/>
      <c r="AK63" s="160"/>
      <c r="AL63" s="160"/>
      <c r="AM63" s="160"/>
      <c r="AN63" s="160"/>
      <c r="AO63" s="160"/>
      <c r="AP63" s="160"/>
      <c r="AQ63" s="160"/>
      <c r="AR63" s="160"/>
      <c r="AS63" s="160"/>
      <c r="AT63" s="160"/>
      <c r="AU63" s="54"/>
      <c r="AV63" s="87"/>
      <c r="AW63" s="303"/>
      <c r="AX63" s="303"/>
      <c r="AY63" s="304"/>
      <c r="AZ63" s="304"/>
      <c r="BA63" s="305"/>
      <c r="BB63" s="305"/>
      <c r="BC63" s="87"/>
      <c r="BD63" s="161"/>
      <c r="BE63" s="161"/>
      <c r="BF63" s="161"/>
      <c r="BG63" s="161"/>
      <c r="BH63" s="138"/>
      <c r="BI63" s="138"/>
      <c r="BJ63" s="138"/>
      <c r="BK63" s="138"/>
      <c r="BL63" s="138"/>
      <c r="BM63" s="138"/>
      <c r="BN63" s="138"/>
      <c r="BO63" s="138"/>
      <c r="BP63" s="161"/>
      <c r="BQ63" s="161"/>
      <c r="BR63" s="182"/>
      <c r="BS63" s="54"/>
      <c r="BT63" s="194"/>
      <c r="BU63" s="194"/>
      <c r="BV63" s="194"/>
      <c r="BW63" s="194"/>
      <c r="BX63" s="194"/>
      <c r="BY63" s="194"/>
      <c r="BZ63" s="194"/>
      <c r="CA63" s="194"/>
      <c r="CC63" s="186"/>
      <c r="CD63" s="186"/>
      <c r="CE63" s="186"/>
      <c r="CF63" s="186"/>
      <c r="CG63" s="186"/>
      <c r="CH63" s="186"/>
      <c r="CI63" s="186"/>
      <c r="CJ63" s="186"/>
      <c r="CK63" s="186"/>
      <c r="CL63" s="186"/>
      <c r="CM63" s="54"/>
      <c r="CN63" s="198"/>
      <c r="CO63" s="198"/>
      <c r="CP63" s="198"/>
      <c r="CQ63" s="198"/>
      <c r="CR63" s="198"/>
      <c r="CS63" s="198"/>
      <c r="CT63" s="198"/>
      <c r="CU63" s="198"/>
      <c r="CW63" s="186"/>
      <c r="CX63" s="186"/>
      <c r="CY63" s="186"/>
      <c r="CZ63" s="186"/>
      <c r="DA63" s="186"/>
      <c r="DB63" s="186"/>
      <c r="DC63" s="186"/>
      <c r="DD63" s="186"/>
      <c r="DE63" s="186"/>
      <c r="DF63" s="186"/>
      <c r="DG63" s="54"/>
      <c r="DH63" s="308"/>
      <c r="DI63" s="308"/>
      <c r="DJ63" s="308"/>
      <c r="DK63" s="309"/>
      <c r="DL63" s="309"/>
      <c r="DM63" s="308"/>
      <c r="DQ63" s="94"/>
      <c r="DT63" s="193"/>
      <c r="EA63" s="193"/>
      <c r="EB63" s="10"/>
      <c r="EC63" s="10"/>
      <c r="ED63" s="10"/>
      <c r="EE63" s="10"/>
      <c r="EF63" s="10"/>
      <c r="EG63" s="10"/>
      <c r="EH63" s="10"/>
      <c r="EI63" s="10"/>
      <c r="EJ63" s="10"/>
      <c r="EK63" s="10"/>
      <c r="EL63" s="10"/>
      <c r="EM63" s="10"/>
      <c r="EN63" s="10"/>
      <c r="EO63" s="10"/>
      <c r="EP63" s="10"/>
      <c r="EQ63" s="10"/>
      <c r="ER63" s="10"/>
      <c r="FC63" s="54"/>
      <c r="FD63" s="311"/>
      <c r="FE63" s="311"/>
    </row>
    <row r="64" spans="1:161" ht="14.25" customHeight="1">
      <c r="A64" s="670" t="s">
        <v>26</v>
      </c>
      <c r="B64" s="914">
        <v>156.67285730338247</v>
      </c>
      <c r="C64" s="894">
        <v>142.09663551248184</v>
      </c>
      <c r="D64" s="894">
        <v>14.576221790900627</v>
      </c>
      <c r="E64" s="310"/>
      <c r="F64" s="310"/>
      <c r="H64" s="441" t="s">
        <v>218</v>
      </c>
      <c r="I64" s="79"/>
      <c r="J64" s="79"/>
      <c r="K64" s="79"/>
      <c r="L64" s="79"/>
      <c r="M64" s="530"/>
      <c r="N64" s="414"/>
      <c r="P64" s="56"/>
      <c r="R64" s="54"/>
      <c r="S64" s="392"/>
      <c r="T64" s="392"/>
      <c r="U64" s="201"/>
      <c r="V64" s="201"/>
      <c r="W64" s="369"/>
      <c r="X64" s="369"/>
      <c r="Y64" s="369"/>
      <c r="Z64" s="86"/>
      <c r="AA64" s="54"/>
      <c r="AB64" s="158"/>
      <c r="AC64" s="158"/>
      <c r="AD64" s="158"/>
      <c r="AE64" s="302"/>
      <c r="AF64" s="158"/>
      <c r="AG64" s="158"/>
      <c r="AH64" s="160"/>
      <c r="AI64" s="160"/>
      <c r="AJ64" s="160"/>
      <c r="AK64" s="160"/>
      <c r="AL64" s="160"/>
      <c r="AM64" s="160"/>
      <c r="AN64" s="160"/>
      <c r="AO64" s="160"/>
      <c r="AP64" s="160"/>
      <c r="AQ64" s="160"/>
      <c r="AR64" s="160"/>
      <c r="AS64" s="160"/>
      <c r="AT64" s="160"/>
      <c r="AU64" s="54"/>
      <c r="AV64" s="87"/>
      <c r="AW64" s="303"/>
      <c r="AX64" s="303"/>
      <c r="AY64" s="304"/>
      <c r="AZ64" s="304"/>
      <c r="BA64" s="305"/>
      <c r="BB64" s="305"/>
      <c r="BC64" s="87"/>
      <c r="BD64" s="161"/>
      <c r="BE64" s="161"/>
      <c r="BF64" s="161"/>
      <c r="BG64" s="161"/>
      <c r="BH64" s="138"/>
      <c r="BI64" s="138"/>
      <c r="BJ64" s="138"/>
      <c r="BK64" s="138"/>
      <c r="BL64" s="138"/>
      <c r="BM64" s="138"/>
      <c r="BN64" s="138"/>
      <c r="BO64" s="138"/>
      <c r="BP64" s="161"/>
      <c r="BQ64" s="161"/>
      <c r="BR64" s="182"/>
      <c r="BS64" s="54"/>
      <c r="BT64" s="194"/>
      <c r="BU64" s="194"/>
      <c r="BV64" s="194"/>
      <c r="BW64" s="194"/>
      <c r="BX64" s="194"/>
      <c r="BY64" s="194"/>
      <c r="BZ64" s="194"/>
      <c r="CA64" s="194"/>
      <c r="CC64" s="186"/>
      <c r="CD64" s="186"/>
      <c r="CE64" s="186"/>
      <c r="CF64" s="186"/>
      <c r="CG64" s="186"/>
      <c r="CH64" s="186"/>
      <c r="CI64" s="186"/>
      <c r="CJ64" s="186"/>
      <c r="CK64" s="186"/>
      <c r="CL64" s="186"/>
      <c r="CM64" s="54"/>
      <c r="CN64" s="198"/>
      <c r="CO64" s="198"/>
      <c r="CP64" s="198"/>
      <c r="CQ64" s="198"/>
      <c r="CR64" s="198"/>
      <c r="CS64" s="198"/>
      <c r="CT64" s="198"/>
      <c r="CU64" s="198"/>
      <c r="CW64" s="186"/>
      <c r="CX64" s="186"/>
      <c r="CY64" s="186"/>
      <c r="CZ64" s="186"/>
      <c r="DA64" s="186"/>
      <c r="DB64" s="186"/>
      <c r="DC64" s="186"/>
      <c r="DD64" s="186"/>
      <c r="DE64" s="186"/>
      <c r="DF64" s="186"/>
      <c r="DG64" s="54"/>
      <c r="DH64" s="308"/>
      <c r="DI64" s="308"/>
      <c r="DJ64" s="308"/>
      <c r="DK64" s="309"/>
      <c r="DL64" s="309"/>
      <c r="DM64" s="308"/>
      <c r="DQ64" s="94"/>
      <c r="DT64" s="193"/>
      <c r="EA64" s="193"/>
      <c r="EB64" s="10"/>
      <c r="EC64" s="10"/>
      <c r="ED64" s="10"/>
      <c r="EE64" s="10"/>
      <c r="EF64" s="10"/>
      <c r="EG64" s="10"/>
      <c r="EH64" s="10"/>
      <c r="EI64" s="10"/>
      <c r="EJ64" s="10"/>
      <c r="EK64" s="10"/>
      <c r="EL64" s="10"/>
      <c r="EM64" s="10"/>
      <c r="EN64" s="10"/>
      <c r="EO64" s="10"/>
      <c r="EP64" s="10"/>
      <c r="EQ64" s="10"/>
      <c r="ER64" s="10"/>
      <c r="FC64" s="54"/>
      <c r="FD64" s="311"/>
      <c r="FE64" s="311"/>
    </row>
    <row r="65" spans="1:244" ht="14.25" customHeight="1">
      <c r="A65" s="524" t="s">
        <v>27</v>
      </c>
      <c r="B65" s="915">
        <v>158.51509744067985</v>
      </c>
      <c r="C65" s="895">
        <v>143.24112934480297</v>
      </c>
      <c r="D65" s="895">
        <v>15.273968095876892</v>
      </c>
      <c r="E65" s="310"/>
      <c r="F65" s="310"/>
      <c r="H65" s="79" t="s">
        <v>236</v>
      </c>
      <c r="I65" s="79"/>
      <c r="J65" s="79"/>
      <c r="K65" s="79"/>
      <c r="L65" s="79"/>
      <c r="M65" s="530"/>
      <c r="N65" s="414"/>
      <c r="P65" s="56"/>
      <c r="R65" s="54"/>
      <c r="S65" s="392"/>
      <c r="T65" s="392"/>
      <c r="U65" s="201"/>
      <c r="V65" s="201"/>
      <c r="W65" s="369"/>
      <c r="X65" s="369"/>
      <c r="Y65" s="369"/>
      <c r="Z65" s="86"/>
      <c r="AA65" s="54"/>
      <c r="AB65" s="158"/>
      <c r="AC65" s="158"/>
      <c r="AD65" s="158"/>
      <c r="AE65" s="302"/>
      <c r="AF65" s="158"/>
      <c r="AG65" s="158"/>
      <c r="AH65" s="160"/>
      <c r="AI65" s="160"/>
      <c r="AJ65" s="160"/>
      <c r="AK65" s="160"/>
      <c r="AL65" s="160"/>
      <c r="AM65" s="160"/>
      <c r="AN65" s="160"/>
      <c r="AO65" s="160"/>
      <c r="AP65" s="160"/>
      <c r="AQ65" s="160"/>
      <c r="AR65" s="160"/>
      <c r="AS65" s="160"/>
      <c r="AT65" s="160"/>
      <c r="AU65" s="54"/>
      <c r="AV65" s="87"/>
      <c r="AW65" s="303"/>
      <c r="AX65" s="303"/>
      <c r="AY65" s="304"/>
      <c r="AZ65" s="304"/>
      <c r="BA65" s="305"/>
      <c r="BB65" s="305"/>
      <c r="BC65" s="87"/>
      <c r="BD65" s="161"/>
      <c r="BE65" s="161"/>
      <c r="BF65" s="161"/>
      <c r="BG65" s="161"/>
      <c r="BH65" s="138"/>
      <c r="BI65" s="138"/>
      <c r="BJ65" s="138"/>
      <c r="BK65" s="138"/>
      <c r="BL65" s="138"/>
      <c r="BM65" s="138"/>
      <c r="BN65" s="138"/>
      <c r="BO65" s="138"/>
      <c r="BP65" s="161"/>
      <c r="BQ65" s="161"/>
      <c r="BR65" s="182"/>
      <c r="BS65" s="54"/>
      <c r="BT65" s="194"/>
      <c r="BU65" s="194"/>
      <c r="BV65" s="194"/>
      <c r="BW65" s="194"/>
      <c r="BX65" s="194"/>
      <c r="BY65" s="194"/>
      <c r="BZ65" s="194"/>
      <c r="CA65" s="194"/>
      <c r="CC65" s="186"/>
      <c r="CD65" s="186"/>
      <c r="CE65" s="186"/>
      <c r="CF65" s="186"/>
      <c r="CG65" s="186"/>
      <c r="CH65" s="186"/>
      <c r="CI65" s="186"/>
      <c r="CJ65" s="186"/>
      <c r="CK65" s="186"/>
      <c r="CL65" s="186"/>
      <c r="CM65" s="54"/>
      <c r="CN65" s="198"/>
      <c r="CO65" s="198"/>
      <c r="CP65" s="198"/>
      <c r="CQ65" s="198"/>
      <c r="CR65" s="198"/>
      <c r="CS65" s="198"/>
      <c r="CT65" s="198"/>
      <c r="CU65" s="198"/>
      <c r="CW65" s="186"/>
      <c r="CX65" s="186"/>
      <c r="CY65" s="186"/>
      <c r="CZ65" s="186"/>
      <c r="DA65" s="186"/>
      <c r="DB65" s="186"/>
      <c r="DC65" s="186"/>
      <c r="DD65" s="186"/>
      <c r="DE65" s="186"/>
      <c r="DF65" s="186"/>
      <c r="DG65" s="54"/>
      <c r="DH65" s="308"/>
      <c r="DI65" s="308"/>
      <c r="DJ65" s="308"/>
      <c r="DK65" s="309"/>
      <c r="DL65" s="309"/>
      <c r="DM65" s="308"/>
      <c r="DQ65" s="94"/>
      <c r="DT65" s="193"/>
      <c r="EA65" s="193"/>
      <c r="EB65" s="10"/>
      <c r="EC65" s="10"/>
      <c r="ED65" s="10"/>
      <c r="EE65" s="10"/>
      <c r="EF65" s="10"/>
      <c r="EG65" s="10"/>
      <c r="EH65" s="10"/>
      <c r="EI65" s="10"/>
      <c r="EJ65" s="10"/>
      <c r="EK65" s="10"/>
      <c r="EL65" s="10"/>
      <c r="EM65" s="10"/>
      <c r="EN65" s="10"/>
      <c r="EO65" s="10"/>
      <c r="EP65" s="10"/>
      <c r="EQ65" s="10"/>
      <c r="ER65" s="10"/>
      <c r="FC65" s="54"/>
      <c r="FD65" s="311"/>
      <c r="FE65" s="311"/>
    </row>
    <row r="66" spans="1:244" ht="14.25" customHeight="1">
      <c r="A66" s="670" t="s">
        <v>28</v>
      </c>
      <c r="B66" s="914">
        <v>154.46366119556149</v>
      </c>
      <c r="C66" s="894">
        <v>139.87390847755049</v>
      </c>
      <c r="D66" s="894">
        <v>14.589752718010981</v>
      </c>
      <c r="E66" s="310"/>
      <c r="F66" s="310"/>
      <c r="H66" s="1213" t="s">
        <v>226</v>
      </c>
      <c r="I66" s="1170"/>
      <c r="J66" s="1170"/>
      <c r="K66" s="1170"/>
      <c r="L66" s="1170"/>
      <c r="M66" s="1170"/>
      <c r="N66" s="414"/>
      <c r="P66" s="56"/>
      <c r="R66" s="54"/>
      <c r="S66" s="392"/>
      <c r="T66" s="392"/>
      <c r="U66" s="201"/>
      <c r="V66" s="201"/>
      <c r="W66" s="369"/>
      <c r="X66" s="369"/>
      <c r="Y66" s="369"/>
      <c r="Z66" s="86"/>
      <c r="AA66" s="54"/>
      <c r="AB66" s="158"/>
      <c r="AC66" s="158"/>
      <c r="AD66" s="158"/>
      <c r="AE66" s="302"/>
      <c r="AF66" s="158"/>
      <c r="AG66" s="158"/>
      <c r="AH66" s="160"/>
      <c r="AI66" s="160"/>
      <c r="AJ66" s="160"/>
      <c r="AK66" s="160"/>
      <c r="AL66" s="160"/>
      <c r="AM66" s="160"/>
      <c r="AN66" s="160"/>
      <c r="AO66" s="160"/>
      <c r="AP66" s="160"/>
      <c r="AQ66" s="160"/>
      <c r="AR66" s="160"/>
      <c r="AS66" s="160"/>
      <c r="AT66" s="160"/>
      <c r="AU66" s="54"/>
      <c r="AV66" s="87"/>
      <c r="AW66" s="303"/>
      <c r="AX66" s="303"/>
      <c r="AY66" s="304"/>
      <c r="AZ66" s="304"/>
      <c r="BA66" s="305"/>
      <c r="BB66" s="305"/>
      <c r="BC66" s="87"/>
      <c r="BD66" s="161"/>
      <c r="BE66" s="161"/>
      <c r="BF66" s="161"/>
      <c r="BG66" s="161"/>
      <c r="BH66" s="138"/>
      <c r="BI66" s="138"/>
      <c r="BJ66" s="138"/>
      <c r="BK66" s="138"/>
      <c r="BL66" s="138"/>
      <c r="BM66" s="138"/>
      <c r="BN66" s="138"/>
      <c r="BO66" s="138"/>
      <c r="BP66" s="161"/>
      <c r="BQ66" s="161"/>
      <c r="BR66" s="182"/>
      <c r="BS66" s="54"/>
      <c r="BT66" s="194"/>
      <c r="BU66" s="194"/>
      <c r="BV66" s="194"/>
      <c r="BW66" s="194"/>
      <c r="BX66" s="194"/>
      <c r="BY66" s="194"/>
      <c r="BZ66" s="194"/>
      <c r="CA66" s="194"/>
      <c r="CC66" s="186"/>
      <c r="CD66" s="186"/>
      <c r="CE66" s="186"/>
      <c r="CF66" s="186"/>
      <c r="CG66" s="186"/>
      <c r="CH66" s="186"/>
      <c r="CI66" s="186"/>
      <c r="CJ66" s="186"/>
      <c r="CK66" s="186"/>
      <c r="CL66" s="186"/>
      <c r="CM66" s="54"/>
      <c r="CN66" s="198"/>
      <c r="CO66" s="198"/>
      <c r="CP66" s="198"/>
      <c r="CQ66" s="198"/>
      <c r="CR66" s="198"/>
      <c r="CS66" s="198"/>
      <c r="CT66" s="198"/>
      <c r="CU66" s="198"/>
      <c r="CW66" s="186"/>
      <c r="CX66" s="186"/>
      <c r="CY66" s="186"/>
      <c r="CZ66" s="186"/>
      <c r="DA66" s="186"/>
      <c r="DB66" s="186"/>
      <c r="DC66" s="186"/>
      <c r="DD66" s="186"/>
      <c r="DE66" s="186"/>
      <c r="DF66" s="186"/>
      <c r="DG66" s="54"/>
      <c r="DH66" s="308"/>
      <c r="DI66" s="308"/>
      <c r="DJ66" s="308"/>
      <c r="DK66" s="309"/>
      <c r="DL66" s="309"/>
      <c r="DM66" s="308"/>
      <c r="DQ66" s="94"/>
      <c r="DT66" s="193"/>
      <c r="EA66" s="193"/>
      <c r="EB66" s="10"/>
      <c r="EC66" s="10"/>
      <c r="ED66" s="10"/>
      <c r="EE66" s="10"/>
      <c r="EF66" s="10"/>
      <c r="EG66" s="10"/>
      <c r="EH66" s="10"/>
      <c r="EI66" s="10"/>
      <c r="EJ66" s="10"/>
      <c r="EK66" s="10"/>
      <c r="EL66" s="10"/>
      <c r="EM66" s="10"/>
      <c r="EN66" s="10"/>
      <c r="EO66" s="10"/>
      <c r="EP66" s="10"/>
      <c r="EQ66" s="10"/>
      <c r="ER66" s="10"/>
      <c r="FC66" s="54"/>
      <c r="FD66" s="311"/>
      <c r="FE66" s="311"/>
    </row>
    <row r="67" spans="1:244" ht="14.25" customHeight="1">
      <c r="A67" s="679" t="s">
        <v>29</v>
      </c>
      <c r="B67" s="916">
        <v>184.11035261807453</v>
      </c>
      <c r="C67" s="896">
        <v>161.66786659613578</v>
      </c>
      <c r="D67" s="896">
        <v>22.442486021938787</v>
      </c>
      <c r="E67" s="310"/>
      <c r="F67" s="310"/>
      <c r="H67" s="1170"/>
      <c r="I67" s="1170"/>
      <c r="J67" s="1170"/>
      <c r="K67" s="1170"/>
      <c r="L67" s="1170"/>
      <c r="M67" s="1170"/>
      <c r="N67" s="414"/>
      <c r="P67" s="56"/>
      <c r="R67" s="54"/>
      <c r="S67" s="392"/>
      <c r="T67" s="392"/>
      <c r="U67" s="201"/>
      <c r="V67" s="201"/>
      <c r="W67" s="117"/>
      <c r="X67" s="125"/>
      <c r="Z67" s="86"/>
      <c r="AA67" s="54"/>
      <c r="AB67" s="158"/>
      <c r="AC67" s="158"/>
      <c r="AD67" s="158"/>
      <c r="AE67" s="302"/>
      <c r="AF67" s="158"/>
      <c r="AG67" s="158"/>
      <c r="AH67" s="160"/>
      <c r="AI67" s="160"/>
      <c r="AJ67" s="160"/>
      <c r="AK67" s="160"/>
      <c r="AL67" s="160"/>
      <c r="AM67" s="160"/>
      <c r="AN67" s="160"/>
      <c r="AO67" s="160"/>
      <c r="AP67" s="160"/>
      <c r="AQ67" s="160"/>
      <c r="AR67" s="160"/>
      <c r="AS67" s="160"/>
      <c r="AT67" s="160"/>
      <c r="AU67" s="54"/>
      <c r="AV67" s="87"/>
      <c r="AW67" s="303"/>
      <c r="AX67" s="303"/>
      <c r="AY67" s="304"/>
      <c r="AZ67" s="304"/>
      <c r="BA67" s="305"/>
      <c r="BB67" s="305"/>
      <c r="BC67" s="87"/>
      <c r="BD67" s="161"/>
      <c r="BE67" s="161"/>
      <c r="BF67" s="161"/>
      <c r="BG67" s="161"/>
      <c r="BH67" s="138"/>
      <c r="BI67" s="138"/>
      <c r="BJ67" s="138"/>
      <c r="BK67" s="138"/>
      <c r="BL67" s="138"/>
      <c r="BM67" s="138"/>
      <c r="BN67" s="138"/>
      <c r="BO67" s="138"/>
      <c r="BP67" s="161"/>
      <c r="BQ67" s="161"/>
      <c r="BR67" s="182"/>
      <c r="BS67" s="54"/>
      <c r="BT67" s="194"/>
      <c r="BU67" s="194"/>
      <c r="BV67" s="194"/>
      <c r="BW67" s="194"/>
      <c r="BX67" s="194"/>
      <c r="BY67" s="194"/>
      <c r="BZ67" s="194"/>
      <c r="CA67" s="194"/>
      <c r="CC67" s="186"/>
      <c r="CD67" s="186"/>
      <c r="CE67" s="186"/>
      <c r="CF67" s="186"/>
      <c r="CG67" s="186"/>
      <c r="CH67" s="186"/>
      <c r="CI67" s="186"/>
      <c r="CJ67" s="186"/>
      <c r="CK67" s="186"/>
      <c r="CL67" s="186"/>
      <c r="CM67" s="54"/>
      <c r="CN67" s="198"/>
      <c r="CO67" s="198"/>
      <c r="CP67" s="198"/>
      <c r="CQ67" s="198"/>
      <c r="CR67" s="198"/>
      <c r="CS67" s="198"/>
      <c r="CT67" s="198"/>
      <c r="CU67" s="198"/>
      <c r="CW67" s="186"/>
      <c r="CX67" s="186"/>
      <c r="CY67" s="186"/>
      <c r="CZ67" s="186"/>
      <c r="DA67" s="186"/>
      <c r="DB67" s="186"/>
      <c r="DC67" s="186"/>
      <c r="DD67" s="186"/>
      <c r="DE67" s="186"/>
      <c r="DF67" s="186"/>
      <c r="DG67" s="54"/>
      <c r="DH67" s="308"/>
      <c r="DI67" s="308"/>
      <c r="DJ67" s="308"/>
      <c r="DK67" s="309"/>
      <c r="DL67" s="309"/>
      <c r="DM67" s="308"/>
      <c r="DQ67" s="94"/>
      <c r="DT67" s="193"/>
      <c r="EA67" s="193"/>
      <c r="EB67" s="10"/>
      <c r="EC67" s="10"/>
      <c r="ED67" s="10"/>
      <c r="EE67" s="10"/>
      <c r="EF67" s="10"/>
      <c r="EG67" s="10"/>
      <c r="EH67" s="10"/>
      <c r="EI67" s="10"/>
      <c r="EJ67" s="10"/>
      <c r="EK67" s="10"/>
      <c r="EL67" s="10"/>
      <c r="EM67" s="10"/>
      <c r="EN67" s="10"/>
      <c r="EO67" s="10"/>
      <c r="EP67" s="10"/>
      <c r="EQ67" s="10"/>
      <c r="ER67" s="10"/>
      <c r="FC67" s="54"/>
      <c r="FD67" s="311"/>
      <c r="FE67" s="311"/>
    </row>
    <row r="68" spans="1:244" s="71" customFormat="1" ht="14.25" customHeight="1">
      <c r="A68" s="670" t="s">
        <v>30</v>
      </c>
      <c r="B68" s="914">
        <v>114.54234538326321</v>
      </c>
      <c r="C68" s="894">
        <v>93.523814387378735</v>
      </c>
      <c r="D68" s="894">
        <v>21.018530995884479</v>
      </c>
      <c r="E68" s="330"/>
      <c r="F68" s="330"/>
      <c r="H68" s="441" t="s">
        <v>191</v>
      </c>
      <c r="I68" s="79"/>
      <c r="J68" s="79"/>
      <c r="K68" s="79"/>
      <c r="L68" s="79"/>
      <c r="M68" s="530"/>
      <c r="N68" s="419"/>
      <c r="P68" s="56"/>
      <c r="Q68" s="154"/>
      <c r="R68" s="74"/>
      <c r="S68" s="395"/>
      <c r="T68" s="395"/>
      <c r="U68" s="321"/>
      <c r="V68" s="321"/>
      <c r="W68" s="321"/>
      <c r="X68" s="125"/>
      <c r="Y68" s="73"/>
      <c r="Z68" s="91"/>
      <c r="AA68" s="74"/>
      <c r="AB68" s="212"/>
      <c r="AC68" s="212"/>
      <c r="AD68" s="212"/>
      <c r="AE68" s="324"/>
      <c r="AF68" s="212"/>
      <c r="AG68" s="212"/>
      <c r="AH68" s="214"/>
      <c r="AI68" s="214"/>
      <c r="AJ68" s="214"/>
      <c r="AK68" s="214"/>
      <c r="AL68" s="214"/>
      <c r="AM68" s="214"/>
      <c r="AN68" s="214"/>
      <c r="AO68" s="214"/>
      <c r="AP68" s="214"/>
      <c r="AQ68" s="214"/>
      <c r="AR68" s="214"/>
      <c r="AS68" s="214"/>
      <c r="AT68" s="214"/>
      <c r="AU68" s="74"/>
      <c r="AV68" s="89"/>
      <c r="AW68" s="325"/>
      <c r="AX68" s="325"/>
      <c r="AY68" s="326"/>
      <c r="AZ68" s="326"/>
      <c r="BA68" s="327"/>
      <c r="BB68" s="327"/>
      <c r="BC68" s="89"/>
      <c r="BD68" s="215"/>
      <c r="BE68" s="215"/>
      <c r="BF68" s="215"/>
      <c r="BG68" s="215"/>
      <c r="BH68" s="145"/>
      <c r="BI68" s="145"/>
      <c r="BJ68" s="145"/>
      <c r="BK68" s="145"/>
      <c r="BL68" s="145"/>
      <c r="BM68" s="145"/>
      <c r="BN68" s="145"/>
      <c r="BO68" s="145"/>
      <c r="BP68" s="215"/>
      <c r="BQ68" s="215"/>
      <c r="BR68" s="219"/>
      <c r="BS68" s="74"/>
      <c r="BT68" s="230"/>
      <c r="BU68" s="230"/>
      <c r="BV68" s="230"/>
      <c r="BW68" s="230"/>
      <c r="BX68" s="230"/>
      <c r="BY68" s="230"/>
      <c r="BZ68" s="230"/>
      <c r="CA68" s="230"/>
      <c r="CB68" s="73"/>
      <c r="CC68" s="222"/>
      <c r="CD68" s="222"/>
      <c r="CE68" s="222"/>
      <c r="CF68" s="222"/>
      <c r="CG68" s="222"/>
      <c r="CH68" s="222"/>
      <c r="CI68" s="222"/>
      <c r="CJ68" s="222"/>
      <c r="CK68" s="222"/>
      <c r="CL68" s="222"/>
      <c r="CM68" s="74"/>
      <c r="CN68" s="233"/>
      <c r="CO68" s="233"/>
      <c r="CP68" s="233"/>
      <c r="CQ68" s="233"/>
      <c r="CR68" s="233"/>
      <c r="CS68" s="233"/>
      <c r="CT68" s="233"/>
      <c r="CU68" s="233"/>
      <c r="CV68" s="73"/>
      <c r="CW68" s="222"/>
      <c r="CX68" s="222"/>
      <c r="CY68" s="222"/>
      <c r="CZ68" s="222"/>
      <c r="DA68" s="222"/>
      <c r="DB68" s="222"/>
      <c r="DC68" s="222"/>
      <c r="DD68" s="222"/>
      <c r="DE68" s="222"/>
      <c r="DF68" s="222"/>
      <c r="DG68" s="74"/>
      <c r="DH68" s="328"/>
      <c r="DI68" s="328"/>
      <c r="DJ68" s="328"/>
      <c r="DK68" s="329"/>
      <c r="DL68" s="329"/>
      <c r="DM68" s="328"/>
      <c r="DN68" s="73"/>
      <c r="DO68" s="73"/>
      <c r="DP68" s="73"/>
      <c r="DQ68" s="73"/>
      <c r="DR68" s="73"/>
      <c r="DS68" s="73"/>
      <c r="DT68" s="229"/>
      <c r="DU68" s="73"/>
      <c r="DV68" s="73"/>
      <c r="DW68" s="73"/>
      <c r="DX68" s="73"/>
      <c r="DY68" s="73"/>
      <c r="DZ68" s="73"/>
      <c r="EA68" s="229"/>
      <c r="EB68" s="420"/>
      <c r="EC68" s="420"/>
      <c r="ED68" s="420"/>
      <c r="EE68" s="420"/>
      <c r="EF68" s="420"/>
      <c r="EG68" s="420"/>
      <c r="EH68" s="420"/>
      <c r="EI68" s="420"/>
      <c r="EJ68" s="420"/>
      <c r="EK68" s="420"/>
      <c r="EL68" s="420"/>
      <c r="EM68" s="420"/>
      <c r="EN68" s="420"/>
      <c r="EO68" s="420"/>
      <c r="EP68" s="420"/>
      <c r="EQ68" s="420"/>
      <c r="ER68" s="420"/>
      <c r="ES68" s="73"/>
      <c r="ET68" s="73"/>
      <c r="EU68" s="73"/>
      <c r="EV68" s="73"/>
      <c r="EW68" s="73"/>
      <c r="EX68" s="73"/>
      <c r="EY68" s="73"/>
      <c r="EZ68" s="73"/>
      <c r="FA68" s="73"/>
      <c r="FB68" s="73"/>
      <c r="FC68" s="74"/>
      <c r="FD68" s="331"/>
      <c r="FE68" s="331"/>
      <c r="FF68" s="73"/>
      <c r="FG68" s="73"/>
      <c r="FH68" s="73"/>
      <c r="FI68" s="73"/>
      <c r="FJ68" s="73"/>
      <c r="FK68" s="73"/>
      <c r="FL68" s="96"/>
      <c r="FM68" s="73"/>
      <c r="FN68" s="73"/>
      <c r="FO68" s="73"/>
      <c r="FP68" s="73"/>
      <c r="FQ68" s="73"/>
      <c r="FR68" s="73"/>
      <c r="FS68" s="73"/>
      <c r="FT68" s="73"/>
      <c r="FU68" s="73"/>
      <c r="FV68" s="73"/>
      <c r="FW68" s="73"/>
      <c r="FX68" s="73"/>
      <c r="FY68" s="73"/>
      <c r="FZ68" s="73"/>
      <c r="GA68" s="73"/>
      <c r="GB68" s="73"/>
      <c r="GC68" s="73"/>
      <c r="GD68" s="4"/>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row>
    <row r="69" spans="1:244" ht="14.25" customHeight="1">
      <c r="A69" s="679" t="s">
        <v>31</v>
      </c>
      <c r="B69" s="916">
        <v>171.17481762734778</v>
      </c>
      <c r="C69" s="896">
        <v>148.99710302544656</v>
      </c>
      <c r="D69" s="896">
        <v>22.177714601901197</v>
      </c>
      <c r="E69" s="310"/>
      <c r="F69" s="310"/>
      <c r="H69" s="441" t="s">
        <v>192</v>
      </c>
      <c r="I69" s="79"/>
      <c r="J69" s="79"/>
      <c r="K69" s="79"/>
      <c r="L69" s="79"/>
      <c r="M69" s="530"/>
      <c r="N69" s="414"/>
      <c r="P69" s="76"/>
      <c r="R69" s="54"/>
      <c r="S69" s="392"/>
      <c r="T69" s="392"/>
      <c r="U69" s="321"/>
      <c r="V69" s="321"/>
      <c r="W69" s="116"/>
      <c r="X69" s="217"/>
      <c r="Y69" s="73"/>
      <c r="Z69" s="86"/>
      <c r="AA69" s="54"/>
      <c r="AB69" s="158"/>
      <c r="AC69" s="158"/>
      <c r="AD69" s="158"/>
      <c r="AE69" s="302"/>
      <c r="AF69" s="158"/>
      <c r="AG69" s="158"/>
      <c r="AH69" s="160"/>
      <c r="AI69" s="160"/>
      <c r="AJ69" s="160"/>
      <c r="AK69" s="160"/>
      <c r="AL69" s="160"/>
      <c r="AM69" s="160"/>
      <c r="AN69" s="160"/>
      <c r="AO69" s="160"/>
      <c r="AP69" s="160"/>
      <c r="AQ69" s="160"/>
      <c r="AR69" s="160"/>
      <c r="AS69" s="160"/>
      <c r="AT69" s="160"/>
      <c r="AU69" s="54"/>
      <c r="AV69" s="87"/>
      <c r="AW69" s="303"/>
      <c r="AX69" s="303"/>
      <c r="AY69" s="304"/>
      <c r="AZ69" s="304"/>
      <c r="BA69" s="305"/>
      <c r="BB69" s="305"/>
      <c r="BC69" s="87"/>
      <c r="BD69" s="161"/>
      <c r="BE69" s="161"/>
      <c r="BF69" s="161"/>
      <c r="BG69" s="161"/>
      <c r="BH69" s="138"/>
      <c r="BI69" s="138"/>
      <c r="BJ69" s="138"/>
      <c r="BK69" s="138"/>
      <c r="BL69" s="138"/>
      <c r="BM69" s="138"/>
      <c r="BN69" s="138"/>
      <c r="BO69" s="138"/>
      <c r="BP69" s="161"/>
      <c r="BQ69" s="161"/>
      <c r="BR69" s="182"/>
      <c r="BS69" s="54"/>
      <c r="BT69" s="194"/>
      <c r="BU69" s="194"/>
      <c r="BV69" s="194"/>
      <c r="BW69" s="194"/>
      <c r="BX69" s="194"/>
      <c r="BY69" s="194"/>
      <c r="BZ69" s="194"/>
      <c r="CA69" s="194"/>
      <c r="CC69" s="186"/>
      <c r="CD69" s="186"/>
      <c r="CE69" s="186"/>
      <c r="CF69" s="186"/>
      <c r="CG69" s="186"/>
      <c r="CH69" s="186"/>
      <c r="CI69" s="186"/>
      <c r="CJ69" s="186"/>
      <c r="CK69" s="186"/>
      <c r="CL69" s="186"/>
      <c r="CM69" s="54"/>
      <c r="CN69" s="198"/>
      <c r="CO69" s="198"/>
      <c r="CP69" s="198"/>
      <c r="CQ69" s="198"/>
      <c r="CR69" s="198"/>
      <c r="CS69" s="198"/>
      <c r="CT69" s="198"/>
      <c r="CU69" s="198"/>
      <c r="CW69" s="186"/>
      <c r="CX69" s="186"/>
      <c r="CY69" s="186"/>
      <c r="CZ69" s="186"/>
      <c r="DA69" s="186"/>
      <c r="DB69" s="186"/>
      <c r="DC69" s="186"/>
      <c r="DD69" s="186"/>
      <c r="DE69" s="186"/>
      <c r="DF69" s="186"/>
      <c r="DG69" s="54"/>
      <c r="DH69" s="308"/>
      <c r="DI69" s="308"/>
      <c r="DJ69" s="308"/>
      <c r="DK69" s="309"/>
      <c r="DL69" s="309"/>
      <c r="DM69" s="308"/>
      <c r="DQ69" s="94"/>
      <c r="DT69" s="193"/>
      <c r="EA69" s="193"/>
      <c r="EB69" s="10"/>
      <c r="EC69" s="10"/>
      <c r="ED69" s="10"/>
      <c r="EE69" s="10"/>
      <c r="EF69" s="10"/>
      <c r="EG69" s="10"/>
      <c r="EH69" s="10"/>
      <c r="EI69" s="10"/>
      <c r="EJ69" s="10"/>
      <c r="EK69" s="10"/>
      <c r="EL69" s="10"/>
      <c r="EM69" s="10"/>
      <c r="EN69" s="10"/>
      <c r="EO69" s="10"/>
      <c r="EP69" s="10"/>
      <c r="EQ69" s="10"/>
      <c r="ER69" s="10"/>
      <c r="FC69" s="54"/>
      <c r="FD69" s="311"/>
      <c r="FE69" s="311"/>
    </row>
    <row r="70" spans="1:244" ht="14.25" customHeight="1">
      <c r="A70" s="670" t="s">
        <v>32</v>
      </c>
      <c r="B70" s="914">
        <v>377.09272014247199</v>
      </c>
      <c r="C70" s="894">
        <v>232.24645447115793</v>
      </c>
      <c r="D70" s="894">
        <v>144.84626567131411</v>
      </c>
      <c r="E70" s="330"/>
      <c r="F70" s="330"/>
      <c r="H70" s="441" t="s">
        <v>194</v>
      </c>
      <c r="I70" s="79"/>
      <c r="J70" s="79"/>
      <c r="K70" s="79"/>
      <c r="L70" s="79"/>
      <c r="M70" s="530"/>
      <c r="N70" s="414"/>
      <c r="P70" s="56"/>
      <c r="R70" s="74"/>
      <c r="S70" s="395"/>
      <c r="T70" s="395"/>
      <c r="U70" s="201"/>
      <c r="V70" s="201"/>
      <c r="W70" s="117"/>
      <c r="X70" s="125"/>
      <c r="Z70" s="86"/>
      <c r="AA70" s="74"/>
      <c r="AB70" s="212"/>
      <c r="AC70" s="212"/>
      <c r="AD70" s="212"/>
      <c r="AE70" s="324"/>
      <c r="AF70" s="212"/>
      <c r="AG70" s="212"/>
      <c r="AH70" s="214"/>
      <c r="AI70" s="214"/>
      <c r="AJ70" s="214"/>
      <c r="AK70" s="214"/>
      <c r="AL70" s="214"/>
      <c r="AM70" s="214"/>
      <c r="AN70" s="214"/>
      <c r="AO70" s="214"/>
      <c r="AP70" s="214"/>
      <c r="AQ70" s="214"/>
      <c r="AR70" s="214"/>
      <c r="AS70" s="214"/>
      <c r="AT70" s="214"/>
      <c r="AU70" s="74"/>
      <c r="AV70" s="89"/>
      <c r="AW70" s="325"/>
      <c r="AX70" s="325"/>
      <c r="AY70" s="326"/>
      <c r="AZ70" s="326"/>
      <c r="BA70" s="327"/>
      <c r="BB70" s="327"/>
      <c r="BC70" s="89"/>
      <c r="BD70" s="215"/>
      <c r="BE70" s="215"/>
      <c r="BF70" s="215"/>
      <c r="BG70" s="215"/>
      <c r="BH70" s="145"/>
      <c r="BI70" s="145"/>
      <c r="BJ70" s="145"/>
      <c r="BK70" s="145"/>
      <c r="BL70" s="145"/>
      <c r="BM70" s="145"/>
      <c r="BN70" s="145"/>
      <c r="BO70" s="145"/>
      <c r="BP70" s="215"/>
      <c r="BQ70" s="215"/>
      <c r="BR70" s="219"/>
      <c r="BS70" s="74"/>
      <c r="BT70" s="230"/>
      <c r="BU70" s="230"/>
      <c r="BV70" s="230"/>
      <c r="BW70" s="230"/>
      <c r="BX70" s="230"/>
      <c r="BY70" s="230"/>
      <c r="BZ70" s="230"/>
      <c r="CA70" s="230"/>
      <c r="CC70" s="241"/>
      <c r="CD70" s="241"/>
      <c r="CE70" s="241"/>
      <c r="CF70" s="241"/>
      <c r="CG70" s="241"/>
      <c r="CH70" s="241"/>
      <c r="CI70" s="241"/>
      <c r="CJ70" s="241"/>
      <c r="CK70" s="241"/>
      <c r="CL70" s="241"/>
      <c r="CM70" s="74"/>
      <c r="CN70" s="233"/>
      <c r="CO70" s="233"/>
      <c r="CP70" s="233"/>
      <c r="CQ70" s="233"/>
      <c r="CR70" s="233"/>
      <c r="CS70" s="233"/>
      <c r="CT70" s="233"/>
      <c r="CU70" s="233"/>
      <c r="CW70" s="241"/>
      <c r="CX70" s="241"/>
      <c r="CY70" s="241"/>
      <c r="CZ70" s="241"/>
      <c r="DA70" s="241"/>
      <c r="DB70" s="241"/>
      <c r="DC70" s="241"/>
      <c r="DD70" s="241"/>
      <c r="DE70" s="241"/>
      <c r="DF70" s="241"/>
      <c r="DG70" s="74"/>
      <c r="DH70" s="328"/>
      <c r="DI70" s="328"/>
      <c r="DJ70" s="328"/>
      <c r="DK70" s="329"/>
      <c r="DL70" s="329"/>
      <c r="DM70" s="328"/>
      <c r="DO70" s="332"/>
      <c r="DQ70" s="94"/>
      <c r="DT70" s="229"/>
      <c r="EA70" s="229"/>
      <c r="EB70" s="10"/>
      <c r="EC70" s="10"/>
      <c r="ED70" s="10"/>
      <c r="EE70" s="10"/>
      <c r="EF70" s="10"/>
      <c r="EG70" s="10"/>
      <c r="EH70" s="10"/>
      <c r="EI70" s="10"/>
      <c r="EJ70" s="10"/>
      <c r="EK70" s="10"/>
      <c r="EL70" s="10"/>
      <c r="EM70" s="10"/>
      <c r="EN70" s="10"/>
      <c r="EO70" s="10"/>
      <c r="EP70" s="10"/>
      <c r="EQ70" s="10"/>
      <c r="ER70" s="10"/>
      <c r="FC70" s="74"/>
      <c r="FD70" s="331"/>
      <c r="FE70" s="331"/>
    </row>
    <row r="71" spans="1:244" ht="14.25" customHeight="1">
      <c r="A71" s="524" t="s">
        <v>33</v>
      </c>
      <c r="B71" s="915">
        <v>319.87949599207502</v>
      </c>
      <c r="C71" s="895">
        <v>199.65482573204653</v>
      </c>
      <c r="D71" s="895">
        <v>120.22467026002847</v>
      </c>
      <c r="E71" s="310"/>
      <c r="F71" s="310"/>
      <c r="H71" s="441" t="s">
        <v>193</v>
      </c>
      <c r="I71" s="79"/>
      <c r="J71" s="79"/>
      <c r="K71" s="79"/>
      <c r="L71" s="79"/>
      <c r="M71" s="530"/>
      <c r="N71" s="414"/>
      <c r="P71" s="76"/>
      <c r="R71" s="54"/>
      <c r="S71" s="392"/>
      <c r="T71" s="392"/>
      <c r="U71" s="321"/>
      <c r="V71" s="321"/>
      <c r="W71" s="116"/>
      <c r="X71" s="217"/>
      <c r="Y71" s="73"/>
      <c r="Z71" s="86"/>
      <c r="AA71" s="54"/>
      <c r="AB71" s="158"/>
      <c r="AC71" s="158"/>
      <c r="AD71" s="158"/>
      <c r="AE71" s="302"/>
      <c r="AF71" s="158"/>
      <c r="AG71" s="158"/>
      <c r="AH71" s="160"/>
      <c r="AI71" s="160"/>
      <c r="AJ71" s="160"/>
      <c r="AK71" s="160"/>
      <c r="AL71" s="160"/>
      <c r="AM71" s="160"/>
      <c r="AN71" s="160"/>
      <c r="AO71" s="160"/>
      <c r="AP71" s="160"/>
      <c r="AQ71" s="160"/>
      <c r="AR71" s="160"/>
      <c r="AS71" s="160"/>
      <c r="AT71" s="160"/>
      <c r="AU71" s="54"/>
      <c r="AV71" s="87"/>
      <c r="AW71" s="303"/>
      <c r="AX71" s="303"/>
      <c r="AY71" s="304"/>
      <c r="AZ71" s="304"/>
      <c r="BA71" s="305"/>
      <c r="BB71" s="305"/>
      <c r="BC71" s="87"/>
      <c r="BD71" s="161"/>
      <c r="BE71" s="161"/>
      <c r="BF71" s="161"/>
      <c r="BG71" s="161"/>
      <c r="BH71" s="138"/>
      <c r="BI71" s="138"/>
      <c r="BJ71" s="138"/>
      <c r="BK71" s="138"/>
      <c r="BL71" s="138"/>
      <c r="BM71" s="138"/>
      <c r="BN71" s="138"/>
      <c r="BO71" s="138"/>
      <c r="BP71" s="161"/>
      <c r="BQ71" s="161"/>
      <c r="BR71" s="182"/>
      <c r="BS71" s="54"/>
      <c r="BT71" s="194"/>
      <c r="BU71" s="194"/>
      <c r="BV71" s="194"/>
      <c r="BW71" s="194"/>
      <c r="BX71" s="194"/>
      <c r="BY71" s="194"/>
      <c r="BZ71" s="194"/>
      <c r="CA71" s="194"/>
      <c r="CC71" s="186"/>
      <c r="CD71" s="186"/>
      <c r="CE71" s="186"/>
      <c r="CF71" s="186"/>
      <c r="CG71" s="186"/>
      <c r="CH71" s="186"/>
      <c r="CI71" s="186"/>
      <c r="CJ71" s="186"/>
      <c r="CK71" s="186"/>
      <c r="CL71" s="186"/>
      <c r="CM71" s="54"/>
      <c r="CN71" s="198"/>
      <c r="CO71" s="198"/>
      <c r="CP71" s="198"/>
      <c r="CQ71" s="198"/>
      <c r="CR71" s="198"/>
      <c r="CS71" s="198"/>
      <c r="CT71" s="198"/>
      <c r="CU71" s="198"/>
      <c r="CW71" s="186"/>
      <c r="CX71" s="186"/>
      <c r="CY71" s="186"/>
      <c r="CZ71" s="186"/>
      <c r="DA71" s="186"/>
      <c r="DB71" s="186"/>
      <c r="DC71" s="186"/>
      <c r="DD71" s="186"/>
      <c r="DE71" s="186"/>
      <c r="DF71" s="186"/>
      <c r="DG71" s="54"/>
      <c r="DH71" s="308"/>
      <c r="DI71" s="308"/>
      <c r="DJ71" s="308"/>
      <c r="DK71" s="309"/>
      <c r="DL71" s="309"/>
      <c r="DM71" s="308"/>
      <c r="DQ71" s="94"/>
      <c r="DT71" s="193"/>
      <c r="EA71" s="193"/>
      <c r="EB71" s="10"/>
      <c r="EC71" s="10"/>
      <c r="ED71" s="10"/>
      <c r="EE71" s="10"/>
      <c r="EF71" s="10"/>
      <c r="EG71" s="10"/>
      <c r="EH71" s="10"/>
      <c r="EI71" s="10"/>
      <c r="EJ71" s="10"/>
      <c r="EK71" s="10"/>
      <c r="EL71" s="10"/>
      <c r="EM71" s="10"/>
      <c r="EN71" s="10"/>
      <c r="EO71" s="10"/>
      <c r="EP71" s="10"/>
      <c r="EQ71" s="10"/>
      <c r="ER71" s="10"/>
      <c r="FC71" s="54"/>
      <c r="FD71" s="311"/>
      <c r="FE71" s="311"/>
    </row>
    <row r="72" spans="1:244" ht="14.25" customHeight="1">
      <c r="A72" s="670" t="s">
        <v>34</v>
      </c>
      <c r="B72" s="914">
        <v>392.71473634014501</v>
      </c>
      <c r="C72" s="894">
        <v>198.9273820515061</v>
      </c>
      <c r="D72" s="894">
        <v>193.78735428863897</v>
      </c>
      <c r="E72" s="310"/>
      <c r="F72" s="310"/>
      <c r="H72" s="441" t="s">
        <v>238</v>
      </c>
      <c r="I72" s="79"/>
      <c r="J72" s="79"/>
      <c r="K72" s="79"/>
      <c r="L72" s="79"/>
      <c r="M72" s="530"/>
      <c r="N72" s="414"/>
      <c r="P72" s="56"/>
      <c r="R72" s="54"/>
      <c r="S72" s="392"/>
      <c r="T72" s="392"/>
      <c r="U72" s="201"/>
      <c r="V72" s="201"/>
      <c r="W72" s="117"/>
      <c r="X72" s="125"/>
      <c r="Z72" s="86"/>
      <c r="AA72" s="54"/>
      <c r="AB72" s="158"/>
      <c r="AC72" s="158"/>
      <c r="AD72" s="158"/>
      <c r="AE72" s="302"/>
      <c r="AF72" s="158"/>
      <c r="AG72" s="158"/>
      <c r="AH72" s="160"/>
      <c r="AI72" s="160"/>
      <c r="AJ72" s="160"/>
      <c r="AK72" s="160"/>
      <c r="AL72" s="160"/>
      <c r="AM72" s="160"/>
      <c r="AN72" s="160"/>
      <c r="AO72" s="160"/>
      <c r="AP72" s="160"/>
      <c r="AQ72" s="160"/>
      <c r="AR72" s="160"/>
      <c r="AS72" s="160"/>
      <c r="AT72" s="160"/>
      <c r="AU72" s="54"/>
      <c r="AV72" s="87"/>
      <c r="AW72" s="303"/>
      <c r="AX72" s="303"/>
      <c r="AY72" s="304"/>
      <c r="AZ72" s="304"/>
      <c r="BA72" s="305"/>
      <c r="BB72" s="305"/>
      <c r="BC72" s="87"/>
      <c r="BD72" s="161"/>
      <c r="BE72" s="161"/>
      <c r="BF72" s="161"/>
      <c r="BG72" s="161"/>
      <c r="BH72" s="138"/>
      <c r="BI72" s="138"/>
      <c r="BJ72" s="138"/>
      <c r="BK72" s="138"/>
      <c r="BL72" s="138"/>
      <c r="BM72" s="138"/>
      <c r="BN72" s="138"/>
      <c r="BO72" s="138"/>
      <c r="BP72" s="161"/>
      <c r="BQ72" s="161"/>
      <c r="BR72" s="182"/>
      <c r="BS72" s="54"/>
      <c r="BT72" s="194"/>
      <c r="BU72" s="194"/>
      <c r="BV72" s="194"/>
      <c r="BW72" s="194"/>
      <c r="BX72" s="194"/>
      <c r="BY72" s="194"/>
      <c r="BZ72" s="194"/>
      <c r="CA72" s="194"/>
      <c r="CC72" s="186"/>
      <c r="CD72" s="186"/>
      <c r="CE72" s="186"/>
      <c r="CF72" s="186"/>
      <c r="CG72" s="186"/>
      <c r="CH72" s="186"/>
      <c r="CI72" s="186"/>
      <c r="CJ72" s="186"/>
      <c r="CK72" s="186"/>
      <c r="CL72" s="186"/>
      <c r="CM72" s="54"/>
      <c r="CN72" s="198"/>
      <c r="CO72" s="198"/>
      <c r="CP72" s="198"/>
      <c r="CQ72" s="198"/>
      <c r="CR72" s="198"/>
      <c r="CS72" s="198"/>
      <c r="CT72" s="198"/>
      <c r="CU72" s="198"/>
      <c r="CW72" s="186"/>
      <c r="CX72" s="186"/>
      <c r="CY72" s="186"/>
      <c r="CZ72" s="186"/>
      <c r="DA72" s="186"/>
      <c r="DB72" s="186"/>
      <c r="DC72" s="186"/>
      <c r="DD72" s="186"/>
      <c r="DE72" s="186"/>
      <c r="DF72" s="186"/>
      <c r="DG72" s="54"/>
      <c r="DH72" s="308"/>
      <c r="DI72" s="308"/>
      <c r="DJ72" s="308"/>
      <c r="DK72" s="309"/>
      <c r="DL72" s="309"/>
      <c r="DM72" s="308"/>
      <c r="DQ72" s="94"/>
      <c r="DT72" s="193"/>
      <c r="EA72" s="193"/>
      <c r="EB72" s="10"/>
      <c r="EC72" s="10"/>
      <c r="ED72" s="10"/>
      <c r="EE72" s="10"/>
      <c r="EF72" s="10"/>
      <c r="EG72" s="10"/>
      <c r="EH72" s="10"/>
      <c r="EI72" s="10"/>
      <c r="EJ72" s="10"/>
      <c r="EK72" s="10"/>
      <c r="EL72" s="10"/>
      <c r="EM72" s="10"/>
      <c r="EN72" s="10"/>
      <c r="EO72" s="10"/>
      <c r="EP72" s="10"/>
      <c r="EQ72" s="10"/>
      <c r="ER72" s="10"/>
      <c r="FC72" s="54"/>
      <c r="FD72" s="311"/>
      <c r="FE72" s="311"/>
    </row>
    <row r="73" spans="1:244" ht="14.25" customHeight="1">
      <c r="A73" s="524" t="s">
        <v>35</v>
      </c>
      <c r="B73" s="915">
        <v>439.41210728241742</v>
      </c>
      <c r="C73" s="895">
        <v>260.9595144251798</v>
      </c>
      <c r="D73" s="895">
        <v>178.45259285723756</v>
      </c>
      <c r="E73" s="310"/>
      <c r="F73" s="310"/>
      <c r="H73" s="1086" t="s">
        <v>392</v>
      </c>
      <c r="I73" s="1087"/>
      <c r="J73" s="1087"/>
      <c r="K73" s="1087"/>
      <c r="L73" s="1087"/>
      <c r="M73" s="1087"/>
      <c r="N73" s="414"/>
      <c r="P73" s="56"/>
      <c r="R73" s="54"/>
      <c r="S73" s="392"/>
      <c r="T73" s="392"/>
      <c r="U73" s="201"/>
      <c r="V73" s="333"/>
      <c r="X73" s="125"/>
      <c r="Z73" s="86"/>
      <c r="AA73" s="54"/>
      <c r="AB73" s="158"/>
      <c r="AC73" s="158"/>
      <c r="AD73" s="158"/>
      <c r="AE73" s="302"/>
      <c r="AF73" s="158"/>
      <c r="AG73" s="158"/>
      <c r="AH73" s="160"/>
      <c r="AI73" s="160"/>
      <c r="AJ73" s="160"/>
      <c r="AK73" s="160"/>
      <c r="AL73" s="160"/>
      <c r="AM73" s="160"/>
      <c r="AN73" s="160"/>
      <c r="AO73" s="160"/>
      <c r="AP73" s="160"/>
      <c r="AQ73" s="160"/>
      <c r="AR73" s="160"/>
      <c r="AS73" s="160"/>
      <c r="AT73" s="160"/>
      <c r="AU73" s="54"/>
      <c r="AV73" s="87"/>
      <c r="AW73" s="303"/>
      <c r="AX73" s="303"/>
      <c r="AY73" s="304"/>
      <c r="AZ73" s="304"/>
      <c r="BA73" s="305"/>
      <c r="BB73" s="305"/>
      <c r="BC73" s="87"/>
      <c r="BD73" s="161"/>
      <c r="BE73" s="117"/>
      <c r="BF73" s="4"/>
      <c r="BG73" s="117"/>
      <c r="BH73" s="117"/>
      <c r="BI73" s="4"/>
      <c r="BJ73" s="117"/>
      <c r="BK73" s="4"/>
      <c r="BL73" s="4"/>
      <c r="BM73" s="4"/>
      <c r="BN73" s="4"/>
      <c r="BO73" s="129"/>
      <c r="BP73" s="161"/>
      <c r="BQ73" s="161"/>
      <c r="BR73" s="182"/>
      <c r="BS73" s="54"/>
      <c r="BT73" s="194"/>
      <c r="BU73" s="194"/>
      <c r="BV73" s="194"/>
      <c r="BW73" s="194"/>
      <c r="BX73" s="194"/>
      <c r="BY73" s="194"/>
      <c r="BZ73" s="194"/>
      <c r="CA73" s="194"/>
      <c r="CC73" s="186"/>
      <c r="CD73" s="186"/>
      <c r="CE73" s="186"/>
      <c r="CF73" s="186"/>
      <c r="CG73" s="186"/>
      <c r="CH73" s="186"/>
      <c r="CI73" s="186"/>
      <c r="CJ73" s="186"/>
      <c r="CK73" s="186"/>
      <c r="CL73" s="186"/>
      <c r="CM73" s="54"/>
      <c r="CN73" s="198"/>
      <c r="CO73" s="198"/>
      <c r="CP73" s="198"/>
      <c r="CQ73" s="198"/>
      <c r="CR73" s="198"/>
      <c r="CS73" s="198"/>
      <c r="CT73" s="198"/>
      <c r="CU73" s="198"/>
      <c r="CW73" s="186"/>
      <c r="CX73" s="186"/>
      <c r="CY73" s="186"/>
      <c r="CZ73" s="186"/>
      <c r="DA73" s="186"/>
      <c r="DB73" s="186"/>
      <c r="DC73" s="186"/>
      <c r="DD73" s="186"/>
      <c r="DE73" s="186"/>
      <c r="DF73" s="186"/>
      <c r="DG73" s="54"/>
      <c r="DH73" s="308"/>
      <c r="DI73" s="308"/>
      <c r="DJ73" s="308"/>
      <c r="DK73" s="309"/>
      <c r="DL73" s="309"/>
      <c r="DM73" s="308"/>
      <c r="DQ73" s="94"/>
      <c r="DT73" s="193"/>
      <c r="EA73" s="193"/>
      <c r="EB73" s="10"/>
      <c r="EC73" s="10"/>
      <c r="ED73" s="10"/>
      <c r="EE73" s="10"/>
      <c r="EF73" s="10"/>
      <c r="EG73" s="10"/>
      <c r="EH73" s="10"/>
      <c r="EI73" s="10"/>
      <c r="EJ73" s="10"/>
      <c r="EK73" s="10"/>
      <c r="EL73" s="10"/>
      <c r="EM73" s="10"/>
      <c r="EN73" s="10"/>
      <c r="EO73" s="10"/>
      <c r="EP73" s="10"/>
      <c r="EQ73" s="10"/>
      <c r="ER73" s="10"/>
      <c r="FC73" s="54"/>
      <c r="FD73" s="311"/>
      <c r="FE73" s="311"/>
    </row>
    <row r="74" spans="1:244" ht="14.25" customHeight="1">
      <c r="A74" s="718" t="s">
        <v>129</v>
      </c>
      <c r="B74" s="917">
        <v>401.0041078540857</v>
      </c>
      <c r="C74" s="899">
        <v>233.82244972775993</v>
      </c>
      <c r="D74" s="899">
        <v>167.1816581263258</v>
      </c>
      <c r="E74" s="310"/>
      <c r="F74" s="310"/>
      <c r="H74" s="1086" t="s">
        <v>195</v>
      </c>
      <c r="I74" s="1087"/>
      <c r="J74" s="1087"/>
      <c r="K74" s="1087"/>
      <c r="L74" s="1087"/>
      <c r="M74" s="1087"/>
      <c r="N74" s="414"/>
      <c r="P74" s="56"/>
      <c r="R74" s="54"/>
      <c r="S74" s="392"/>
      <c r="T74" s="392"/>
      <c r="U74" s="201"/>
      <c r="V74" s="201"/>
      <c r="W74" s="117"/>
      <c r="X74" s="125"/>
      <c r="Z74" s="86"/>
      <c r="AA74" s="54"/>
      <c r="AB74" s="158"/>
      <c r="AC74" s="158"/>
      <c r="AD74" s="158"/>
      <c r="AE74" s="302"/>
      <c r="AF74" s="158"/>
      <c r="AG74" s="158"/>
      <c r="AH74" s="160"/>
      <c r="AI74" s="160"/>
      <c r="AJ74" s="160"/>
      <c r="AK74" s="160"/>
      <c r="AL74" s="160"/>
      <c r="AM74" s="160"/>
      <c r="AN74" s="160"/>
      <c r="AO74" s="160"/>
      <c r="AP74" s="160"/>
      <c r="AQ74" s="160"/>
      <c r="AR74" s="160"/>
      <c r="AS74" s="160"/>
      <c r="AT74" s="160"/>
      <c r="AU74" s="54"/>
      <c r="AV74" s="87"/>
      <c r="AW74" s="303"/>
      <c r="AX74" s="303"/>
      <c r="AY74" s="304"/>
      <c r="AZ74" s="304"/>
      <c r="BA74" s="305"/>
      <c r="BB74" s="305"/>
      <c r="BC74" s="87"/>
      <c r="BD74" s="161"/>
      <c r="BE74" s="161"/>
      <c r="BF74" s="161"/>
      <c r="BG74" s="161"/>
      <c r="BH74" s="138"/>
      <c r="BI74" s="138"/>
      <c r="BJ74" s="138"/>
      <c r="BK74" s="138"/>
      <c r="BL74" s="138"/>
      <c r="BM74" s="138"/>
      <c r="BN74" s="138"/>
      <c r="BO74" s="138"/>
      <c r="BP74" s="161"/>
      <c r="BQ74" s="161"/>
      <c r="BR74" s="182"/>
      <c r="BS74" s="54"/>
      <c r="BT74" s="194"/>
      <c r="BU74" s="194"/>
      <c r="BV74" s="194"/>
      <c r="BW74" s="194"/>
      <c r="BX74" s="194"/>
      <c r="BY74" s="194"/>
      <c r="BZ74" s="194"/>
      <c r="CA74" s="194"/>
      <c r="CC74" s="186"/>
      <c r="CD74" s="186"/>
      <c r="CE74" s="134"/>
      <c r="CF74" s="186"/>
      <c r="CG74" s="186"/>
      <c r="CH74" s="186"/>
      <c r="CI74" s="186"/>
      <c r="CJ74" s="186"/>
      <c r="CK74" s="186"/>
      <c r="CL74" s="186"/>
      <c r="CM74" s="54"/>
      <c r="CN74" s="198"/>
      <c r="CO74" s="198"/>
      <c r="CP74" s="198"/>
      <c r="CQ74" s="198"/>
      <c r="CR74" s="198"/>
      <c r="CS74" s="198"/>
      <c r="CT74" s="198"/>
      <c r="CU74" s="198"/>
      <c r="CW74" s="186"/>
      <c r="CX74" s="186"/>
      <c r="CY74" s="186"/>
      <c r="CZ74" s="186"/>
      <c r="DA74" s="186"/>
      <c r="DB74" s="186"/>
      <c r="DC74" s="186"/>
      <c r="DD74" s="186"/>
      <c r="DE74" s="186"/>
      <c r="DF74" s="186"/>
      <c r="DG74" s="54"/>
      <c r="DH74" s="308"/>
      <c r="DI74" s="308"/>
      <c r="DJ74" s="308"/>
      <c r="DK74" s="309"/>
      <c r="DL74" s="309"/>
      <c r="DM74" s="308"/>
      <c r="DQ74" s="94"/>
      <c r="DT74" s="193"/>
      <c r="EA74" s="193"/>
      <c r="EB74" s="10"/>
      <c r="EC74" s="10"/>
      <c r="ED74" s="10"/>
      <c r="EE74" s="10"/>
      <c r="EF74" s="10"/>
      <c r="EG74" s="10"/>
      <c r="EH74" s="10"/>
      <c r="EI74" s="10"/>
      <c r="EJ74" s="10"/>
      <c r="EK74" s="10"/>
      <c r="EL74" s="10"/>
      <c r="EM74" s="10"/>
      <c r="EN74" s="10"/>
      <c r="EO74" s="10"/>
      <c r="EP74" s="10"/>
      <c r="EQ74" s="10"/>
      <c r="ER74" s="10"/>
      <c r="FC74" s="54"/>
      <c r="FD74" s="311"/>
      <c r="FE74" s="311"/>
    </row>
    <row r="75" spans="1:244" ht="14.25" customHeight="1">
      <c r="A75" s="681" t="s">
        <v>128</v>
      </c>
      <c r="B75" s="918">
        <v>177.68415764553578</v>
      </c>
      <c r="C75" s="898">
        <v>151.39956888739701</v>
      </c>
      <c r="D75" s="898">
        <v>26.284588758138792</v>
      </c>
      <c r="E75" s="330"/>
      <c r="F75" s="330"/>
      <c r="H75" s="1210" t="s">
        <v>237</v>
      </c>
      <c r="I75" s="1209"/>
      <c r="J75" s="1209"/>
      <c r="K75" s="1209"/>
      <c r="L75" s="1209"/>
      <c r="M75" s="1209"/>
      <c r="N75" s="414"/>
      <c r="P75" s="56"/>
      <c r="R75" s="17"/>
      <c r="S75" s="395"/>
      <c r="T75" s="395"/>
      <c r="U75" s="201"/>
      <c r="V75" s="201"/>
      <c r="W75" s="117"/>
      <c r="X75" s="125"/>
      <c r="Z75" s="86"/>
      <c r="AA75" s="17"/>
      <c r="AB75" s="212"/>
      <c r="AC75" s="212"/>
      <c r="AD75" s="212"/>
      <c r="AE75" s="324"/>
      <c r="AF75" s="212"/>
      <c r="AG75" s="212"/>
      <c r="AH75" s="160"/>
      <c r="AI75" s="160"/>
      <c r="AJ75" s="160"/>
      <c r="AK75" s="160"/>
      <c r="AL75" s="160"/>
      <c r="AM75" s="160"/>
      <c r="AN75" s="160"/>
      <c r="AO75" s="160"/>
      <c r="AP75" s="160"/>
      <c r="AQ75" s="160"/>
      <c r="AR75" s="160"/>
      <c r="AS75" s="160"/>
      <c r="AT75" s="160"/>
      <c r="AU75" s="17"/>
      <c r="AV75" s="89"/>
      <c r="AW75" s="325"/>
      <c r="AX75" s="325"/>
      <c r="AY75" s="326"/>
      <c r="AZ75" s="326"/>
      <c r="BA75" s="327"/>
      <c r="BB75" s="327"/>
      <c r="BC75" s="89"/>
      <c r="BD75" s="161"/>
      <c r="BE75" s="161"/>
      <c r="BF75" s="334"/>
      <c r="BG75" s="161"/>
      <c r="BH75" s="138"/>
      <c r="BI75" s="138"/>
      <c r="BJ75" s="138"/>
      <c r="BK75" s="138"/>
      <c r="BL75" s="138"/>
      <c r="BM75" s="138"/>
      <c r="BN75" s="138"/>
      <c r="BO75" s="138"/>
      <c r="BP75" s="161"/>
      <c r="BQ75" s="161"/>
      <c r="BR75" s="182"/>
      <c r="BS75" s="17"/>
      <c r="BT75" s="230"/>
      <c r="BU75" s="230"/>
      <c r="BV75" s="230"/>
      <c r="BW75" s="230"/>
      <c r="BX75" s="230"/>
      <c r="BY75" s="230"/>
      <c r="BZ75" s="230"/>
      <c r="CA75" s="230"/>
      <c r="CC75" s="186"/>
      <c r="CD75" s="186"/>
      <c r="CE75" s="134"/>
      <c r="CF75" s="186"/>
      <c r="CG75" s="186"/>
      <c r="CH75" s="186"/>
      <c r="CI75" s="186"/>
      <c r="CJ75" s="186"/>
      <c r="CK75" s="186"/>
      <c r="CL75" s="186"/>
      <c r="CM75" s="17"/>
      <c r="CN75" s="198"/>
      <c r="CO75" s="198"/>
      <c r="CP75" s="198"/>
      <c r="CQ75" s="198"/>
      <c r="CR75" s="198"/>
      <c r="CS75" s="198"/>
      <c r="CT75" s="198"/>
      <c r="CU75" s="198"/>
      <c r="CW75" s="186"/>
      <c r="CX75" s="186"/>
      <c r="CY75" s="186"/>
      <c r="CZ75" s="186"/>
      <c r="DA75" s="186"/>
      <c r="DB75" s="186"/>
      <c r="DC75" s="186"/>
      <c r="DD75" s="186"/>
      <c r="DE75" s="186"/>
      <c r="DF75" s="186"/>
      <c r="DG75" s="17"/>
      <c r="DH75" s="328"/>
      <c r="DI75" s="328"/>
      <c r="DJ75" s="328"/>
      <c r="DK75" s="329"/>
      <c r="DL75" s="329"/>
      <c r="DM75" s="328"/>
      <c r="DQ75" s="94"/>
      <c r="DT75" s="193"/>
      <c r="EA75" s="229"/>
      <c r="EB75" s="10"/>
      <c r="EC75" s="10"/>
      <c r="ED75" s="10"/>
      <c r="EE75" s="10"/>
      <c r="EF75" s="10"/>
      <c r="EG75" s="10"/>
      <c r="EH75" s="10"/>
      <c r="EI75" s="10"/>
      <c r="EJ75" s="10"/>
      <c r="EK75" s="10"/>
      <c r="EL75" s="10"/>
      <c r="EM75" s="10"/>
      <c r="EN75" s="10"/>
      <c r="EO75" s="10"/>
      <c r="EP75" s="10"/>
      <c r="EQ75" s="10"/>
      <c r="ER75" s="10"/>
      <c r="EY75" s="73"/>
      <c r="FC75" s="17"/>
      <c r="FD75" s="331"/>
      <c r="FE75" s="331"/>
    </row>
    <row r="76" spans="1:244" ht="23.45" customHeight="1">
      <c r="A76" s="1148" t="s">
        <v>476</v>
      </c>
      <c r="B76" s="1148"/>
      <c r="C76" s="1148"/>
      <c r="D76" s="1148"/>
      <c r="E76" s="1148"/>
      <c r="F76" s="1148"/>
      <c r="H76" s="1209"/>
      <c r="I76" s="1209"/>
      <c r="J76" s="1209"/>
      <c r="K76" s="1209"/>
      <c r="L76" s="1209"/>
      <c r="M76" s="1209"/>
      <c r="N76" s="414"/>
      <c r="P76" s="76"/>
      <c r="R76" s="74"/>
      <c r="S76" s="395"/>
      <c r="T76" s="395"/>
      <c r="U76" s="201"/>
      <c r="V76" s="201"/>
      <c r="W76" s="117"/>
      <c r="X76" s="125"/>
      <c r="Z76" s="86"/>
      <c r="AA76" s="74"/>
      <c r="AB76" s="212"/>
      <c r="AC76" s="212"/>
      <c r="AD76" s="212"/>
      <c r="AE76" s="324"/>
      <c r="AF76" s="212"/>
      <c r="AG76" s="212"/>
      <c r="AH76" s="214"/>
      <c r="AI76" s="214"/>
      <c r="AJ76" s="214"/>
      <c r="AK76" s="214"/>
      <c r="AL76" s="333"/>
      <c r="AM76" s="214"/>
      <c r="AN76" s="214"/>
      <c r="AO76" s="214"/>
      <c r="AP76" s="214"/>
      <c r="AQ76" s="214"/>
      <c r="AR76" s="214"/>
      <c r="AS76" s="214"/>
      <c r="AT76" s="214"/>
      <c r="AU76" s="74"/>
      <c r="AV76" s="89"/>
      <c r="AW76" s="325"/>
      <c r="AX76" s="325"/>
      <c r="AY76" s="326"/>
      <c r="AZ76" s="326"/>
      <c r="BA76" s="327"/>
      <c r="BB76" s="327"/>
      <c r="BC76" s="89"/>
      <c r="BD76" s="215"/>
      <c r="BE76" s="215"/>
      <c r="BF76" s="215"/>
      <c r="BG76" s="215"/>
      <c r="BH76" s="145"/>
      <c r="BI76" s="145"/>
      <c r="BJ76" s="145"/>
      <c r="BK76" s="145"/>
      <c r="BL76" s="145"/>
      <c r="BM76" s="145"/>
      <c r="BN76" s="145"/>
      <c r="BO76" s="145"/>
      <c r="BP76" s="215"/>
      <c r="BQ76" s="215"/>
      <c r="BR76" s="219"/>
      <c r="BS76" s="74"/>
      <c r="BT76" s="230"/>
      <c r="BU76" s="230"/>
      <c r="BV76" s="230"/>
      <c r="BW76" s="230"/>
      <c r="BX76" s="230"/>
      <c r="BY76" s="230"/>
      <c r="BZ76" s="230"/>
      <c r="CA76" s="230"/>
      <c r="CC76" s="222"/>
      <c r="CD76" s="222"/>
      <c r="CE76" s="222"/>
      <c r="CF76" s="222"/>
      <c r="CG76" s="222"/>
      <c r="CH76" s="222"/>
      <c r="CI76" s="222"/>
      <c r="CJ76" s="222"/>
      <c r="CK76" s="222"/>
      <c r="CL76" s="222"/>
      <c r="CM76" s="74"/>
      <c r="CN76" s="233"/>
      <c r="CO76" s="233"/>
      <c r="CP76" s="233"/>
      <c r="CQ76" s="233"/>
      <c r="CR76" s="233"/>
      <c r="CS76" s="233"/>
      <c r="CT76" s="233"/>
      <c r="CU76" s="233"/>
      <c r="CW76" s="222"/>
      <c r="CX76" s="222"/>
      <c r="CY76" s="222"/>
      <c r="CZ76" s="222"/>
      <c r="DA76" s="222"/>
      <c r="DB76" s="222"/>
      <c r="DC76" s="222"/>
      <c r="DD76" s="222"/>
      <c r="DE76" s="222"/>
      <c r="DF76" s="222"/>
      <c r="DG76" s="74"/>
      <c r="DH76" s="328"/>
      <c r="DI76" s="328"/>
      <c r="DJ76" s="328"/>
      <c r="DK76" s="329"/>
      <c r="DL76" s="329"/>
      <c r="DM76" s="328"/>
      <c r="DQ76" s="94"/>
      <c r="DT76" s="229"/>
      <c r="EA76" s="229"/>
      <c r="EB76" s="10"/>
      <c r="EC76" s="10"/>
      <c r="ED76" s="10"/>
      <c r="EE76" s="10"/>
      <c r="EF76" s="10"/>
      <c r="EG76" s="10"/>
      <c r="EH76" s="10"/>
      <c r="EI76" s="10"/>
      <c r="EJ76" s="10"/>
      <c r="EK76" s="10"/>
      <c r="EL76" s="10"/>
      <c r="EM76" s="10"/>
      <c r="EN76" s="10"/>
      <c r="EO76" s="10"/>
      <c r="EP76" s="10"/>
      <c r="EQ76" s="10"/>
      <c r="ER76" s="10"/>
      <c r="FC76" s="74"/>
      <c r="FD76" s="331"/>
      <c r="FE76" s="331"/>
    </row>
    <row r="77" spans="1:244">
      <c r="P77" s="94"/>
      <c r="AB77" s="94"/>
      <c r="AC77" s="4"/>
      <c r="AD77" s="94"/>
      <c r="AN77" s="4"/>
      <c r="AO77" s="339"/>
      <c r="AP77" s="339"/>
      <c r="AQ77" s="339"/>
      <c r="AR77" s="339"/>
      <c r="AS77" s="339"/>
      <c r="BI77" s="118"/>
      <c r="BJ77" s="118"/>
      <c r="BK77" s="134"/>
      <c r="BL77" s="118"/>
      <c r="BS77" s="4"/>
      <c r="BT77" s="134"/>
      <c r="BU77" s="134"/>
      <c r="BV77" s="134"/>
      <c r="BW77" s="134"/>
      <c r="BX77" s="134"/>
      <c r="CD77" s="134"/>
      <c r="CE77" s="134"/>
      <c r="CF77" s="134"/>
      <c r="CG77" s="134"/>
      <c r="CH77" s="134"/>
      <c r="DE77" s="141"/>
      <c r="DF77" s="116"/>
      <c r="DG77" s="94"/>
      <c r="DH77" s="306"/>
      <c r="EB77" s="10"/>
      <c r="EC77" s="10"/>
      <c r="ED77" s="10"/>
      <c r="EE77" s="10"/>
      <c r="EF77" s="10"/>
      <c r="EG77" s="10"/>
      <c r="EH77" s="10"/>
      <c r="EI77" s="10"/>
      <c r="EJ77" s="10"/>
      <c r="EK77" s="10"/>
      <c r="EL77" s="10"/>
      <c r="EM77" s="10"/>
      <c r="EN77" s="10"/>
      <c r="EO77" s="10"/>
      <c r="EP77" s="10"/>
      <c r="EQ77" s="10"/>
      <c r="ER77" s="10"/>
    </row>
    <row r="78" spans="1:244">
      <c r="A78" s="1"/>
      <c r="M78" s="1"/>
      <c r="P78" s="85"/>
      <c r="T78" s="306"/>
      <c r="U78" s="306"/>
      <c r="V78" s="4"/>
      <c r="W78" s="346"/>
      <c r="X78" s="94"/>
      <c r="Z78" s="4"/>
      <c r="AB78" s="94"/>
      <c r="AC78" s="4"/>
      <c r="AD78" s="94"/>
      <c r="AN78" s="4"/>
      <c r="AO78" s="339"/>
      <c r="AP78" s="339"/>
      <c r="AQ78" s="339"/>
      <c r="AR78" s="339"/>
      <c r="AS78" s="339"/>
      <c r="BH78" s="4"/>
      <c r="BI78" s="339"/>
      <c r="BJ78" s="339"/>
      <c r="BK78" s="339"/>
      <c r="BL78" s="339"/>
      <c r="CC78" s="4"/>
      <c r="CD78" s="339"/>
      <c r="CE78" s="282"/>
      <c r="CF78" s="339"/>
      <c r="CG78" s="339"/>
      <c r="CH78" s="340"/>
      <c r="CV78" s="4"/>
      <c r="CW78" s="4"/>
      <c r="CX78" s="4"/>
      <c r="CY78" s="4"/>
      <c r="CZ78" s="4"/>
      <c r="DA78" s="4"/>
      <c r="DB78" s="4"/>
      <c r="DC78" s="4"/>
      <c r="DD78" s="4"/>
      <c r="DE78" s="4"/>
      <c r="DF78" s="4"/>
      <c r="DG78" s="94"/>
      <c r="DH78" s="306"/>
      <c r="DM78" s="4"/>
      <c r="DU78" s="4"/>
      <c r="DV78" s="343"/>
      <c r="DW78" s="343"/>
      <c r="DX78" s="343"/>
      <c r="DY78" s="343"/>
      <c r="DZ78" s="343"/>
      <c r="EB78" s="10"/>
      <c r="EC78" s="10"/>
      <c r="ED78" s="10"/>
      <c r="EE78" s="10"/>
      <c r="EF78" s="10"/>
      <c r="EG78" s="10"/>
      <c r="EH78" s="10"/>
      <c r="EI78" s="10"/>
      <c r="EJ78" s="10"/>
      <c r="EK78" s="10"/>
      <c r="EL78" s="10"/>
      <c r="EM78" s="10"/>
      <c r="EN78" s="10"/>
      <c r="EO78" s="10"/>
      <c r="EP78" s="10"/>
      <c r="EQ78" s="10"/>
      <c r="ER78" s="10"/>
      <c r="ES78" s="94"/>
      <c r="EU78" s="339"/>
      <c r="EW78" s="94"/>
      <c r="EX78" s="4"/>
      <c r="EZ78" s="94"/>
      <c r="FC78" s="343"/>
      <c r="FD78" s="343"/>
      <c r="FE78" s="343"/>
      <c r="FG78" s="341"/>
      <c r="FH78" s="341"/>
    </row>
    <row r="79" spans="1:244">
      <c r="A79" s="1"/>
      <c r="M79" s="1"/>
      <c r="P79" s="85"/>
      <c r="T79" s="306"/>
      <c r="U79" s="306"/>
      <c r="V79" s="4"/>
      <c r="W79" s="346"/>
      <c r="X79" s="94"/>
      <c r="Z79" s="4"/>
      <c r="AN79" s="4"/>
      <c r="AO79" s="339"/>
      <c r="AP79" s="339"/>
      <c r="AQ79" s="339"/>
      <c r="AR79" s="339"/>
      <c r="AS79" s="339"/>
      <c r="BH79" s="4"/>
      <c r="BI79" s="339"/>
      <c r="BJ79" s="339"/>
      <c r="BK79" s="339"/>
      <c r="BL79" s="339"/>
      <c r="CC79" s="4"/>
      <c r="CD79" s="339"/>
      <c r="CE79" s="282"/>
      <c r="CF79" s="339"/>
      <c r="CG79" s="339"/>
      <c r="CH79" s="340"/>
      <c r="CV79" s="4"/>
      <c r="CW79" s="4"/>
      <c r="CX79" s="4"/>
      <c r="CY79" s="4"/>
      <c r="CZ79" s="4"/>
      <c r="DA79" s="4"/>
      <c r="DB79" s="4"/>
      <c r="DC79" s="4"/>
      <c r="DD79" s="4"/>
      <c r="DE79" s="4"/>
      <c r="DF79" s="4"/>
      <c r="DG79" s="94"/>
      <c r="DH79" s="306"/>
      <c r="DM79" s="4"/>
      <c r="DU79" s="4"/>
      <c r="DV79" s="343"/>
      <c r="DW79" s="343"/>
      <c r="DX79" s="343"/>
      <c r="DY79" s="343"/>
      <c r="DZ79" s="343"/>
      <c r="EB79" s="10"/>
      <c r="EC79" s="10"/>
      <c r="ED79" s="10"/>
      <c r="EE79" s="10"/>
      <c r="EF79" s="10"/>
      <c r="EG79" s="10"/>
      <c r="EH79" s="10"/>
      <c r="EI79" s="10"/>
      <c r="EJ79" s="10"/>
      <c r="EK79" s="10"/>
      <c r="EL79" s="10"/>
      <c r="EM79" s="10"/>
      <c r="EN79" s="10"/>
      <c r="EO79" s="10"/>
      <c r="EP79" s="10"/>
      <c r="EQ79" s="10"/>
      <c r="ER79" s="10"/>
      <c r="ES79" s="94"/>
      <c r="EU79" s="339"/>
      <c r="EW79" s="94"/>
      <c r="EX79" s="4"/>
      <c r="EZ79" s="94"/>
      <c r="FC79" s="343"/>
      <c r="FD79" s="343"/>
      <c r="FE79" s="343"/>
      <c r="FG79" s="341"/>
      <c r="FH79" s="341"/>
    </row>
    <row r="80" spans="1:244">
      <c r="A80" s="1"/>
      <c r="G80" s="526" t="s">
        <v>118</v>
      </c>
      <c r="H80" s="418"/>
      <c r="I80" s="418"/>
      <c r="J80" s="418"/>
      <c r="K80" s="418"/>
      <c r="L80" s="418"/>
      <c r="M80" s="418"/>
      <c r="N80" s="335"/>
      <c r="P80" s="85"/>
      <c r="T80" s="306"/>
      <c r="U80" s="306"/>
      <c r="V80" s="4"/>
      <c r="W80" s="346"/>
      <c r="X80" s="94"/>
      <c r="Z80" s="4"/>
      <c r="AN80" s="4"/>
      <c r="AO80" s="339"/>
      <c r="AP80" s="339"/>
      <c r="AQ80" s="339"/>
      <c r="AR80" s="339"/>
      <c r="AS80" s="339"/>
      <c r="BH80" s="4"/>
      <c r="BI80" s="339"/>
      <c r="BJ80" s="339"/>
      <c r="BK80" s="339"/>
      <c r="BL80" s="339"/>
      <c r="CC80" s="4"/>
      <c r="CD80" s="339"/>
      <c r="CE80" s="282"/>
      <c r="CF80" s="339"/>
      <c r="CG80" s="339"/>
      <c r="CH80" s="340"/>
      <c r="CV80" s="4"/>
      <c r="CW80" s="4"/>
      <c r="CX80" s="4"/>
      <c r="CY80" s="4"/>
      <c r="CZ80" s="4"/>
      <c r="DA80" s="4"/>
      <c r="DB80" s="4"/>
      <c r="DC80" s="4"/>
      <c r="DD80" s="4"/>
      <c r="DE80" s="4"/>
      <c r="DF80" s="4"/>
      <c r="DG80" s="94"/>
      <c r="DH80" s="306"/>
      <c r="DM80" s="4"/>
      <c r="DU80" s="4"/>
      <c r="DV80" s="343"/>
      <c r="DW80" s="343"/>
      <c r="DX80" s="343"/>
      <c r="DY80" s="343"/>
      <c r="DZ80" s="343"/>
      <c r="EB80" s="10"/>
      <c r="EC80" s="10"/>
      <c r="ED80" s="10"/>
      <c r="EE80" s="10"/>
      <c r="EF80" s="10"/>
      <c r="EG80" s="10"/>
      <c r="EH80" s="10"/>
      <c r="EI80" s="10"/>
      <c r="EJ80" s="10"/>
      <c r="EK80" s="10"/>
      <c r="EL80" s="10"/>
      <c r="EM80" s="10"/>
      <c r="EN80" s="10"/>
      <c r="EO80" s="10"/>
      <c r="EP80" s="10"/>
      <c r="EQ80" s="10"/>
      <c r="ER80" s="10"/>
      <c r="ES80" s="94"/>
      <c r="EU80" s="339"/>
      <c r="EW80" s="94"/>
      <c r="EX80" s="4"/>
      <c r="EZ80" s="94"/>
      <c r="FC80" s="343"/>
      <c r="FD80" s="343"/>
      <c r="FE80" s="343"/>
      <c r="FG80" s="341"/>
      <c r="FH80" s="341"/>
    </row>
    <row r="81" spans="1:245">
      <c r="A81" s="1"/>
      <c r="G81" s="532" t="s">
        <v>119</v>
      </c>
      <c r="H81" s="531"/>
      <c r="I81" s="11"/>
      <c r="J81" s="11"/>
      <c r="K81" s="335"/>
      <c r="L81" s="11"/>
      <c r="M81" s="416"/>
      <c r="N81" s="335"/>
      <c r="P81" s="1"/>
      <c r="Q81" s="85"/>
      <c r="R81" s="81"/>
      <c r="U81" s="306"/>
      <c r="V81" s="306"/>
      <c r="X81" s="346"/>
      <c r="AC81" s="4"/>
      <c r="AD81" s="94"/>
      <c r="AE81" s="4"/>
      <c r="AF81" s="94"/>
      <c r="AG81" s="4"/>
      <c r="AI81" s="94"/>
      <c r="AJ81" s="4"/>
      <c r="AO81" s="4"/>
      <c r="AP81" s="339"/>
      <c r="AQ81" s="339"/>
      <c r="AR81" s="339"/>
      <c r="AS81" s="339"/>
      <c r="AT81" s="339"/>
      <c r="BI81" s="4"/>
      <c r="BJ81" s="339"/>
      <c r="BK81" s="339"/>
      <c r="BL81" s="339"/>
      <c r="BM81" s="339"/>
      <c r="BT81" s="94"/>
      <c r="BV81" s="4"/>
      <c r="BX81" s="94"/>
      <c r="CA81" s="4"/>
      <c r="CD81" s="4"/>
      <c r="CE81" s="339"/>
      <c r="CF81" s="282"/>
      <c r="CG81" s="339"/>
      <c r="CH81" s="339"/>
      <c r="CI81" s="340"/>
      <c r="CW81" s="4"/>
      <c r="CX81" s="4"/>
      <c r="CY81" s="4"/>
      <c r="CZ81" s="4"/>
      <c r="DA81" s="4"/>
      <c r="DB81" s="4"/>
      <c r="DC81" s="4"/>
      <c r="DD81" s="4"/>
      <c r="DE81" s="4"/>
      <c r="DF81" s="4"/>
      <c r="DI81" s="344"/>
      <c r="DK81" s="94"/>
      <c r="DL81" s="95"/>
      <c r="DO81" s="4"/>
      <c r="DQ81" s="94"/>
      <c r="DR81" s="4"/>
      <c r="DV81" s="4"/>
      <c r="DW81" s="343"/>
      <c r="DX81" s="343"/>
      <c r="DY81" s="343"/>
      <c r="DZ81" s="343"/>
      <c r="EA81" s="343"/>
      <c r="EB81" s="94"/>
      <c r="EC81" s="10"/>
      <c r="ED81" s="10"/>
      <c r="EE81" s="10"/>
      <c r="EF81" s="10"/>
      <c r="EG81" s="10"/>
      <c r="EH81" s="10"/>
      <c r="EI81" s="10"/>
      <c r="EJ81" s="10"/>
      <c r="EK81" s="10"/>
      <c r="EL81" s="10"/>
      <c r="EM81" s="10"/>
      <c r="EN81" s="10"/>
      <c r="EO81" s="10"/>
      <c r="EP81" s="10"/>
      <c r="EQ81" s="10"/>
      <c r="ER81" s="10"/>
      <c r="ES81" s="10"/>
      <c r="EV81" s="339"/>
      <c r="EW81" s="94"/>
      <c r="EY81" s="4"/>
      <c r="EZ81" s="94"/>
      <c r="FD81" s="343"/>
      <c r="FE81" s="343"/>
      <c r="FF81" s="343"/>
      <c r="FH81" s="341"/>
      <c r="FI81" s="341"/>
      <c r="FL81" s="94"/>
      <c r="GC81" s="96"/>
      <c r="IK81" s="4"/>
    </row>
    <row r="82" spans="1:245">
      <c r="A82" s="1"/>
      <c r="G82" s="411"/>
      <c r="H82" s="536" t="s">
        <v>48</v>
      </c>
      <c r="I82" s="537" t="s">
        <v>189</v>
      </c>
      <c r="J82" s="536" t="s">
        <v>63</v>
      </c>
      <c r="K82" s="538" t="s">
        <v>190</v>
      </c>
      <c r="L82" s="539" t="s">
        <v>64</v>
      </c>
      <c r="M82" s="540" t="s">
        <v>65</v>
      </c>
      <c r="N82" s="538" t="s">
        <v>41</v>
      </c>
      <c r="P82" s="1"/>
      <c r="Q82" s="85"/>
      <c r="R82" s="81"/>
      <c r="U82" s="306"/>
      <c r="V82" s="306"/>
      <c r="X82" s="346"/>
      <c r="AC82" s="4"/>
      <c r="AD82" s="94"/>
      <c r="AE82" s="4"/>
      <c r="AF82" s="94"/>
      <c r="AG82" s="4"/>
      <c r="AI82" s="94"/>
      <c r="AJ82" s="4"/>
      <c r="AO82" s="4"/>
      <c r="AP82" s="339"/>
      <c r="AQ82" s="339"/>
      <c r="AR82" s="339"/>
      <c r="AS82" s="339"/>
      <c r="AT82" s="339"/>
      <c r="BI82" s="4"/>
      <c r="BJ82" s="339"/>
      <c r="BK82" s="339"/>
      <c r="BL82" s="339"/>
      <c r="BM82" s="339"/>
      <c r="BT82" s="94"/>
      <c r="BV82" s="4"/>
      <c r="BX82" s="94"/>
      <c r="CA82" s="4"/>
      <c r="CD82" s="4"/>
      <c r="CE82" s="339"/>
      <c r="CF82" s="282"/>
      <c r="CG82" s="339"/>
      <c r="CH82" s="339"/>
      <c r="CI82" s="340"/>
      <c r="CW82" s="4"/>
      <c r="CX82" s="4"/>
      <c r="CY82" s="4"/>
      <c r="CZ82" s="4"/>
      <c r="DA82" s="4"/>
      <c r="DB82" s="4"/>
      <c r="DC82" s="4"/>
      <c r="DD82" s="4"/>
      <c r="DE82" s="4"/>
      <c r="DF82" s="4"/>
      <c r="DH82" s="81"/>
      <c r="DI82" s="306"/>
      <c r="DK82" s="94"/>
      <c r="DL82" s="95"/>
      <c r="DO82" s="4"/>
      <c r="DQ82" s="94"/>
      <c r="DR82" s="4"/>
      <c r="DV82" s="4"/>
      <c r="DW82" s="343"/>
      <c r="DX82" s="343"/>
      <c r="DY82" s="343"/>
      <c r="DZ82" s="343"/>
      <c r="EA82" s="343"/>
      <c r="EB82" s="94"/>
      <c r="EC82" s="10"/>
      <c r="ED82" s="10"/>
      <c r="EE82" s="10"/>
      <c r="EF82" s="10"/>
      <c r="EG82" s="10"/>
      <c r="EH82" s="10"/>
      <c r="EI82" s="10"/>
      <c r="EJ82" s="10"/>
      <c r="EK82" s="10"/>
      <c r="EL82" s="10"/>
      <c r="EM82" s="10"/>
      <c r="EN82" s="10"/>
      <c r="EO82" s="10"/>
      <c r="EP82" s="10"/>
      <c r="EQ82" s="10"/>
      <c r="ER82" s="10"/>
      <c r="ES82" s="10"/>
      <c r="EV82" s="339"/>
      <c r="EW82" s="94"/>
      <c r="EY82" s="4"/>
      <c r="EZ82" s="94"/>
      <c r="FD82" s="343"/>
      <c r="FE82" s="343"/>
      <c r="FF82" s="343"/>
      <c r="FH82" s="341"/>
      <c r="FI82" s="341"/>
      <c r="FL82" s="94"/>
      <c r="GC82" s="96"/>
      <c r="IK82" s="4"/>
    </row>
    <row r="83" spans="1:245">
      <c r="A83" s="1"/>
      <c r="G83" s="533">
        <f>B37</f>
        <v>11741.113272029996</v>
      </c>
      <c r="H83" s="534">
        <f t="shared" ref="H83:M83" si="0">H37</f>
        <v>5459.0084985699996</v>
      </c>
      <c r="I83" s="534">
        <f t="shared" si="0"/>
        <v>1568.4905690000001</v>
      </c>
      <c r="J83" s="534">
        <f t="shared" si="0"/>
        <v>620.72861399999999</v>
      </c>
      <c r="K83" s="535">
        <f t="shared" si="0"/>
        <v>553.84120399999995</v>
      </c>
      <c r="L83" s="534">
        <f t="shared" si="0"/>
        <v>661.18670399999996</v>
      </c>
      <c r="M83" s="534">
        <f t="shared" si="0"/>
        <v>509.11852389999996</v>
      </c>
      <c r="N83" s="534">
        <f>B37-SUM(H83:M83)</f>
        <v>2368.7391585599962</v>
      </c>
      <c r="P83" s="1"/>
      <c r="Q83" s="85"/>
      <c r="R83" s="81"/>
      <c r="U83" s="306"/>
      <c r="V83" s="306"/>
      <c r="X83" s="346"/>
      <c r="AC83" s="4"/>
      <c r="AD83" s="94"/>
      <c r="AE83" s="4"/>
      <c r="AF83" s="94"/>
      <c r="AG83" s="4"/>
      <c r="AI83" s="94"/>
      <c r="AJ83" s="4"/>
      <c r="AO83" s="4"/>
      <c r="AP83" s="339"/>
      <c r="AQ83" s="339"/>
      <c r="AR83" s="339"/>
      <c r="AS83" s="339"/>
      <c r="AT83" s="339"/>
      <c r="BI83" s="4"/>
      <c r="BJ83" s="339"/>
      <c r="BK83" s="339"/>
      <c r="BL83" s="339"/>
      <c r="BM83" s="339"/>
      <c r="BT83" s="94"/>
      <c r="BV83" s="4"/>
      <c r="BX83" s="94"/>
      <c r="CA83" s="4"/>
      <c r="CD83" s="4"/>
      <c r="CE83" s="339"/>
      <c r="CF83" s="282"/>
      <c r="CG83" s="339"/>
      <c r="CH83" s="339"/>
      <c r="CI83" s="340"/>
      <c r="CW83" s="4"/>
      <c r="CX83" s="4"/>
      <c r="CY83" s="4"/>
      <c r="CZ83" s="4"/>
      <c r="DA83" s="4"/>
      <c r="DB83" s="4"/>
      <c r="DC83" s="4"/>
      <c r="DD83" s="4"/>
      <c r="DE83" s="4"/>
      <c r="DF83" s="4"/>
      <c r="DI83" s="306"/>
      <c r="DK83" s="94"/>
      <c r="DL83" s="95"/>
      <c r="DO83" s="4"/>
      <c r="DQ83" s="94"/>
      <c r="DR83" s="4"/>
      <c r="DV83" s="4"/>
      <c r="DW83" s="343"/>
      <c r="DX83" s="343"/>
      <c r="DY83" s="343"/>
      <c r="DZ83" s="343"/>
      <c r="EA83" s="343"/>
      <c r="EB83" s="94"/>
      <c r="EC83" s="10"/>
      <c r="ED83" s="10"/>
      <c r="EE83" s="10"/>
      <c r="EF83" s="10"/>
      <c r="EG83" s="10"/>
      <c r="EH83" s="10"/>
      <c r="EI83" s="10"/>
      <c r="EJ83" s="10"/>
      <c r="EK83" s="10"/>
      <c r="EL83" s="10"/>
      <c r="EM83" s="10"/>
      <c r="EN83" s="10"/>
      <c r="EO83" s="10"/>
      <c r="EP83" s="10"/>
      <c r="EQ83" s="10"/>
      <c r="ER83" s="10"/>
      <c r="ES83" s="10"/>
      <c r="EV83" s="339"/>
      <c r="EW83" s="94"/>
      <c r="EY83" s="4"/>
      <c r="EZ83" s="94"/>
      <c r="FD83" s="343"/>
      <c r="FE83" s="343"/>
      <c r="FF83" s="343"/>
      <c r="FH83" s="341"/>
      <c r="FI83" s="341"/>
      <c r="FL83" s="94"/>
      <c r="GC83" s="96"/>
      <c r="IK83" s="4"/>
    </row>
    <row r="84" spans="1:245">
      <c r="A84" s="1"/>
      <c r="G84" s="335"/>
      <c r="H84" s="645">
        <f t="shared" ref="H84:N84" si="1">H83/$G83</f>
        <v>0.46494811625526178</v>
      </c>
      <c r="I84" s="645">
        <f>I83/$G83</f>
        <v>0.13358959518229857</v>
      </c>
      <c r="J84" s="645">
        <f t="shared" si="1"/>
        <v>5.28679520943484E-2</v>
      </c>
      <c r="K84" s="645">
        <f>K83/$G83</f>
        <v>4.7171097933223737E-2</v>
      </c>
      <c r="L84" s="645">
        <f>L83/$G83</f>
        <v>5.6313799950733566E-2</v>
      </c>
      <c r="M84" s="645">
        <f t="shared" si="1"/>
        <v>4.3362031530079531E-2</v>
      </c>
      <c r="N84" s="645">
        <f t="shared" si="1"/>
        <v>0.20174740705405442</v>
      </c>
      <c r="P84" s="1"/>
      <c r="Q84" s="85"/>
      <c r="R84" s="81"/>
      <c r="U84" s="306"/>
      <c r="V84" s="306"/>
      <c r="X84" s="346"/>
      <c r="AC84" s="4"/>
      <c r="AD84" s="94"/>
      <c r="AE84" s="4"/>
      <c r="AF84" s="94"/>
      <c r="AG84" s="4"/>
      <c r="AI84" s="94"/>
      <c r="AJ84" s="4"/>
      <c r="AO84" s="4"/>
      <c r="AP84" s="339"/>
      <c r="AQ84" s="339"/>
      <c r="AR84" s="339"/>
      <c r="AS84" s="339"/>
      <c r="AT84" s="339"/>
      <c r="BI84" s="4"/>
      <c r="BJ84" s="339"/>
      <c r="BK84" s="339"/>
      <c r="BL84" s="339"/>
      <c r="BM84" s="339"/>
      <c r="BT84" s="94"/>
      <c r="BV84" s="4"/>
      <c r="BX84" s="94"/>
      <c r="CA84" s="4"/>
      <c r="CD84" s="4"/>
      <c r="CE84" s="339"/>
      <c r="CF84" s="282"/>
      <c r="CG84" s="339"/>
      <c r="CH84" s="339"/>
      <c r="CI84" s="340"/>
      <c r="CW84" s="4"/>
      <c r="CX84" s="4"/>
      <c r="CY84" s="4"/>
      <c r="CZ84" s="4"/>
      <c r="DA84" s="4"/>
      <c r="DB84" s="4"/>
      <c r="DC84" s="4"/>
      <c r="DD84" s="4"/>
      <c r="DE84" s="4"/>
      <c r="DF84" s="4"/>
      <c r="DI84" s="306"/>
      <c r="DK84" s="94"/>
      <c r="DL84" s="95"/>
      <c r="DO84" s="4"/>
      <c r="DQ84" s="94"/>
      <c r="DR84" s="4"/>
      <c r="DV84" s="4"/>
      <c r="DW84" s="343"/>
      <c r="DX84" s="343"/>
      <c r="DY84" s="343"/>
      <c r="DZ84" s="343"/>
      <c r="EA84" s="343"/>
      <c r="EB84" s="94"/>
      <c r="EC84" s="10"/>
      <c r="ED84" s="10"/>
      <c r="EE84" s="10"/>
      <c r="EF84" s="10"/>
      <c r="EG84" s="10"/>
      <c r="EH84" s="10"/>
      <c r="EI84" s="10"/>
      <c r="EJ84" s="10"/>
      <c r="EK84" s="10"/>
      <c r="EL84" s="10"/>
      <c r="EM84" s="10"/>
      <c r="EN84" s="10"/>
      <c r="EO84" s="10"/>
      <c r="EP84" s="10"/>
      <c r="EQ84" s="10"/>
      <c r="ER84" s="10"/>
      <c r="ES84" s="10"/>
      <c r="EV84" s="339"/>
      <c r="EW84" s="94"/>
      <c r="EY84" s="4"/>
      <c r="EZ84" s="94"/>
      <c r="FD84" s="343"/>
      <c r="FE84" s="343"/>
      <c r="FF84" s="343"/>
      <c r="FH84" s="341"/>
      <c r="FI84" s="341"/>
      <c r="FL84" s="94"/>
      <c r="GC84" s="96"/>
      <c r="IK84" s="4"/>
    </row>
    <row r="85" spans="1:245">
      <c r="A85" s="1"/>
      <c r="M85" s="1"/>
      <c r="P85" s="85"/>
      <c r="T85" s="306"/>
      <c r="U85" s="306"/>
      <c r="V85" s="4"/>
      <c r="W85" s="346"/>
      <c r="X85" s="94"/>
      <c r="Z85" s="4"/>
      <c r="AN85" s="4"/>
      <c r="AO85" s="339"/>
      <c r="AP85" s="339"/>
      <c r="AQ85" s="339"/>
      <c r="AR85" s="339"/>
      <c r="AS85" s="339"/>
      <c r="BH85" s="4"/>
      <c r="BI85" s="339"/>
      <c r="BJ85" s="339"/>
      <c r="BK85" s="339"/>
      <c r="BL85" s="339"/>
      <c r="CC85" s="4"/>
      <c r="CD85" s="339"/>
      <c r="CE85" s="282"/>
      <c r="CF85" s="339"/>
      <c r="CG85" s="339"/>
      <c r="CH85" s="340"/>
      <c r="CV85" s="4"/>
      <c r="CW85" s="4"/>
      <c r="CX85" s="4"/>
      <c r="CY85" s="4"/>
      <c r="CZ85" s="4"/>
      <c r="DA85" s="4"/>
      <c r="DB85" s="4"/>
      <c r="DC85" s="4"/>
      <c r="DD85" s="4"/>
      <c r="DE85" s="4"/>
      <c r="DF85" s="4"/>
      <c r="DG85" s="94"/>
      <c r="DH85" s="306"/>
      <c r="DM85" s="4"/>
      <c r="DU85" s="4"/>
      <c r="DV85" s="343"/>
      <c r="DW85" s="343"/>
      <c r="DX85" s="343"/>
      <c r="DY85" s="343"/>
      <c r="DZ85" s="343"/>
      <c r="EB85" s="10"/>
      <c r="EC85" s="10"/>
      <c r="ED85" s="10"/>
      <c r="EE85" s="10"/>
      <c r="EF85" s="10"/>
      <c r="EG85" s="10"/>
      <c r="EH85" s="10"/>
      <c r="EI85" s="10"/>
      <c r="EJ85" s="10"/>
      <c r="EK85" s="10"/>
      <c r="EL85" s="10"/>
      <c r="EM85" s="10"/>
      <c r="EN85" s="10"/>
      <c r="EO85" s="10"/>
      <c r="EP85" s="10"/>
      <c r="EQ85" s="10"/>
      <c r="ER85" s="10"/>
      <c r="ES85" s="94"/>
      <c r="EU85" s="339"/>
      <c r="EW85" s="94"/>
      <c r="EX85" s="4"/>
      <c r="EZ85" s="94"/>
      <c r="FC85" s="343"/>
      <c r="FD85" s="343"/>
      <c r="FE85" s="343"/>
      <c r="FG85" s="341"/>
      <c r="FH85" s="341"/>
    </row>
    <row r="86" spans="1:245">
      <c r="A86" s="1"/>
      <c r="M86" s="1"/>
      <c r="P86" s="85"/>
      <c r="T86" s="306"/>
      <c r="U86" s="306"/>
      <c r="V86" s="4"/>
      <c r="W86" s="346"/>
      <c r="X86" s="94"/>
      <c r="Z86" s="4"/>
      <c r="AN86" s="4"/>
      <c r="AO86" s="339"/>
      <c r="AP86" s="339"/>
      <c r="AQ86" s="339"/>
      <c r="AR86" s="339"/>
      <c r="AS86" s="339"/>
      <c r="BH86" s="4"/>
      <c r="BI86" s="339"/>
      <c r="BJ86" s="339"/>
      <c r="BK86" s="339"/>
      <c r="BL86" s="339"/>
      <c r="CC86" s="4"/>
      <c r="CD86" s="339"/>
      <c r="CE86" s="282"/>
      <c r="CF86" s="339"/>
      <c r="CG86" s="339"/>
      <c r="CH86" s="340"/>
      <c r="CV86" s="4"/>
      <c r="CW86" s="4"/>
      <c r="CX86" s="4"/>
      <c r="CY86" s="4"/>
      <c r="CZ86" s="4"/>
      <c r="DA86" s="4"/>
      <c r="DB86" s="4"/>
      <c r="DC86" s="4"/>
      <c r="DD86" s="4"/>
      <c r="DE86" s="4"/>
      <c r="DF86" s="186"/>
      <c r="DG86" s="94"/>
      <c r="DH86" s="306"/>
      <c r="DM86" s="4"/>
      <c r="DU86" s="4"/>
      <c r="DV86" s="343"/>
      <c r="DW86" s="343"/>
      <c r="DX86" s="343"/>
      <c r="DY86" s="343"/>
      <c r="DZ86" s="343"/>
      <c r="EB86" s="10"/>
      <c r="EC86" s="10"/>
      <c r="ED86" s="10"/>
      <c r="EE86" s="10"/>
      <c r="EF86" s="10"/>
      <c r="EG86" s="10"/>
      <c r="EH86" s="10"/>
      <c r="EI86" s="10"/>
      <c r="EJ86" s="10"/>
      <c r="EK86" s="10"/>
      <c r="EL86" s="10"/>
      <c r="EM86" s="10"/>
      <c r="EN86" s="10"/>
      <c r="EO86" s="10"/>
      <c r="EP86" s="10"/>
      <c r="EQ86" s="10"/>
      <c r="ER86" s="10"/>
      <c r="ES86" s="94"/>
      <c r="EU86" s="339"/>
      <c r="EW86" s="94"/>
      <c r="EX86" s="4"/>
      <c r="EZ86" s="94"/>
      <c r="FC86" s="343"/>
      <c r="FD86" s="343"/>
      <c r="FE86" s="343"/>
      <c r="FG86" s="341"/>
      <c r="FH86" s="341"/>
    </row>
    <row r="87" spans="1:245">
      <c r="A87" s="1"/>
      <c r="M87" s="1"/>
      <c r="P87" s="85"/>
      <c r="T87" s="306"/>
      <c r="U87" s="306"/>
      <c r="V87" s="4"/>
      <c r="W87" s="346"/>
      <c r="X87" s="94"/>
      <c r="Z87" s="4"/>
      <c r="AN87" s="4"/>
      <c r="AO87" s="339"/>
      <c r="AP87" s="339"/>
      <c r="AQ87" s="339"/>
      <c r="AR87" s="339"/>
      <c r="AS87" s="339"/>
      <c r="BH87" s="4"/>
      <c r="BI87" s="339"/>
      <c r="BJ87" s="339"/>
      <c r="BK87" s="339"/>
      <c r="BL87" s="339"/>
      <c r="CC87" s="4"/>
      <c r="CD87" s="339"/>
      <c r="CE87" s="282"/>
      <c r="CF87" s="339"/>
      <c r="CG87" s="339"/>
      <c r="CH87" s="340"/>
      <c r="CV87" s="4"/>
      <c r="CW87" s="4"/>
      <c r="CX87" s="4"/>
      <c r="CY87" s="4"/>
      <c r="CZ87" s="4"/>
      <c r="DA87" s="4"/>
      <c r="DB87" s="4"/>
      <c r="DC87" s="4"/>
      <c r="DD87" s="4"/>
      <c r="DE87" s="4"/>
      <c r="DF87" s="4"/>
      <c r="DH87" s="306"/>
      <c r="DI87" s="4"/>
      <c r="DM87" s="4"/>
      <c r="DU87" s="4"/>
      <c r="DV87" s="343"/>
      <c r="DW87" s="343"/>
      <c r="DX87" s="343"/>
      <c r="DY87" s="343"/>
      <c r="DZ87" s="343"/>
      <c r="EB87" s="10"/>
      <c r="EC87" s="10"/>
      <c r="ED87" s="10"/>
      <c r="EE87" s="10"/>
      <c r="EF87" s="10"/>
      <c r="EG87" s="10"/>
      <c r="EH87" s="10"/>
      <c r="EI87" s="10"/>
      <c r="EJ87" s="10"/>
      <c r="EK87" s="10"/>
      <c r="EL87" s="10"/>
      <c r="EM87" s="10"/>
      <c r="EN87" s="10"/>
      <c r="EO87" s="10"/>
      <c r="EP87" s="10"/>
      <c r="EQ87" s="10"/>
      <c r="ER87" s="10"/>
      <c r="ES87" s="94"/>
      <c r="EU87" s="339"/>
      <c r="EW87" s="94"/>
      <c r="EX87" s="4"/>
      <c r="EZ87" s="94"/>
      <c r="FC87" s="343"/>
      <c r="FD87" s="343"/>
      <c r="FE87" s="343"/>
      <c r="FG87" s="341"/>
      <c r="FH87" s="341"/>
    </row>
    <row r="88" spans="1:245">
      <c r="A88" s="1"/>
      <c r="G88" s="1" t="s">
        <v>128</v>
      </c>
      <c r="H88" s="1">
        <v>5459.0084989999996</v>
      </c>
      <c r="I88" s="1">
        <v>1568.4905690000001</v>
      </c>
      <c r="J88" s="1">
        <v>620.72861399999999</v>
      </c>
      <c r="K88" s="1">
        <v>553.84120399999995</v>
      </c>
      <c r="L88" s="1">
        <v>661.18670399999996</v>
      </c>
      <c r="M88" s="1">
        <v>509.11852389999996</v>
      </c>
      <c r="P88" s="85"/>
      <c r="T88" s="306"/>
      <c r="U88" s="306"/>
      <c r="V88" s="4"/>
      <c r="W88" s="346"/>
      <c r="X88" s="94"/>
      <c r="Z88" s="4"/>
      <c r="BH88" s="4"/>
      <c r="BI88" s="339"/>
      <c r="BJ88" s="339"/>
      <c r="BK88" s="339"/>
      <c r="BL88" s="339"/>
      <c r="CC88" s="4"/>
      <c r="CD88" s="339"/>
      <c r="CE88" s="282"/>
      <c r="CF88" s="339"/>
      <c r="CG88" s="339"/>
      <c r="CH88" s="340"/>
      <c r="CV88" s="4"/>
      <c r="CW88" s="4"/>
      <c r="CX88" s="4"/>
      <c r="CY88" s="4"/>
      <c r="CZ88" s="4"/>
      <c r="DA88" s="4"/>
      <c r="DB88" s="4"/>
      <c r="DC88" s="4"/>
      <c r="DD88" s="4"/>
      <c r="DE88" s="4"/>
      <c r="DF88" s="4"/>
      <c r="DM88" s="4"/>
      <c r="DU88" s="4"/>
      <c r="DV88" s="343"/>
      <c r="DW88" s="343"/>
      <c r="DX88" s="343"/>
      <c r="DY88" s="343"/>
      <c r="DZ88" s="343"/>
      <c r="EB88" s="10"/>
      <c r="EC88" s="10"/>
      <c r="ED88" s="10"/>
      <c r="EE88" s="10"/>
      <c r="EF88" s="10"/>
      <c r="EG88" s="10"/>
      <c r="EH88" s="10"/>
      <c r="EI88" s="10"/>
      <c r="EJ88" s="10"/>
      <c r="EK88" s="10"/>
      <c r="EL88" s="10"/>
      <c r="EM88" s="10"/>
      <c r="EN88" s="10"/>
      <c r="EO88" s="10"/>
      <c r="EP88" s="10"/>
      <c r="EQ88" s="10"/>
      <c r="ER88" s="10"/>
      <c r="ES88" s="94"/>
      <c r="EU88" s="339"/>
      <c r="EW88" s="94"/>
      <c r="EX88" s="4"/>
      <c r="EZ88" s="94"/>
      <c r="FC88" s="343"/>
      <c r="FD88" s="343"/>
      <c r="FE88" s="343"/>
      <c r="FF88" s="4"/>
      <c r="FG88" s="341"/>
      <c r="FH88" s="341"/>
    </row>
    <row r="89" spans="1:245">
      <c r="A89" s="1"/>
      <c r="M89" s="1"/>
      <c r="P89" s="85"/>
      <c r="T89" s="306"/>
      <c r="V89" s="4"/>
      <c r="W89" s="346"/>
      <c r="X89" s="94"/>
      <c r="Z89" s="4"/>
      <c r="AO89" s="343"/>
      <c r="AP89" s="343"/>
      <c r="AQ89" s="343"/>
      <c r="AR89" s="343"/>
      <c r="AS89" s="343"/>
      <c r="CV89" s="4"/>
      <c r="CW89" s="4"/>
      <c r="CX89" s="4"/>
      <c r="CY89" s="4"/>
      <c r="CZ89" s="4"/>
      <c r="DA89" s="4"/>
      <c r="DB89" s="4"/>
      <c r="DC89" s="4"/>
      <c r="DD89" s="4"/>
      <c r="DE89" s="4"/>
      <c r="DF89" s="4"/>
      <c r="DM89" s="4"/>
      <c r="DN89" s="94"/>
      <c r="DO89" s="342"/>
      <c r="DP89" s="4"/>
      <c r="DQ89" s="94"/>
      <c r="DU89" s="4"/>
      <c r="DV89" s="343"/>
      <c r="DW89" s="343"/>
      <c r="DX89" s="343"/>
      <c r="DY89" s="343"/>
      <c r="DZ89" s="343"/>
      <c r="EB89" s="10"/>
      <c r="EC89" s="10"/>
      <c r="ED89" s="10"/>
      <c r="EE89" s="10"/>
      <c r="EF89" s="10"/>
      <c r="EG89" s="10"/>
      <c r="EH89" s="10"/>
      <c r="EI89" s="10"/>
      <c r="EJ89" s="10"/>
      <c r="EK89" s="10"/>
      <c r="EL89" s="10"/>
      <c r="EM89" s="10"/>
      <c r="EN89" s="10"/>
      <c r="EO89" s="10"/>
      <c r="EP89" s="10"/>
      <c r="EQ89" s="10"/>
      <c r="ER89" s="10"/>
      <c r="ES89" s="94"/>
      <c r="EU89" s="339"/>
      <c r="EW89" s="94"/>
      <c r="EX89" s="4"/>
      <c r="EZ89" s="94"/>
    </row>
    <row r="90" spans="1:245">
      <c r="A90" s="1"/>
      <c r="I90" s="2"/>
      <c r="M90" s="1"/>
      <c r="N90" s="2"/>
      <c r="P90" s="85"/>
      <c r="T90" s="306"/>
      <c r="V90" s="4"/>
      <c r="X90" s="94"/>
      <c r="Z90" s="4"/>
      <c r="AG90" s="4"/>
      <c r="AH90" s="4"/>
      <c r="AI90" s="94"/>
      <c r="AL90" s="343"/>
      <c r="AM90" s="343"/>
      <c r="AO90" s="343"/>
      <c r="AP90" s="343"/>
      <c r="AQ90" s="343"/>
      <c r="AR90" s="343"/>
      <c r="AS90" s="343"/>
      <c r="AV90" s="343"/>
      <c r="BH90" s="343"/>
      <c r="BI90" s="343"/>
      <c r="BJ90" s="343"/>
      <c r="BK90" s="343"/>
      <c r="BL90" s="343"/>
      <c r="CD90" s="345"/>
      <c r="CE90" s="343"/>
      <c r="CF90" s="345"/>
      <c r="CG90" s="345"/>
      <c r="CH90" s="343"/>
      <c r="CS90" s="4"/>
      <c r="CT90" s="4"/>
      <c r="CU90" s="4"/>
      <c r="CV90" s="4"/>
      <c r="CW90" s="4"/>
      <c r="CX90" s="4"/>
      <c r="CY90" s="4"/>
      <c r="CZ90" s="4"/>
      <c r="DA90" s="4"/>
      <c r="DB90" s="4"/>
      <c r="DF90" s="4"/>
      <c r="DN90" s="94"/>
      <c r="DQ90" s="94"/>
      <c r="EB90" s="10"/>
      <c r="EC90" s="10"/>
      <c r="ED90" s="10"/>
      <c r="EE90" s="10"/>
      <c r="EF90" s="10"/>
      <c r="EG90" s="10"/>
      <c r="EH90" s="10"/>
      <c r="EI90" s="10"/>
      <c r="EJ90" s="10"/>
      <c r="EK90" s="10"/>
      <c r="EL90" s="10"/>
      <c r="EM90" s="10"/>
      <c r="EN90" s="10"/>
      <c r="EO90" s="10"/>
      <c r="EP90" s="10"/>
      <c r="EQ90" s="10"/>
      <c r="ER90" s="10"/>
      <c r="ES90" s="94"/>
      <c r="EU90" s="4"/>
      <c r="EW90" s="94"/>
      <c r="EZ90" s="94"/>
      <c r="FG90" s="4"/>
    </row>
    <row r="91" spans="1:245">
      <c r="A91" s="1"/>
      <c r="I91" s="2"/>
      <c r="M91" s="1"/>
      <c r="N91" s="2"/>
      <c r="O91" s="2"/>
      <c r="P91" s="85"/>
      <c r="V91" s="4"/>
      <c r="W91" s="346"/>
      <c r="X91" s="94"/>
      <c r="Z91" s="4"/>
      <c r="AG91" s="4"/>
      <c r="AH91" s="4"/>
      <c r="AI91" s="94"/>
      <c r="AL91" s="343"/>
      <c r="AM91" s="343"/>
      <c r="AO91" s="343"/>
      <c r="AP91" s="343"/>
      <c r="AQ91" s="343"/>
      <c r="AR91" s="343"/>
      <c r="AS91" s="343"/>
      <c r="AV91" s="343"/>
      <c r="BH91" s="343"/>
      <c r="BI91" s="343"/>
      <c r="BJ91" s="343"/>
      <c r="BK91" s="343"/>
      <c r="BL91" s="343"/>
      <c r="BR91" s="4"/>
      <c r="BS91" s="4"/>
      <c r="CC91" s="345"/>
      <c r="CD91" s="345"/>
      <c r="CE91" s="343"/>
      <c r="CF91" s="345"/>
      <c r="CG91" s="345"/>
      <c r="CH91" s="343"/>
      <c r="CI91" s="343"/>
      <c r="CR91" s="4"/>
      <c r="CS91" s="4"/>
      <c r="CT91" s="4"/>
      <c r="CU91" s="4"/>
      <c r="CV91" s="4"/>
      <c r="CW91" s="4"/>
      <c r="CX91" s="4"/>
      <c r="CY91" s="4"/>
      <c r="CZ91" s="4"/>
      <c r="DA91" s="4"/>
      <c r="DB91" s="4"/>
      <c r="DF91" s="4"/>
      <c r="DG91" s="94"/>
      <c r="DI91" s="4"/>
      <c r="DK91" s="278"/>
      <c r="DL91" s="4"/>
      <c r="DN91" s="94"/>
      <c r="DQ91" s="94"/>
      <c r="EB91" s="10"/>
      <c r="EC91" s="10"/>
      <c r="ED91" s="10"/>
      <c r="EE91" s="10"/>
      <c r="EF91" s="10"/>
      <c r="EG91" s="10"/>
      <c r="EH91" s="10"/>
      <c r="EI91" s="10"/>
      <c r="EJ91" s="10"/>
      <c r="EK91" s="10"/>
      <c r="EL91" s="10"/>
      <c r="EM91" s="10"/>
      <c r="EN91" s="10"/>
      <c r="EO91" s="10"/>
      <c r="EP91" s="10"/>
      <c r="EQ91" s="10"/>
      <c r="ER91" s="10"/>
      <c r="ES91" s="94"/>
      <c r="EU91" s="4"/>
      <c r="EW91" s="94"/>
      <c r="EZ91" s="94"/>
      <c r="FG91" s="4"/>
    </row>
    <row r="92" spans="1:245">
      <c r="A92" s="1"/>
      <c r="I92" s="2"/>
      <c r="M92" s="1"/>
      <c r="N92" s="2"/>
      <c r="O92" s="2"/>
      <c r="P92" s="85"/>
      <c r="Q92" s="94"/>
      <c r="V92" s="4"/>
      <c r="X92" s="94"/>
      <c r="Z92" s="4"/>
      <c r="AB92" s="94"/>
      <c r="AC92" s="4"/>
      <c r="AD92" s="94"/>
      <c r="AE92" s="4"/>
      <c r="AF92" s="94"/>
      <c r="AG92" s="4"/>
      <c r="AH92" s="4"/>
      <c r="AI92" s="94"/>
      <c r="AL92" s="343"/>
      <c r="AM92" s="343"/>
      <c r="AO92" s="343"/>
      <c r="AP92" s="343"/>
      <c r="AQ92" s="343"/>
      <c r="AR92" s="343"/>
      <c r="AS92" s="343"/>
      <c r="AV92" s="343"/>
      <c r="BH92" s="343"/>
      <c r="BI92" s="343"/>
      <c r="BJ92" s="343"/>
      <c r="BK92" s="343"/>
      <c r="BL92" s="343"/>
      <c r="BR92" s="4"/>
      <c r="BS92" s="4"/>
      <c r="CC92" s="345"/>
      <c r="CD92" s="345"/>
      <c r="CE92" s="343"/>
      <c r="CF92" s="345"/>
      <c r="CG92" s="345"/>
      <c r="CH92" s="343"/>
      <c r="CI92" s="343"/>
      <c r="CR92" s="4"/>
      <c r="CS92" s="4"/>
      <c r="CT92" s="4"/>
      <c r="CU92" s="4"/>
      <c r="CV92" s="4"/>
      <c r="CW92" s="4"/>
      <c r="CX92" s="4"/>
      <c r="CY92" s="4"/>
      <c r="CZ92" s="4"/>
      <c r="DA92" s="4"/>
      <c r="DB92" s="4"/>
      <c r="DF92" s="4"/>
      <c r="DG92" s="94"/>
      <c r="DI92" s="4"/>
      <c r="DK92" s="278"/>
      <c r="DL92" s="4"/>
      <c r="DN92" s="94"/>
      <c r="DQ92" s="94"/>
      <c r="EB92" s="10"/>
      <c r="EC92" s="10"/>
      <c r="ED92" s="10"/>
      <c r="EE92" s="10"/>
      <c r="EF92" s="10"/>
      <c r="EG92" s="10"/>
      <c r="EH92" s="10"/>
      <c r="EI92" s="10"/>
      <c r="EJ92" s="10"/>
      <c r="EK92" s="10"/>
      <c r="EL92" s="10"/>
      <c r="EM92" s="10"/>
      <c r="EN92" s="10"/>
      <c r="EO92" s="10"/>
      <c r="EP92" s="10"/>
      <c r="EQ92" s="10"/>
      <c r="ER92" s="10"/>
      <c r="ES92" s="94"/>
      <c r="EU92" s="4"/>
      <c r="EW92" s="94"/>
      <c r="EZ92" s="94"/>
      <c r="FG92" s="4"/>
    </row>
    <row r="93" spans="1:245">
      <c r="A93" s="1"/>
      <c r="I93" s="2"/>
      <c r="M93" s="1"/>
      <c r="N93" s="2"/>
      <c r="O93" s="2"/>
      <c r="P93" s="85"/>
      <c r="Q93" s="94"/>
      <c r="V93" s="4"/>
      <c r="X93" s="94"/>
      <c r="Z93" s="4"/>
      <c r="AG93" s="4"/>
      <c r="AH93" s="4"/>
      <c r="AI93" s="94"/>
      <c r="AL93" s="343"/>
      <c r="AM93" s="343"/>
      <c r="AO93" s="343"/>
      <c r="AP93" s="343"/>
      <c r="AQ93" s="343"/>
      <c r="AR93" s="343"/>
      <c r="AS93" s="343"/>
      <c r="AV93" s="343"/>
      <c r="BH93" s="343"/>
      <c r="BI93" s="343"/>
      <c r="BJ93" s="343"/>
      <c r="BK93" s="343"/>
      <c r="BL93" s="343"/>
      <c r="BR93" s="4"/>
      <c r="BS93" s="4"/>
      <c r="BT93" s="94"/>
      <c r="BU93" s="94"/>
      <c r="BV93" s="4"/>
      <c r="BW93" s="4"/>
      <c r="BY93" s="94"/>
      <c r="BZ93" s="94"/>
      <c r="CC93" s="345"/>
      <c r="CD93" s="345"/>
      <c r="CE93" s="343"/>
      <c r="CF93" s="345"/>
      <c r="CG93" s="345"/>
      <c r="CH93" s="343"/>
      <c r="CI93" s="343"/>
      <c r="CR93" s="4"/>
      <c r="CS93" s="4"/>
      <c r="CT93" s="4"/>
      <c r="CU93" s="4"/>
      <c r="CV93" s="4"/>
      <c r="CW93" s="4"/>
      <c r="CX93" s="4"/>
      <c r="CY93" s="4"/>
      <c r="CZ93" s="4"/>
      <c r="DA93" s="4"/>
      <c r="DB93" s="4"/>
      <c r="DF93" s="4"/>
      <c r="DG93" s="94"/>
      <c r="DI93" s="4"/>
      <c r="DK93" s="278"/>
      <c r="DL93" s="4"/>
      <c r="DN93" s="94"/>
      <c r="DQ93" s="94"/>
      <c r="EB93" s="10"/>
      <c r="EC93" s="10"/>
      <c r="ED93" s="10"/>
      <c r="EE93" s="10"/>
      <c r="EF93" s="10"/>
      <c r="EG93" s="10"/>
      <c r="EH93" s="10"/>
      <c r="EI93" s="10"/>
      <c r="EJ93" s="10"/>
      <c r="EK93" s="10"/>
      <c r="EL93" s="10"/>
      <c r="EM93" s="10"/>
      <c r="EN93" s="10"/>
      <c r="EO93" s="10"/>
      <c r="EP93" s="10"/>
      <c r="EQ93" s="10"/>
      <c r="ER93" s="10"/>
      <c r="ES93" s="94"/>
      <c r="EU93" s="4"/>
      <c r="EW93" s="94"/>
      <c r="EZ93" s="94"/>
      <c r="FG93" s="4"/>
    </row>
    <row r="94" spans="1:245">
      <c r="A94" s="1"/>
      <c r="I94" s="2"/>
      <c r="M94" s="1"/>
      <c r="N94" s="2"/>
      <c r="O94" s="2"/>
      <c r="P94" s="85"/>
      <c r="Q94" s="94"/>
      <c r="V94" s="4"/>
      <c r="X94" s="94"/>
      <c r="Z94" s="4"/>
      <c r="AB94" s="94"/>
      <c r="AC94" s="4"/>
      <c r="AD94" s="94"/>
      <c r="AE94" s="4"/>
      <c r="AF94" s="94"/>
      <c r="AG94" s="4"/>
      <c r="AH94" s="4"/>
      <c r="AI94" s="94"/>
      <c r="AL94" s="343"/>
      <c r="AM94" s="343"/>
      <c r="AO94" s="343"/>
      <c r="AP94" s="343"/>
      <c r="AQ94" s="343"/>
      <c r="AR94" s="343"/>
      <c r="AS94" s="343"/>
      <c r="AV94" s="343"/>
      <c r="BH94" s="343"/>
      <c r="BI94" s="343"/>
      <c r="BJ94" s="343"/>
      <c r="BK94" s="343"/>
      <c r="BL94" s="343"/>
      <c r="BR94" s="4"/>
      <c r="BS94" s="4"/>
      <c r="BT94" s="94"/>
      <c r="BU94" s="94"/>
      <c r="BV94" s="4"/>
      <c r="BW94" s="4"/>
      <c r="BY94" s="94"/>
      <c r="BZ94" s="94"/>
      <c r="CC94" s="345"/>
      <c r="CD94" s="345"/>
      <c r="CE94" s="343"/>
      <c r="CF94" s="345"/>
      <c r="CG94" s="345"/>
      <c r="CH94" s="343"/>
      <c r="CI94" s="343"/>
      <c r="CR94" s="4"/>
      <c r="CS94" s="4"/>
      <c r="CT94" s="4"/>
      <c r="CU94" s="4"/>
      <c r="CV94" s="4"/>
      <c r="CW94" s="4"/>
      <c r="CX94" s="4"/>
      <c r="CY94" s="4"/>
      <c r="CZ94" s="4"/>
      <c r="DA94" s="4"/>
      <c r="DB94" s="4"/>
      <c r="DF94" s="4"/>
      <c r="DG94" s="94"/>
      <c r="DI94" s="4"/>
      <c r="DK94" s="278"/>
      <c r="DL94" s="4"/>
      <c r="DN94" s="94"/>
      <c r="DQ94" s="94"/>
      <c r="EB94" s="10"/>
      <c r="EC94" s="10"/>
      <c r="ED94" s="10"/>
      <c r="EE94" s="10"/>
      <c r="EF94" s="10"/>
      <c r="EG94" s="10"/>
      <c r="EH94" s="10"/>
      <c r="EI94" s="10"/>
      <c r="EJ94" s="10"/>
      <c r="EK94" s="10"/>
      <c r="EL94" s="10"/>
      <c r="EM94" s="10"/>
      <c r="EN94" s="10"/>
      <c r="EO94" s="10"/>
      <c r="EP94" s="10"/>
      <c r="EQ94" s="10"/>
      <c r="ER94" s="10"/>
      <c r="ES94" s="94"/>
      <c r="EU94" s="4"/>
      <c r="EW94" s="94"/>
      <c r="EZ94" s="94"/>
      <c r="FG94" s="4"/>
    </row>
    <row r="95" spans="1:245">
      <c r="A95" s="1"/>
      <c r="I95" s="2"/>
      <c r="M95" s="1"/>
      <c r="N95" s="2"/>
      <c r="O95" s="2"/>
      <c r="P95" s="90"/>
      <c r="Q95" s="94"/>
      <c r="V95" s="4"/>
      <c r="X95" s="94"/>
      <c r="Z95" s="4"/>
      <c r="AB95" s="94"/>
      <c r="AC95" s="4"/>
      <c r="AD95" s="94"/>
      <c r="AE95" s="4"/>
      <c r="AF95" s="94"/>
      <c r="AG95" s="4"/>
      <c r="AH95" s="4"/>
      <c r="AI95" s="94"/>
      <c r="AL95" s="343"/>
      <c r="AM95" s="343"/>
      <c r="AO95" s="343"/>
      <c r="AP95" s="343"/>
      <c r="AQ95" s="343"/>
      <c r="AR95" s="343"/>
      <c r="AS95" s="343"/>
      <c r="AV95" s="343"/>
      <c r="BH95" s="343"/>
      <c r="BI95" s="343"/>
      <c r="BJ95" s="343"/>
      <c r="BK95" s="343"/>
      <c r="BL95" s="343"/>
      <c r="BR95" s="4"/>
      <c r="BS95" s="4"/>
      <c r="BT95" s="94"/>
      <c r="BU95" s="94"/>
      <c r="BV95" s="4"/>
      <c r="BW95" s="4"/>
      <c r="BY95" s="94"/>
      <c r="BZ95" s="94"/>
      <c r="CC95" s="345"/>
      <c r="CD95" s="345"/>
      <c r="CE95" s="343"/>
      <c r="CF95" s="345"/>
      <c r="CG95" s="345"/>
      <c r="CH95" s="343"/>
      <c r="CI95" s="343"/>
      <c r="CR95" s="4"/>
      <c r="CS95" s="4"/>
      <c r="CT95" s="4"/>
      <c r="CU95" s="4"/>
      <c r="CV95" s="4"/>
      <c r="CW95" s="4"/>
      <c r="CX95" s="4"/>
      <c r="CY95" s="4"/>
      <c r="CZ95" s="4"/>
      <c r="DA95" s="4"/>
      <c r="DB95" s="4"/>
      <c r="DF95" s="4"/>
      <c r="DG95" s="94"/>
      <c r="DI95" s="4"/>
      <c r="DK95" s="278"/>
      <c r="DL95" s="4"/>
      <c r="DN95" s="94"/>
      <c r="DQ95" s="94"/>
      <c r="EB95" s="10"/>
      <c r="EC95" s="10"/>
      <c r="ED95" s="10"/>
      <c r="EE95" s="10"/>
      <c r="EF95" s="10"/>
      <c r="EG95" s="10"/>
      <c r="EH95" s="10"/>
      <c r="EI95" s="10"/>
      <c r="EJ95" s="10"/>
      <c r="EK95" s="10"/>
      <c r="EL95" s="10"/>
      <c r="EM95" s="10"/>
      <c r="EN95" s="10"/>
      <c r="EO95" s="10"/>
      <c r="EP95" s="10"/>
      <c r="EQ95" s="10"/>
      <c r="ER95" s="10"/>
      <c r="ES95" s="94"/>
      <c r="EU95" s="4"/>
      <c r="EW95" s="94"/>
      <c r="EZ95" s="94"/>
      <c r="FG95" s="4"/>
    </row>
    <row r="96" spans="1:245">
      <c r="A96" s="1"/>
      <c r="I96" s="2"/>
      <c r="M96" s="1"/>
      <c r="N96" s="2"/>
      <c r="O96" s="2"/>
      <c r="P96" s="85"/>
      <c r="Q96" s="94"/>
      <c r="V96" s="4"/>
      <c r="X96" s="94"/>
      <c r="Z96" s="4"/>
      <c r="AB96" s="94"/>
      <c r="AC96" s="4"/>
      <c r="AD96" s="94"/>
      <c r="AE96" s="4"/>
      <c r="AL96" s="343"/>
      <c r="AM96" s="343"/>
      <c r="AO96" s="343"/>
      <c r="AP96" s="343"/>
      <c r="AQ96" s="343"/>
      <c r="AR96" s="343"/>
      <c r="AS96" s="343"/>
      <c r="AV96" s="343"/>
      <c r="BH96" s="343"/>
      <c r="BI96" s="343"/>
      <c r="BJ96" s="343"/>
      <c r="BK96" s="343"/>
      <c r="BL96" s="343"/>
      <c r="BR96" s="4"/>
      <c r="BS96" s="4"/>
      <c r="BT96" s="94"/>
      <c r="BU96" s="94"/>
      <c r="BV96" s="4"/>
      <c r="BW96" s="4"/>
      <c r="BY96" s="94"/>
      <c r="BZ96" s="94"/>
      <c r="CC96" s="345"/>
      <c r="CD96" s="345"/>
      <c r="CE96" s="343"/>
      <c r="CF96" s="345"/>
      <c r="CG96" s="345"/>
      <c r="CH96" s="343"/>
      <c r="CI96" s="343"/>
      <c r="CR96" s="4"/>
      <c r="CS96" s="4"/>
      <c r="CT96" s="4"/>
      <c r="CU96" s="4"/>
      <c r="CV96" s="4"/>
      <c r="CW96" s="4"/>
      <c r="CX96" s="4"/>
      <c r="CY96" s="4"/>
      <c r="CZ96" s="4"/>
      <c r="DA96" s="4"/>
      <c r="DB96" s="4"/>
      <c r="DF96" s="4"/>
      <c r="DG96" s="94"/>
      <c r="DI96" s="4"/>
      <c r="DK96" s="278"/>
      <c r="DL96" s="4"/>
      <c r="DN96" s="94"/>
      <c r="DQ96" s="94"/>
      <c r="EB96" s="10"/>
      <c r="EC96" s="10"/>
      <c r="ED96" s="10"/>
      <c r="EE96" s="10"/>
      <c r="EF96" s="10"/>
      <c r="EG96" s="10"/>
      <c r="EH96" s="10"/>
      <c r="EI96" s="10"/>
      <c r="EJ96" s="10"/>
      <c r="EK96" s="10"/>
      <c r="EL96" s="10"/>
      <c r="EM96" s="10"/>
      <c r="EN96" s="10"/>
      <c r="EO96" s="10"/>
      <c r="EP96" s="10"/>
      <c r="EQ96" s="10"/>
      <c r="ER96" s="10"/>
      <c r="ES96" s="94"/>
      <c r="EU96" s="4"/>
      <c r="EW96" s="94"/>
      <c r="EZ96" s="94"/>
      <c r="FG96" s="4"/>
    </row>
    <row r="97" spans="1:167">
      <c r="A97" s="1"/>
      <c r="I97" s="2"/>
      <c r="M97" s="1"/>
      <c r="N97" s="2"/>
      <c r="O97" s="2"/>
      <c r="P97" s="90"/>
      <c r="Q97" s="94"/>
      <c r="V97" s="4"/>
      <c r="X97" s="94"/>
      <c r="Z97" s="4"/>
      <c r="AB97" s="94"/>
      <c r="AC97" s="4"/>
      <c r="AD97" s="94"/>
      <c r="AE97" s="4"/>
      <c r="AO97" s="343"/>
      <c r="AP97" s="343"/>
      <c r="AQ97" s="343"/>
      <c r="AR97" s="343"/>
      <c r="AS97" s="343"/>
      <c r="AV97" s="343"/>
      <c r="BH97" s="343"/>
      <c r="BI97" s="343"/>
      <c r="BJ97" s="343"/>
      <c r="BK97" s="343"/>
      <c r="BL97" s="343"/>
      <c r="BR97" s="4"/>
      <c r="BS97" s="4"/>
      <c r="BU97" s="94"/>
      <c r="BW97" s="4"/>
      <c r="BZ97" s="94"/>
      <c r="CC97" s="345"/>
      <c r="CD97" s="345"/>
      <c r="CE97" s="343"/>
      <c r="CF97" s="345"/>
      <c r="CG97" s="345"/>
      <c r="CH97" s="343"/>
      <c r="CI97" s="343"/>
      <c r="CR97" s="4"/>
      <c r="CS97" s="4"/>
      <c r="CT97" s="4"/>
      <c r="CU97" s="4"/>
      <c r="CV97" s="4"/>
      <c r="CW97" s="4"/>
      <c r="CX97" s="4"/>
      <c r="CY97" s="4"/>
      <c r="CZ97" s="4"/>
      <c r="DA97" s="4"/>
      <c r="DB97" s="4"/>
      <c r="DF97" s="4"/>
      <c r="DG97" s="94"/>
      <c r="DI97" s="4"/>
      <c r="DK97" s="278"/>
      <c r="DL97" s="4"/>
      <c r="DN97" s="94"/>
      <c r="DQ97" s="94"/>
      <c r="EB97" s="10"/>
      <c r="EC97" s="10"/>
      <c r="ED97" s="10"/>
      <c r="EE97" s="10"/>
      <c r="EF97" s="10"/>
      <c r="EG97" s="10"/>
      <c r="EH97" s="10"/>
      <c r="EI97" s="10"/>
      <c r="EJ97" s="10"/>
      <c r="EK97" s="10"/>
      <c r="EL97" s="10"/>
      <c r="EM97" s="10"/>
      <c r="EN97" s="10"/>
      <c r="EO97" s="10"/>
      <c r="EP97" s="10"/>
      <c r="EQ97" s="10"/>
      <c r="ER97" s="10"/>
      <c r="ES97" s="94"/>
      <c r="EU97" s="4"/>
      <c r="EW97" s="94"/>
      <c r="EZ97" s="94"/>
      <c r="FG97" s="4"/>
    </row>
    <row r="98" spans="1:167">
      <c r="A98" s="1"/>
      <c r="J98" s="2"/>
      <c r="M98" s="1"/>
      <c r="P98" s="85"/>
      <c r="AO98" s="343"/>
      <c r="AP98" s="343"/>
      <c r="AQ98" s="343"/>
      <c r="AR98" s="343"/>
      <c r="AS98" s="343"/>
      <c r="AV98" s="343"/>
      <c r="BH98" s="343"/>
      <c r="BI98" s="343"/>
      <c r="BJ98" s="343"/>
      <c r="BK98" s="343"/>
      <c r="BL98" s="343"/>
      <c r="BS98" s="4"/>
      <c r="BU98" s="94"/>
      <c r="BW98" s="4"/>
      <c r="BZ98" s="94"/>
      <c r="CC98" s="345"/>
      <c r="CD98" s="345"/>
      <c r="CE98" s="343"/>
      <c r="CF98" s="345"/>
      <c r="CG98" s="345"/>
      <c r="CH98" s="343"/>
      <c r="CI98" s="343"/>
      <c r="DJ98" s="4"/>
      <c r="DK98" s="278"/>
      <c r="DM98" s="4"/>
      <c r="DN98" s="94"/>
      <c r="DQ98" s="94"/>
      <c r="EB98" s="10"/>
      <c r="EC98" s="10"/>
      <c r="ED98" s="10"/>
      <c r="EE98" s="10"/>
      <c r="EF98" s="10"/>
      <c r="EG98" s="10"/>
      <c r="EH98" s="10"/>
      <c r="EI98" s="10"/>
      <c r="EJ98" s="10"/>
      <c r="EK98" s="10"/>
      <c r="EL98" s="10"/>
      <c r="EM98" s="10"/>
      <c r="EN98" s="10"/>
      <c r="EO98" s="10"/>
      <c r="EP98" s="10"/>
      <c r="EQ98" s="10"/>
      <c r="ER98" s="10"/>
      <c r="EV98" s="4"/>
      <c r="EW98" s="94"/>
      <c r="EZ98" s="94"/>
      <c r="FH98" s="4"/>
    </row>
    <row r="99" spans="1:167">
      <c r="A99" s="1"/>
      <c r="J99" s="2"/>
      <c r="M99" s="1"/>
      <c r="P99" s="85"/>
      <c r="AO99" s="343"/>
      <c r="AP99" s="343"/>
      <c r="AQ99" s="343"/>
      <c r="AR99" s="343"/>
      <c r="AS99" s="343"/>
      <c r="BH99" s="343"/>
      <c r="BI99" s="343"/>
      <c r="BJ99" s="343"/>
      <c r="BK99" s="343"/>
      <c r="BL99" s="343"/>
      <c r="BS99" s="4"/>
      <c r="BU99" s="94"/>
      <c r="BW99" s="4"/>
      <c r="BZ99" s="94"/>
      <c r="CC99" s="345"/>
      <c r="CD99" s="345"/>
      <c r="CE99" s="343"/>
      <c r="CF99" s="345"/>
      <c r="CG99" s="345"/>
      <c r="CH99" s="343"/>
      <c r="CI99" s="343"/>
      <c r="DJ99" s="4"/>
      <c r="DK99" s="278"/>
      <c r="DM99" s="4"/>
      <c r="DN99" s="94"/>
      <c r="DQ99" s="94"/>
      <c r="EB99" s="10"/>
      <c r="EC99" s="10"/>
      <c r="ED99" s="10"/>
      <c r="EE99" s="10"/>
      <c r="EF99" s="10"/>
      <c r="EG99" s="10"/>
      <c r="EH99" s="10"/>
      <c r="EI99" s="10"/>
      <c r="EJ99" s="10"/>
      <c r="EK99" s="10"/>
      <c r="EL99" s="10"/>
      <c r="EM99" s="10"/>
      <c r="EN99" s="10"/>
      <c r="EO99" s="10"/>
      <c r="EP99" s="10"/>
      <c r="EQ99" s="10"/>
      <c r="ER99" s="10"/>
      <c r="EV99" s="4"/>
      <c r="EW99" s="94"/>
      <c r="EZ99" s="94"/>
      <c r="FH99" s="4"/>
    </row>
    <row r="100" spans="1:167">
      <c r="A100" s="1"/>
      <c r="J100" s="2"/>
      <c r="M100" s="1"/>
      <c r="P100" s="85"/>
      <c r="AO100" s="343"/>
      <c r="AP100" s="343"/>
      <c r="AQ100" s="343"/>
      <c r="AR100" s="343"/>
      <c r="AS100" s="343"/>
      <c r="BH100" s="343"/>
      <c r="BI100" s="343"/>
      <c r="BJ100" s="343"/>
      <c r="BK100" s="343"/>
      <c r="BL100" s="343"/>
      <c r="BS100" s="4"/>
      <c r="BU100" s="94"/>
      <c r="BW100" s="4"/>
      <c r="BZ100" s="94"/>
      <c r="CC100" s="345"/>
      <c r="CD100" s="345"/>
      <c r="CE100" s="343"/>
      <c r="CF100" s="345"/>
      <c r="CG100" s="345"/>
      <c r="CH100" s="343"/>
      <c r="CI100" s="343"/>
      <c r="DJ100" s="4"/>
      <c r="DK100" s="278"/>
      <c r="DM100" s="4"/>
      <c r="DN100" s="94"/>
      <c r="DQ100" s="94"/>
      <c r="EB100" s="10"/>
      <c r="EC100" s="10"/>
      <c r="ED100" s="10"/>
      <c r="EE100" s="10"/>
      <c r="EF100" s="10"/>
      <c r="EG100" s="10"/>
      <c r="EH100" s="10"/>
      <c r="EI100" s="10"/>
      <c r="EJ100" s="10"/>
      <c r="EK100" s="10"/>
      <c r="EL100" s="10"/>
      <c r="EM100" s="10"/>
      <c r="EN100" s="10"/>
      <c r="EO100" s="10"/>
      <c r="EP100" s="10"/>
      <c r="EQ100" s="10"/>
      <c r="ER100" s="10"/>
      <c r="EV100" s="4"/>
      <c r="EW100" s="94"/>
      <c r="EZ100" s="94"/>
      <c r="FH100" s="4"/>
    </row>
    <row r="101" spans="1:167">
      <c r="A101" s="1"/>
      <c r="J101" s="2"/>
      <c r="M101" s="1"/>
      <c r="P101" s="85"/>
      <c r="AO101" s="343"/>
      <c r="AP101" s="343"/>
      <c r="AQ101" s="343"/>
      <c r="AR101" s="343"/>
      <c r="AS101" s="343"/>
      <c r="BH101" s="343"/>
      <c r="BI101" s="343"/>
      <c r="BJ101" s="343"/>
      <c r="BK101" s="343"/>
      <c r="BL101" s="343"/>
      <c r="BS101" s="4"/>
      <c r="BU101" s="94"/>
      <c r="BW101" s="4"/>
      <c r="BZ101" s="94"/>
      <c r="CC101" s="345"/>
      <c r="CD101" s="345"/>
      <c r="CE101" s="343"/>
      <c r="CF101" s="345"/>
      <c r="CG101" s="345"/>
      <c r="CH101" s="343"/>
      <c r="CI101" s="343"/>
      <c r="DJ101" s="4"/>
      <c r="DK101" s="278"/>
      <c r="DM101" s="4"/>
      <c r="DN101" s="94"/>
      <c r="DQ101" s="94"/>
      <c r="EB101" s="10"/>
      <c r="EC101" s="10"/>
      <c r="ED101" s="10"/>
      <c r="EE101" s="10"/>
      <c r="EF101" s="10"/>
      <c r="EG101" s="10"/>
      <c r="EH101" s="10"/>
      <c r="EI101" s="10"/>
      <c r="EJ101" s="10"/>
      <c r="EK101" s="10"/>
      <c r="EL101" s="10"/>
      <c r="EM101" s="10"/>
      <c r="EN101" s="10"/>
      <c r="EO101" s="10"/>
      <c r="EP101" s="10"/>
      <c r="EQ101" s="10"/>
      <c r="ER101" s="10"/>
      <c r="EV101" s="4"/>
      <c r="EW101" s="94"/>
      <c r="EZ101" s="94"/>
      <c r="FH101" s="4"/>
    </row>
    <row r="102" spans="1:167">
      <c r="A102" s="1"/>
      <c r="J102" s="2"/>
      <c r="M102" s="1"/>
      <c r="P102" s="85"/>
      <c r="AO102" s="343"/>
      <c r="AP102" s="343"/>
      <c r="AQ102" s="343"/>
      <c r="AR102" s="343"/>
      <c r="AS102" s="343"/>
      <c r="BH102" s="343"/>
      <c r="BI102" s="343"/>
      <c r="BJ102" s="343"/>
      <c r="BK102" s="343"/>
      <c r="BL102" s="343"/>
      <c r="BS102" s="4"/>
      <c r="BU102" s="94"/>
      <c r="BW102" s="4"/>
      <c r="BZ102" s="94"/>
      <c r="CC102" s="345"/>
      <c r="CD102" s="345"/>
      <c r="CE102" s="343"/>
      <c r="CF102" s="345"/>
      <c r="CG102" s="345"/>
      <c r="CH102" s="343"/>
      <c r="CI102" s="343"/>
      <c r="DJ102" s="4"/>
      <c r="DK102" s="278"/>
      <c r="DM102" s="4"/>
      <c r="DN102" s="94"/>
      <c r="DQ102" s="94"/>
      <c r="EB102" s="10"/>
      <c r="EC102" s="10"/>
      <c r="ED102" s="10"/>
      <c r="EE102" s="10"/>
      <c r="EF102" s="10"/>
      <c r="EG102" s="10"/>
      <c r="EH102" s="10"/>
      <c r="EI102" s="10"/>
      <c r="EJ102" s="10"/>
      <c r="EK102" s="10"/>
      <c r="EL102" s="10"/>
      <c r="EM102" s="10"/>
      <c r="EN102" s="10"/>
      <c r="EO102" s="10"/>
      <c r="EP102" s="10"/>
      <c r="EQ102" s="10"/>
      <c r="ER102" s="10"/>
      <c r="EV102" s="4"/>
      <c r="EW102" s="94"/>
      <c r="EZ102" s="94"/>
      <c r="FH102" s="4"/>
    </row>
    <row r="103" spans="1:167">
      <c r="A103" s="1"/>
      <c r="J103" s="2"/>
      <c r="M103" s="1"/>
      <c r="P103" s="90"/>
      <c r="AO103" s="343"/>
      <c r="AP103" s="343"/>
      <c r="AQ103" s="343"/>
      <c r="AR103" s="343"/>
      <c r="AS103" s="343"/>
      <c r="BH103" s="343"/>
      <c r="BI103" s="343"/>
      <c r="BJ103" s="343"/>
      <c r="BK103" s="343"/>
      <c r="BL103" s="343"/>
      <c r="BS103" s="4"/>
      <c r="BU103" s="94"/>
      <c r="BW103" s="4"/>
      <c r="BZ103" s="94"/>
      <c r="CC103" s="345"/>
      <c r="CD103" s="345"/>
      <c r="CE103" s="343"/>
      <c r="CF103" s="345"/>
      <c r="CG103" s="345"/>
      <c r="CH103" s="343"/>
      <c r="CI103" s="343"/>
      <c r="DJ103" s="4"/>
      <c r="DK103" s="278"/>
      <c r="DM103" s="4"/>
      <c r="DN103" s="94"/>
      <c r="DQ103" s="94"/>
      <c r="EB103" s="10"/>
      <c r="EC103" s="10"/>
      <c r="ED103" s="10"/>
      <c r="EE103" s="10"/>
      <c r="EF103" s="10"/>
      <c r="EG103" s="10"/>
      <c r="EH103" s="10"/>
      <c r="EI103" s="10"/>
      <c r="EJ103" s="10"/>
      <c r="EK103" s="10"/>
      <c r="EL103" s="10"/>
      <c r="EM103" s="10"/>
      <c r="EN103" s="10"/>
      <c r="EO103" s="10"/>
      <c r="EP103" s="10"/>
      <c r="EQ103" s="10"/>
      <c r="ER103" s="10"/>
      <c r="EV103" s="4"/>
      <c r="EW103" s="94"/>
      <c r="EZ103" s="94"/>
      <c r="FH103" s="4"/>
    </row>
    <row r="104" spans="1:167">
      <c r="A104" s="1"/>
      <c r="J104" s="2"/>
      <c r="M104" s="1"/>
      <c r="P104" s="4"/>
      <c r="AO104" s="343"/>
      <c r="AP104" s="343"/>
      <c r="AQ104" s="343"/>
      <c r="AR104" s="343"/>
      <c r="AS104" s="343"/>
      <c r="BH104" s="343"/>
      <c r="BI104" s="343"/>
      <c r="BJ104" s="343"/>
      <c r="BK104" s="343"/>
      <c r="BL104" s="343"/>
      <c r="BS104" s="4"/>
      <c r="BU104" s="94"/>
      <c r="BW104" s="4"/>
      <c r="BZ104" s="94"/>
      <c r="CC104" s="345"/>
      <c r="CD104" s="345"/>
      <c r="CE104" s="343"/>
      <c r="CF104" s="345"/>
      <c r="CG104" s="345"/>
      <c r="CH104" s="343"/>
      <c r="CI104" s="343"/>
      <c r="DJ104" s="4"/>
      <c r="DK104" s="278"/>
      <c r="DM104" s="4"/>
      <c r="DN104" s="94"/>
      <c r="DQ104" s="94"/>
      <c r="EB104" s="10"/>
      <c r="EC104" s="10"/>
      <c r="ED104" s="10"/>
      <c r="EE104" s="10"/>
      <c r="EF104" s="10"/>
      <c r="EG104" s="10"/>
      <c r="EH104" s="10"/>
      <c r="EI104" s="10"/>
      <c r="EJ104" s="10"/>
      <c r="EK104" s="10"/>
      <c r="EL104" s="10"/>
      <c r="EM104" s="10"/>
      <c r="EN104" s="10"/>
      <c r="EO104" s="10"/>
      <c r="EP104" s="10"/>
      <c r="EQ104" s="10"/>
      <c r="ER104" s="10"/>
      <c r="EV104" s="4"/>
      <c r="EW104" s="94"/>
      <c r="EZ104" s="94"/>
      <c r="FH104" s="4"/>
    </row>
    <row r="105" spans="1:167">
      <c r="A105" s="1"/>
      <c r="J105" s="2"/>
      <c r="M105" s="1"/>
      <c r="P105" s="100"/>
      <c r="AO105" s="343"/>
      <c r="AP105" s="343"/>
      <c r="AQ105" s="343"/>
      <c r="AR105" s="343"/>
      <c r="AS105" s="343"/>
      <c r="BH105" s="343"/>
      <c r="BI105" s="343"/>
      <c r="BJ105" s="343"/>
      <c r="BK105" s="343"/>
      <c r="BL105" s="343"/>
      <c r="BS105" s="4"/>
      <c r="BU105" s="94"/>
      <c r="BW105" s="4"/>
      <c r="BZ105" s="94"/>
      <c r="CC105" s="345"/>
      <c r="CD105" s="345"/>
      <c r="CE105" s="343"/>
      <c r="CF105" s="345"/>
      <c r="CG105" s="345"/>
      <c r="CH105" s="343"/>
      <c r="CI105" s="343"/>
      <c r="DJ105" s="4"/>
      <c r="DK105" s="278"/>
      <c r="DM105" s="4"/>
      <c r="DN105" s="94"/>
      <c r="DQ105" s="94"/>
      <c r="EB105" s="10"/>
      <c r="EC105" s="10"/>
      <c r="ED105" s="10"/>
      <c r="EE105" s="10"/>
      <c r="EF105" s="10"/>
      <c r="EG105" s="10"/>
      <c r="EH105" s="10"/>
      <c r="EI105" s="10"/>
      <c r="EJ105" s="10"/>
      <c r="EK105" s="10"/>
      <c r="EL105" s="10"/>
      <c r="EM105" s="10"/>
      <c r="EN105" s="10"/>
      <c r="EO105" s="10"/>
      <c r="EP105" s="10"/>
      <c r="EQ105" s="10"/>
      <c r="ER105" s="10"/>
      <c r="EV105" s="4"/>
      <c r="EW105" s="94"/>
      <c r="EZ105" s="94"/>
      <c r="FH105" s="4"/>
    </row>
    <row r="106" spans="1:167">
      <c r="A106" s="1"/>
      <c r="J106" s="2"/>
      <c r="M106" s="1"/>
      <c r="P106" s="100"/>
      <c r="AO106" s="343"/>
      <c r="AP106" s="343"/>
      <c r="AQ106" s="343"/>
      <c r="AR106" s="343"/>
      <c r="AS106" s="343"/>
      <c r="BH106" s="343"/>
      <c r="BI106" s="343"/>
      <c r="BJ106" s="343"/>
      <c r="BK106" s="343"/>
      <c r="BL106" s="343"/>
      <c r="BS106" s="4"/>
      <c r="BU106" s="94"/>
      <c r="BW106" s="4"/>
      <c r="BZ106" s="94"/>
      <c r="CC106" s="345"/>
      <c r="CD106" s="345"/>
      <c r="CE106" s="343"/>
      <c r="CF106" s="345"/>
      <c r="CG106" s="345"/>
      <c r="CH106" s="343"/>
      <c r="CI106" s="343"/>
      <c r="DJ106" s="4"/>
      <c r="DK106" s="278"/>
      <c r="DM106" s="4"/>
      <c r="DN106" s="94"/>
      <c r="DQ106" s="94"/>
      <c r="EB106" s="10"/>
      <c r="EC106" s="10"/>
      <c r="ED106" s="10"/>
      <c r="EE106" s="10"/>
      <c r="EF106" s="10"/>
      <c r="EG106" s="10"/>
      <c r="EH106" s="10"/>
      <c r="EI106" s="10"/>
      <c r="EJ106" s="10"/>
      <c r="EK106" s="10"/>
      <c r="EL106" s="10"/>
      <c r="EM106" s="10"/>
      <c r="EN106" s="10"/>
      <c r="EO106" s="10"/>
      <c r="EP106" s="10"/>
      <c r="EQ106" s="10"/>
      <c r="ER106" s="10"/>
      <c r="EV106" s="4"/>
      <c r="EW106" s="94"/>
      <c r="EZ106" s="94"/>
      <c r="FH106" s="4"/>
    </row>
    <row r="107" spans="1:167">
      <c r="A107" s="1"/>
      <c r="J107" s="2"/>
      <c r="M107" s="1"/>
      <c r="P107" s="100"/>
      <c r="AO107" s="343"/>
      <c r="AP107" s="343"/>
      <c r="AQ107" s="343"/>
      <c r="AR107" s="343"/>
      <c r="AS107" s="343"/>
      <c r="BH107" s="343"/>
      <c r="BI107" s="343"/>
      <c r="BJ107" s="343"/>
      <c r="BK107" s="343"/>
      <c r="BL107" s="343"/>
      <c r="BS107" s="4"/>
      <c r="BU107" s="94"/>
      <c r="BW107" s="4"/>
      <c r="BZ107" s="94"/>
      <c r="CC107" s="345"/>
      <c r="CD107" s="345"/>
      <c r="CE107" s="343"/>
      <c r="CF107" s="345"/>
      <c r="CG107" s="345"/>
      <c r="CH107" s="343"/>
      <c r="CI107" s="343"/>
      <c r="DJ107" s="4"/>
      <c r="DK107" s="278"/>
      <c r="DM107" s="4"/>
      <c r="DN107" s="94"/>
      <c r="DQ107" s="94"/>
      <c r="EB107" s="10"/>
      <c r="EC107" s="10"/>
      <c r="ED107" s="10"/>
      <c r="EE107" s="10"/>
      <c r="EF107" s="10"/>
      <c r="EG107" s="10"/>
      <c r="EH107" s="10"/>
      <c r="EI107" s="10"/>
      <c r="EJ107" s="10"/>
      <c r="EK107" s="10"/>
      <c r="EL107" s="10"/>
      <c r="EM107" s="10"/>
      <c r="EN107" s="10"/>
      <c r="EO107" s="10"/>
      <c r="EP107" s="10"/>
      <c r="EQ107" s="10"/>
      <c r="ER107" s="10"/>
      <c r="EV107" s="4"/>
      <c r="EW107" s="94"/>
      <c r="EZ107" s="94"/>
      <c r="FH107" s="4"/>
    </row>
    <row r="108" spans="1:167">
      <c r="A108" s="1"/>
      <c r="J108" s="2"/>
      <c r="M108" s="1"/>
      <c r="P108" s="100"/>
      <c r="AO108" s="343"/>
      <c r="AP108" s="343"/>
      <c r="AQ108" s="343"/>
      <c r="AR108" s="343"/>
      <c r="AS108" s="343"/>
      <c r="BH108" s="343"/>
      <c r="BI108" s="343"/>
      <c r="BJ108" s="343"/>
      <c r="BK108" s="343"/>
      <c r="BL108" s="343"/>
      <c r="BS108" s="4"/>
      <c r="BU108" s="94"/>
      <c r="BW108" s="4"/>
      <c r="BZ108" s="94"/>
      <c r="CC108" s="345"/>
      <c r="CD108" s="345"/>
      <c r="CE108" s="343"/>
      <c r="CF108" s="345"/>
      <c r="CG108" s="345"/>
      <c r="CH108" s="343"/>
      <c r="CI108" s="343"/>
      <c r="DJ108" s="4"/>
      <c r="DK108" s="278"/>
      <c r="DM108" s="4"/>
      <c r="DN108" s="94"/>
      <c r="DQ108" s="94"/>
      <c r="EB108" s="10"/>
      <c r="EC108" s="10"/>
      <c r="ED108" s="10"/>
      <c r="EE108" s="10"/>
      <c r="EF108" s="10"/>
      <c r="EG108" s="10"/>
      <c r="EH108" s="10"/>
      <c r="EI108" s="10"/>
      <c r="EJ108" s="10"/>
      <c r="EK108" s="10"/>
      <c r="EL108" s="10"/>
      <c r="EM108" s="10"/>
      <c r="EN108" s="10"/>
      <c r="EO108" s="10"/>
      <c r="EP108" s="10"/>
      <c r="EQ108" s="10"/>
      <c r="ER108" s="10"/>
      <c r="EV108" s="4"/>
      <c r="EW108" s="94"/>
      <c r="EZ108" s="94"/>
      <c r="FH108" s="4"/>
    </row>
    <row r="109" spans="1:167">
      <c r="A109" s="1"/>
      <c r="J109" s="2"/>
      <c r="M109" s="1"/>
      <c r="P109" s="100"/>
      <c r="AN109" s="4"/>
      <c r="AO109" s="343"/>
      <c r="AP109" s="343"/>
      <c r="AQ109" s="343"/>
      <c r="AR109" s="343"/>
      <c r="AS109" s="343"/>
      <c r="BH109" s="343"/>
      <c r="BI109" s="343"/>
      <c r="BJ109" s="343"/>
      <c r="BK109" s="343"/>
      <c r="BL109" s="343"/>
      <c r="BS109" s="4"/>
      <c r="BU109" s="94"/>
      <c r="BW109" s="4"/>
      <c r="BZ109" s="94"/>
      <c r="CC109" s="345"/>
      <c r="CD109" s="345"/>
      <c r="CE109" s="343"/>
      <c r="CF109" s="345"/>
      <c r="CG109" s="345"/>
      <c r="CH109" s="343"/>
      <c r="CI109" s="343"/>
      <c r="DJ109" s="4"/>
      <c r="DK109" s="278"/>
      <c r="DM109" s="4"/>
      <c r="DN109" s="94"/>
      <c r="DQ109" s="94"/>
      <c r="EB109" s="10"/>
      <c r="EC109" s="10"/>
      <c r="ED109" s="10"/>
      <c r="EE109" s="10"/>
      <c r="EF109" s="10"/>
      <c r="EG109" s="10"/>
      <c r="EH109" s="10"/>
      <c r="EI109" s="10"/>
      <c r="EJ109" s="10"/>
      <c r="EK109" s="10"/>
      <c r="EL109" s="10"/>
      <c r="EM109" s="10"/>
      <c r="EN109" s="10"/>
      <c r="EO109" s="10"/>
      <c r="EP109" s="10"/>
      <c r="EQ109" s="10"/>
      <c r="ER109" s="10"/>
      <c r="EV109" s="4"/>
      <c r="EW109" s="94"/>
      <c r="EZ109" s="94"/>
      <c r="FH109" s="4"/>
    </row>
    <row r="110" spans="1:167">
      <c r="A110" s="1"/>
      <c r="J110" s="2"/>
      <c r="M110" s="1"/>
      <c r="P110" s="100"/>
      <c r="BH110" s="343"/>
      <c r="BI110" s="343"/>
      <c r="BJ110" s="343"/>
      <c r="BK110" s="343"/>
      <c r="BL110" s="343"/>
      <c r="BO110" s="4"/>
      <c r="BP110" s="4"/>
      <c r="BS110" s="4"/>
      <c r="BU110" s="94"/>
      <c r="BX110" s="94"/>
      <c r="BY110" s="343"/>
      <c r="BZ110" s="343"/>
      <c r="CC110" s="345"/>
      <c r="CD110" s="347"/>
      <c r="CE110" s="343"/>
      <c r="CF110" s="345"/>
      <c r="CG110" s="347"/>
      <c r="CH110" s="343"/>
      <c r="CI110" s="343"/>
      <c r="DJ110" s="4"/>
      <c r="DK110" s="278"/>
      <c r="DM110" s="4"/>
      <c r="DN110" s="94"/>
      <c r="DQ110" s="94"/>
      <c r="EB110" s="10"/>
      <c r="EC110" s="10"/>
      <c r="ED110" s="10"/>
      <c r="EE110" s="10"/>
      <c r="EF110" s="10"/>
      <c r="EG110" s="10"/>
      <c r="EH110" s="10"/>
      <c r="EI110" s="10"/>
      <c r="EJ110" s="10"/>
      <c r="EK110" s="10"/>
      <c r="EL110" s="10"/>
      <c r="EM110" s="10"/>
      <c r="EN110" s="10"/>
      <c r="EO110" s="10"/>
      <c r="EP110" s="10"/>
      <c r="EQ110" s="10"/>
      <c r="ER110" s="10"/>
      <c r="EV110" s="4"/>
      <c r="EW110" s="94"/>
      <c r="EZ110" s="94"/>
      <c r="FH110" s="4"/>
    </row>
    <row r="111" spans="1:167">
      <c r="A111" s="1"/>
      <c r="H111" s="2"/>
      <c r="M111" s="1"/>
      <c r="P111" s="100"/>
      <c r="BR111" s="4"/>
      <c r="BS111" s="4"/>
      <c r="BU111" s="94"/>
      <c r="BW111" s="4"/>
      <c r="BZ111" s="94"/>
      <c r="CC111" s="345"/>
      <c r="CI111" s="343"/>
      <c r="CJ111" s="345"/>
      <c r="CK111" s="345"/>
      <c r="DE111" s="4"/>
      <c r="DG111" s="94"/>
      <c r="DH111" s="4"/>
      <c r="DN111" s="94"/>
      <c r="DQ111" s="94"/>
      <c r="EB111" s="10"/>
      <c r="EC111" s="10"/>
      <c r="ED111" s="10"/>
      <c r="EE111" s="10"/>
      <c r="EF111" s="10"/>
      <c r="EG111" s="10"/>
      <c r="EH111" s="10"/>
      <c r="EI111" s="10"/>
      <c r="EJ111" s="10"/>
      <c r="EK111" s="10"/>
      <c r="EL111" s="10"/>
      <c r="EM111" s="10"/>
      <c r="EN111" s="10"/>
      <c r="EO111" s="10"/>
      <c r="EP111" s="10"/>
      <c r="EQ111" s="10"/>
      <c r="ER111" s="10"/>
      <c r="ES111" s="94"/>
      <c r="ET111" s="4"/>
      <c r="EW111" s="94"/>
      <c r="EZ111" s="94"/>
      <c r="FF111" s="4"/>
      <c r="FK111" s="4"/>
    </row>
    <row r="112" spans="1:167">
      <c r="A112" s="1"/>
      <c r="L112" s="2"/>
      <c r="M112" s="1"/>
      <c r="P112" s="100"/>
      <c r="BO112" s="4"/>
      <c r="BP112" s="4"/>
      <c r="BS112" s="4"/>
      <c r="BU112" s="94"/>
      <c r="BX112" s="94"/>
      <c r="BY112" s="94"/>
      <c r="BZ112" s="94"/>
      <c r="CJ112" s="345"/>
      <c r="CK112" s="345"/>
      <c r="DG112" s="94"/>
      <c r="DJ112" s="4"/>
      <c r="DK112" s="278"/>
      <c r="DM112" s="4"/>
      <c r="DN112" s="94"/>
      <c r="DP112" s="4"/>
      <c r="DQ112" s="94"/>
      <c r="EB112" s="10"/>
      <c r="EC112" s="10"/>
      <c r="ED112" s="10"/>
      <c r="EE112" s="10"/>
      <c r="EF112" s="10"/>
      <c r="EG112" s="10"/>
      <c r="EH112" s="10"/>
      <c r="EI112" s="10"/>
      <c r="EJ112" s="10"/>
      <c r="EK112" s="10"/>
      <c r="EL112" s="10"/>
      <c r="EM112" s="10"/>
      <c r="EN112" s="10"/>
      <c r="EO112" s="10"/>
      <c r="EP112" s="10"/>
      <c r="EQ112" s="10"/>
      <c r="ER112" s="10"/>
      <c r="ES112" s="94"/>
      <c r="EV112" s="4"/>
      <c r="EW112" s="94"/>
      <c r="EY112" s="4"/>
      <c r="EZ112" s="94"/>
    </row>
    <row r="113" spans="1:162">
      <c r="A113" s="1"/>
      <c r="H113" s="2"/>
      <c r="M113" s="1"/>
      <c r="P113" s="100"/>
      <c r="BO113" s="4"/>
      <c r="BP113" s="4"/>
      <c r="BR113" s="4"/>
      <c r="BS113" s="4"/>
      <c r="BU113" s="94"/>
      <c r="BX113" s="94"/>
      <c r="BY113" s="94"/>
      <c r="BZ113" s="94"/>
      <c r="CJ113" s="345"/>
      <c r="CK113" s="345"/>
      <c r="DE113" s="4"/>
      <c r="DG113" s="94"/>
      <c r="DH113" s="4"/>
      <c r="DN113" s="94"/>
      <c r="DQ113" s="94"/>
      <c r="EB113" s="10"/>
      <c r="EC113" s="10"/>
      <c r="ED113" s="10"/>
      <c r="EE113" s="10"/>
      <c r="EF113" s="10"/>
      <c r="EG113" s="10"/>
      <c r="EH113" s="10"/>
      <c r="EI113" s="10"/>
      <c r="EJ113" s="10"/>
      <c r="EK113" s="10"/>
      <c r="EL113" s="10"/>
      <c r="EM113" s="10"/>
      <c r="EN113" s="10"/>
      <c r="EO113" s="10"/>
      <c r="EP113" s="10"/>
      <c r="EQ113" s="10"/>
      <c r="ER113" s="10"/>
      <c r="ES113" s="94"/>
      <c r="ET113" s="4"/>
      <c r="EW113" s="94"/>
      <c r="EZ113" s="94"/>
      <c r="FF113" s="4"/>
    </row>
    <row r="114" spans="1:162">
      <c r="A114" s="1"/>
      <c r="H114" s="2"/>
      <c r="M114" s="1"/>
      <c r="P114" s="100"/>
      <c r="BO114" s="4"/>
      <c r="BP114" s="4"/>
      <c r="BR114" s="4"/>
      <c r="BS114" s="4"/>
      <c r="BU114" s="94"/>
      <c r="BX114" s="94"/>
      <c r="BY114" s="94"/>
      <c r="BZ114" s="94"/>
      <c r="CD114" s="345"/>
      <c r="CE114" s="345"/>
      <c r="CF114" s="345"/>
      <c r="CG114" s="345"/>
      <c r="CH114" s="345"/>
      <c r="CJ114" s="345"/>
      <c r="CK114" s="345"/>
      <c r="DE114" s="4"/>
      <c r="DG114" s="94"/>
      <c r="DH114" s="4"/>
      <c r="DN114" s="94"/>
      <c r="DQ114" s="94"/>
      <c r="EB114" s="10"/>
      <c r="EC114" s="10"/>
      <c r="ED114" s="10"/>
      <c r="EE114" s="10"/>
      <c r="EF114" s="10"/>
      <c r="EG114" s="10"/>
      <c r="EH114" s="10"/>
      <c r="EI114" s="10"/>
      <c r="EJ114" s="10"/>
      <c r="EK114" s="10"/>
      <c r="EL114" s="10"/>
      <c r="EM114" s="10"/>
      <c r="EN114" s="10"/>
      <c r="EO114" s="10"/>
      <c r="EP114" s="10"/>
      <c r="EQ114" s="10"/>
      <c r="ER114" s="10"/>
      <c r="ES114" s="94"/>
      <c r="ET114" s="4"/>
      <c r="EW114" s="94"/>
      <c r="EZ114" s="94"/>
      <c r="FF114" s="4"/>
    </row>
    <row r="115" spans="1:162">
      <c r="A115" s="1"/>
      <c r="H115" s="2"/>
      <c r="M115" s="1"/>
      <c r="P115" s="100"/>
      <c r="BO115" s="4"/>
      <c r="BP115" s="4"/>
      <c r="BR115" s="4"/>
      <c r="BS115" s="4"/>
      <c r="BU115" s="94"/>
      <c r="BX115" s="94"/>
      <c r="BY115" s="94"/>
      <c r="BZ115" s="94"/>
      <c r="CC115" s="345"/>
      <c r="CD115" s="345"/>
      <c r="CE115" s="345"/>
      <c r="CF115" s="345"/>
      <c r="CG115" s="345"/>
      <c r="CH115" s="345"/>
      <c r="CI115" s="345"/>
      <c r="CJ115" s="345"/>
      <c r="CK115" s="345"/>
      <c r="DE115" s="4"/>
      <c r="DG115" s="94"/>
      <c r="DH115" s="4"/>
      <c r="DN115" s="94"/>
      <c r="DQ115" s="94"/>
      <c r="EB115" s="10"/>
      <c r="EC115" s="10"/>
      <c r="ED115" s="10"/>
      <c r="EE115" s="10"/>
      <c r="EF115" s="10"/>
      <c r="EG115" s="10"/>
      <c r="EH115" s="10"/>
      <c r="EI115" s="10"/>
      <c r="EJ115" s="10"/>
      <c r="EK115" s="10"/>
      <c r="EL115" s="10"/>
      <c r="EM115" s="10"/>
      <c r="EN115" s="10"/>
      <c r="EO115" s="10"/>
      <c r="EP115" s="10"/>
      <c r="EQ115" s="10"/>
      <c r="ER115" s="10"/>
      <c r="ES115" s="94"/>
      <c r="ET115" s="4"/>
      <c r="EW115" s="94"/>
      <c r="EZ115" s="94"/>
      <c r="FF115" s="4"/>
    </row>
    <row r="116" spans="1:162">
      <c r="A116" s="1"/>
      <c r="H116" s="2"/>
      <c r="M116" s="1"/>
      <c r="P116" s="100"/>
      <c r="BO116" s="4"/>
      <c r="BP116" s="4"/>
      <c r="BR116" s="4"/>
      <c r="BS116" s="4"/>
      <c r="BU116" s="94"/>
      <c r="BX116" s="94"/>
      <c r="BY116" s="94"/>
      <c r="BZ116" s="94"/>
      <c r="CC116" s="345"/>
      <c r="CD116" s="345"/>
      <c r="CE116" s="345"/>
      <c r="CF116" s="345"/>
      <c r="CG116" s="345"/>
      <c r="CH116" s="345"/>
      <c r="CI116" s="345"/>
      <c r="CJ116" s="345"/>
      <c r="CK116" s="345"/>
      <c r="DE116" s="4"/>
      <c r="DG116" s="94"/>
      <c r="DH116" s="4"/>
      <c r="DN116" s="94"/>
      <c r="DQ116" s="94"/>
      <c r="EB116" s="10"/>
      <c r="EC116" s="10"/>
      <c r="ED116" s="10"/>
      <c r="EE116" s="10"/>
      <c r="EF116" s="10"/>
      <c r="EG116" s="10"/>
      <c r="EH116" s="10"/>
      <c r="EI116" s="10"/>
      <c r="EJ116" s="10"/>
      <c r="EK116" s="10"/>
      <c r="EL116" s="10"/>
      <c r="EM116" s="10"/>
      <c r="EN116" s="10"/>
      <c r="EO116" s="10"/>
      <c r="EP116" s="10"/>
      <c r="EQ116" s="10"/>
      <c r="ER116" s="10"/>
      <c r="ES116" s="94"/>
      <c r="ET116" s="4"/>
      <c r="EW116" s="94"/>
      <c r="EZ116" s="94"/>
      <c r="FF116" s="4"/>
    </row>
    <row r="117" spans="1:162">
      <c r="A117" s="1"/>
      <c r="H117" s="2"/>
      <c r="M117" s="1"/>
      <c r="P117" s="100"/>
      <c r="BO117" s="4"/>
      <c r="BP117" s="4"/>
      <c r="BR117" s="4"/>
      <c r="BS117" s="4"/>
      <c r="BU117" s="94"/>
      <c r="BX117" s="94"/>
      <c r="BY117" s="94"/>
      <c r="BZ117" s="94"/>
      <c r="CC117" s="345"/>
      <c r="CI117" s="345"/>
      <c r="CJ117" s="345"/>
      <c r="CK117" s="345"/>
      <c r="DE117" s="4"/>
      <c r="DG117" s="94"/>
      <c r="DH117" s="4"/>
      <c r="DN117" s="94"/>
      <c r="DQ117" s="94"/>
      <c r="EB117" s="10"/>
      <c r="EC117" s="10"/>
      <c r="ED117" s="10"/>
      <c r="EE117" s="10"/>
      <c r="EF117" s="10"/>
      <c r="EG117" s="10"/>
      <c r="EH117" s="10"/>
      <c r="EI117" s="10"/>
      <c r="EJ117" s="10"/>
      <c r="EK117" s="10"/>
      <c r="EL117" s="10"/>
      <c r="EM117" s="10"/>
      <c r="EN117" s="10"/>
      <c r="EO117" s="10"/>
      <c r="EP117" s="10"/>
      <c r="EQ117" s="10"/>
      <c r="ER117" s="10"/>
      <c r="ES117" s="94"/>
      <c r="ET117" s="4"/>
      <c r="EW117" s="94"/>
      <c r="EZ117" s="94"/>
      <c r="FF117" s="4"/>
    </row>
    <row r="118" spans="1:162">
      <c r="A118" s="1"/>
      <c r="H118" s="2"/>
      <c r="M118" s="1"/>
      <c r="P118" s="100"/>
      <c r="BO118" s="4"/>
      <c r="BP118" s="4"/>
      <c r="BR118" s="4"/>
      <c r="BS118" s="4"/>
      <c r="BU118" s="94"/>
      <c r="BX118" s="94"/>
      <c r="BY118" s="94"/>
      <c r="BZ118" s="94"/>
      <c r="DE118" s="4"/>
      <c r="DG118" s="94"/>
      <c r="DH118" s="4"/>
      <c r="DN118" s="94"/>
      <c r="DQ118" s="94"/>
      <c r="EB118" s="10"/>
      <c r="EC118" s="10"/>
      <c r="ED118" s="10"/>
      <c r="EE118" s="10"/>
      <c r="EF118" s="10"/>
      <c r="EG118" s="10"/>
      <c r="EH118" s="10"/>
      <c r="EI118" s="10"/>
      <c r="EJ118" s="10"/>
      <c r="EK118" s="10"/>
      <c r="EL118" s="10"/>
      <c r="EM118" s="10"/>
      <c r="EN118" s="10"/>
      <c r="EO118" s="10"/>
      <c r="EP118" s="10"/>
      <c r="EQ118" s="10"/>
      <c r="ER118" s="10"/>
      <c r="ES118" s="94"/>
      <c r="ET118" s="4"/>
      <c r="EW118" s="94"/>
      <c r="EZ118" s="94"/>
      <c r="FF118" s="4"/>
    </row>
    <row r="119" spans="1:162">
      <c r="A119" s="1"/>
      <c r="H119" s="2"/>
      <c r="M119" s="1"/>
      <c r="P119" s="100"/>
      <c r="BR119" s="4"/>
      <c r="BS119" s="4"/>
      <c r="DE119" s="4"/>
      <c r="DG119" s="94"/>
      <c r="DH119" s="4"/>
      <c r="DN119" s="94"/>
      <c r="DQ119" s="94"/>
      <c r="EB119" s="10"/>
      <c r="EC119" s="10"/>
      <c r="ED119" s="10"/>
      <c r="EE119" s="10"/>
      <c r="EF119" s="10"/>
      <c r="EG119" s="10"/>
      <c r="EH119" s="10"/>
      <c r="EI119" s="10"/>
      <c r="EJ119" s="10"/>
      <c r="EK119" s="10"/>
      <c r="EL119" s="10"/>
      <c r="EM119" s="10"/>
      <c r="EN119" s="10"/>
      <c r="EO119" s="10"/>
      <c r="EP119" s="10"/>
      <c r="EQ119" s="10"/>
      <c r="ER119" s="10"/>
      <c r="ES119" s="94"/>
      <c r="ET119" s="4"/>
      <c r="EW119" s="94"/>
      <c r="EZ119" s="94"/>
      <c r="FF119" s="4"/>
    </row>
    <row r="120" spans="1:162">
      <c r="P120" s="100"/>
      <c r="EB120" s="10"/>
      <c r="EC120" s="10"/>
      <c r="ED120" s="10"/>
      <c r="EE120" s="10"/>
      <c r="EF120" s="10"/>
      <c r="EG120" s="10"/>
      <c r="EH120" s="10"/>
      <c r="EI120" s="10"/>
      <c r="EJ120" s="10"/>
      <c r="EK120" s="10"/>
      <c r="EL120" s="10"/>
      <c r="EM120" s="10"/>
      <c r="EN120" s="10"/>
      <c r="EO120" s="10"/>
      <c r="EP120" s="10"/>
      <c r="EQ120" s="10"/>
      <c r="ER120" s="10"/>
    </row>
    <row r="121" spans="1:162">
      <c r="P121" s="100"/>
      <c r="EB121" s="10"/>
      <c r="EC121" s="10"/>
      <c r="ED121" s="10"/>
      <c r="EE121" s="10"/>
      <c r="EF121" s="10"/>
      <c r="EG121" s="10"/>
      <c r="EH121" s="10"/>
      <c r="EI121" s="10"/>
      <c r="EJ121" s="10"/>
      <c r="EK121" s="10"/>
      <c r="EL121" s="10"/>
      <c r="EM121" s="10"/>
      <c r="EN121" s="10"/>
      <c r="EO121" s="10"/>
      <c r="EP121" s="10"/>
      <c r="EQ121" s="10"/>
      <c r="ER121" s="10"/>
    </row>
    <row r="122" spans="1:162">
      <c r="P122" s="100"/>
      <c r="EB122" s="10"/>
      <c r="EC122" s="10"/>
      <c r="ED122" s="10"/>
      <c r="EE122" s="10"/>
      <c r="EF122" s="10"/>
      <c r="EG122" s="10"/>
      <c r="EH122" s="10"/>
      <c r="EI122" s="10"/>
      <c r="EJ122" s="10"/>
      <c r="EK122" s="10"/>
      <c r="EL122" s="10"/>
      <c r="EM122" s="10"/>
      <c r="EN122" s="10"/>
      <c r="EO122" s="10"/>
      <c r="EP122" s="10"/>
      <c r="EQ122" s="10"/>
      <c r="ER122" s="10"/>
    </row>
    <row r="123" spans="1:162">
      <c r="P123" s="100"/>
      <c r="EB123" s="10"/>
      <c r="EC123" s="10"/>
      <c r="ED123" s="10"/>
      <c r="EE123" s="10"/>
      <c r="EF123" s="10"/>
      <c r="EG123" s="10"/>
      <c r="EH123" s="10"/>
      <c r="EI123" s="10"/>
      <c r="EJ123" s="10"/>
      <c r="EK123" s="10"/>
      <c r="EL123" s="10"/>
      <c r="EM123" s="10"/>
      <c r="EN123" s="10"/>
      <c r="EO123" s="10"/>
      <c r="EP123" s="10"/>
      <c r="EQ123" s="10"/>
      <c r="ER123" s="10"/>
    </row>
    <row r="124" spans="1:162">
      <c r="P124" s="100"/>
      <c r="EB124" s="10"/>
      <c r="EC124" s="10"/>
      <c r="ED124" s="10"/>
      <c r="EE124" s="10"/>
      <c r="EF124" s="10"/>
      <c r="EG124" s="10"/>
      <c r="EH124" s="10"/>
      <c r="EI124" s="10"/>
      <c r="EJ124" s="10"/>
      <c r="EK124" s="10"/>
      <c r="EL124" s="10"/>
      <c r="EM124" s="10"/>
      <c r="EN124" s="10"/>
      <c r="EO124" s="10"/>
      <c r="EP124" s="10"/>
      <c r="EQ124" s="10"/>
      <c r="ER124" s="10"/>
    </row>
    <row r="125" spans="1:162">
      <c r="P125" s="100"/>
      <c r="EB125" s="10"/>
      <c r="EC125" s="10"/>
      <c r="ED125" s="10"/>
      <c r="EE125" s="10"/>
      <c r="EF125" s="10"/>
      <c r="EG125" s="10"/>
      <c r="EH125" s="10"/>
      <c r="EI125" s="10"/>
      <c r="EJ125" s="10"/>
      <c r="EK125" s="10"/>
      <c r="EL125" s="10"/>
      <c r="EM125" s="10"/>
      <c r="EN125" s="10"/>
      <c r="EO125" s="10"/>
      <c r="EP125" s="10"/>
      <c r="EQ125" s="10"/>
      <c r="ER125" s="10"/>
    </row>
    <row r="126" spans="1:162">
      <c r="P126" s="100"/>
      <c r="EB126" s="10"/>
      <c r="EC126" s="10"/>
      <c r="ED126" s="10"/>
      <c r="EE126" s="10"/>
      <c r="EF126" s="10"/>
      <c r="EG126" s="10"/>
      <c r="EH126" s="10"/>
      <c r="EI126" s="10"/>
      <c r="EJ126" s="10"/>
      <c r="EK126" s="10"/>
      <c r="EL126" s="10"/>
      <c r="EM126" s="10"/>
      <c r="EN126" s="10"/>
      <c r="EO126" s="10"/>
      <c r="EP126" s="10"/>
      <c r="EQ126" s="10"/>
      <c r="ER126" s="10"/>
    </row>
    <row r="127" spans="1:162">
      <c r="P127" s="100"/>
      <c r="EB127" s="10"/>
      <c r="EC127" s="10"/>
      <c r="ED127" s="10"/>
      <c r="EE127" s="10"/>
      <c r="EF127" s="10"/>
      <c r="EG127" s="10"/>
      <c r="EH127" s="10"/>
      <c r="EI127" s="10"/>
      <c r="EJ127" s="10"/>
      <c r="EK127" s="10"/>
      <c r="EL127" s="10"/>
      <c r="EM127" s="10"/>
      <c r="EN127" s="10"/>
      <c r="EO127" s="10"/>
      <c r="EP127" s="10"/>
      <c r="EQ127" s="10"/>
      <c r="ER127" s="10"/>
    </row>
  </sheetData>
  <mergeCells count="17">
    <mergeCell ref="H75:M76"/>
    <mergeCell ref="B44:B45"/>
    <mergeCell ref="B43:D43"/>
    <mergeCell ref="H66:M67"/>
    <mergeCell ref="A43:A45"/>
    <mergeCell ref="A76:F76"/>
    <mergeCell ref="G2:M2"/>
    <mergeCell ref="E6:F6"/>
    <mergeCell ref="A39:F39"/>
    <mergeCell ref="B5:F5"/>
    <mergeCell ref="B6:B7"/>
    <mergeCell ref="H5:M5"/>
    <mergeCell ref="H6:K6"/>
    <mergeCell ref="L6:M6"/>
    <mergeCell ref="G39:M40"/>
    <mergeCell ref="A5:A7"/>
    <mergeCell ref="G5:G7"/>
  </mergeCells>
  <phoneticPr fontId="0" type="noConversion"/>
  <hyperlinks>
    <hyperlink ref="F1" location="Sommaire!A1" display="Retour sommaire"/>
    <hyperlink ref="M1" location="Sommaire!A1" display="Retour sommaire"/>
  </hyperlinks>
  <pageMargins left="0.78740157480314965" right="0.33" top="0.8" bottom="0.2" header="0.15" footer="0.3"/>
  <pageSetup paperSize="9" scale="63" firstPageNumber="17"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1" manualBreakCount="1">
    <brk id="6" max="75" man="1"/>
  </colBreaks>
  <drawing r:id="rId2"/>
</worksheet>
</file>

<file path=xl/worksheets/sheet12.xml><?xml version="1.0" encoding="utf-8"?>
<worksheet xmlns="http://schemas.openxmlformats.org/spreadsheetml/2006/main" xmlns:r="http://schemas.openxmlformats.org/officeDocument/2006/relationships">
  <sheetPr codeName="Feuil16">
    <tabColor rgb="FF92D050"/>
  </sheetPr>
  <dimension ref="A1:AC267"/>
  <sheetViews>
    <sheetView view="pageLayout" topLeftCell="I1" zoomScale="90" zoomScaleNormal="100" zoomScaleSheetLayoutView="80" zoomScalePageLayoutView="90" workbookViewId="0">
      <selection activeCell="O3" sqref="O3"/>
    </sheetView>
  </sheetViews>
  <sheetFormatPr baseColWidth="10" defaultRowHeight="12.75"/>
  <cols>
    <col min="1" max="1" width="29.5703125" style="4" customWidth="1"/>
    <col min="2" max="3" width="15.28515625" style="65" customWidth="1"/>
    <col min="4" max="4" width="15.28515625" style="4" customWidth="1"/>
    <col min="5" max="6" width="15.28515625" style="65" customWidth="1"/>
    <col min="7" max="7" width="15.28515625" style="4" customWidth="1"/>
    <col min="8" max="8" width="15.28515625" style="65" customWidth="1"/>
    <col min="9" max="9" width="29.85546875" style="2" customWidth="1"/>
    <col min="10" max="12" width="13.7109375" style="2" customWidth="1"/>
    <col min="13" max="13" width="0.85546875" style="2" customWidth="1"/>
    <col min="14" max="17" width="12.5703125" style="2" customWidth="1"/>
    <col min="18" max="18" width="3.85546875" customWidth="1"/>
  </cols>
  <sheetData>
    <row r="1" spans="1:29" s="650" customFormat="1" ht="20.25">
      <c r="A1" s="776" t="s">
        <v>300</v>
      </c>
      <c r="B1" s="741"/>
      <c r="C1" s="741"/>
      <c r="D1" s="741"/>
      <c r="E1" s="741"/>
      <c r="F1" s="741"/>
      <c r="G1" s="741"/>
      <c r="H1" s="652" t="s">
        <v>115</v>
      </c>
      <c r="I1" s="776" t="s">
        <v>300</v>
      </c>
      <c r="J1" s="651"/>
      <c r="K1" s="651"/>
      <c r="L1" s="651"/>
      <c r="M1" s="651"/>
      <c r="N1" s="651"/>
      <c r="O1" s="651"/>
      <c r="P1" s="651"/>
      <c r="Q1" s="652" t="s">
        <v>115</v>
      </c>
    </row>
    <row r="2" spans="1:29" s="650" customFormat="1" ht="18">
      <c r="A2" s="655" t="s">
        <v>412</v>
      </c>
      <c r="B2" s="816"/>
      <c r="C2" s="816"/>
      <c r="D2" s="816"/>
      <c r="E2" s="816"/>
      <c r="F2" s="816"/>
      <c r="G2" s="816"/>
      <c r="H2" s="816"/>
      <c r="I2" s="655" t="s">
        <v>477</v>
      </c>
      <c r="J2" s="817"/>
      <c r="K2" s="817"/>
      <c r="L2" s="817"/>
      <c r="M2" s="817"/>
      <c r="N2" s="817"/>
      <c r="O2" s="817"/>
      <c r="P2" s="817"/>
      <c r="Q2" s="659"/>
    </row>
    <row r="3" spans="1:29" ht="12" customHeight="1">
      <c r="A3" s="472"/>
      <c r="B3" s="541"/>
      <c r="C3" s="541"/>
      <c r="D3" s="541"/>
      <c r="E3" s="541"/>
      <c r="F3" s="541"/>
      <c r="G3" s="541"/>
      <c r="H3" s="541"/>
      <c r="I3" s="472"/>
      <c r="J3" s="586"/>
      <c r="K3" s="586"/>
      <c r="L3" s="586"/>
      <c r="M3" s="586"/>
      <c r="N3" s="586"/>
      <c r="O3" s="586"/>
      <c r="P3" s="586"/>
      <c r="Q3" s="401"/>
    </row>
    <row r="4" spans="1:29">
      <c r="A4" s="668" t="s">
        <v>3</v>
      </c>
      <c r="C4" s="1"/>
      <c r="D4" s="1"/>
      <c r="E4" s="2"/>
      <c r="F4" s="1"/>
      <c r="G4" s="1"/>
      <c r="H4" s="2"/>
      <c r="I4" s="668" t="s">
        <v>3</v>
      </c>
      <c r="Q4" s="10"/>
    </row>
    <row r="5" spans="1:29" ht="16.5" customHeight="1">
      <c r="A5" s="669" t="s">
        <v>4</v>
      </c>
      <c r="B5" s="462"/>
      <c r="C5" s="423"/>
      <c r="D5" s="423"/>
      <c r="E5" s="423"/>
      <c r="F5" s="423"/>
      <c r="G5" s="423"/>
      <c r="H5" s="423"/>
      <c r="I5" s="669" t="s">
        <v>82</v>
      </c>
      <c r="J5" s="9"/>
      <c r="K5" s="543"/>
      <c r="M5" s="4"/>
      <c r="Q5" s="10"/>
    </row>
    <row r="6" spans="1:29" ht="17.25" customHeight="1">
      <c r="A6" s="1222" t="s">
        <v>7</v>
      </c>
      <c r="B6" s="767" t="s">
        <v>67</v>
      </c>
      <c r="C6" s="767" t="s">
        <v>68</v>
      </c>
      <c r="D6" s="767" t="s">
        <v>69</v>
      </c>
      <c r="E6" s="767" t="s">
        <v>42</v>
      </c>
      <c r="F6" s="767" t="s">
        <v>70</v>
      </c>
      <c r="G6" s="767" t="s">
        <v>301</v>
      </c>
      <c r="H6" s="767" t="s">
        <v>70</v>
      </c>
      <c r="I6" s="1222" t="s">
        <v>7</v>
      </c>
      <c r="J6" s="1165" t="s">
        <v>196</v>
      </c>
      <c r="K6" s="1165"/>
      <c r="L6" s="1165"/>
      <c r="M6" s="124"/>
      <c r="N6" s="1165" t="s">
        <v>346</v>
      </c>
      <c r="O6" s="1165"/>
      <c r="P6" s="1165"/>
      <c r="Q6" s="1225"/>
      <c r="S6" s="1214" t="s">
        <v>196</v>
      </c>
      <c r="T6" s="1215"/>
      <c r="U6" s="1216"/>
      <c r="V6" s="11"/>
      <c r="W6" s="1214" t="s">
        <v>197</v>
      </c>
      <c r="X6" s="1215"/>
      <c r="Y6" s="1216"/>
      <c r="Z6" s="13"/>
      <c r="AA6" s="11"/>
      <c r="AB6" s="13"/>
      <c r="AC6" s="11"/>
    </row>
    <row r="7" spans="1:29" ht="17.25" customHeight="1">
      <c r="A7" s="1139"/>
      <c r="B7" s="13" t="s">
        <v>133</v>
      </c>
      <c r="C7" s="818" t="s">
        <v>71</v>
      </c>
      <c r="D7" s="818" t="s">
        <v>72</v>
      </c>
      <c r="E7" s="863" t="s">
        <v>46</v>
      </c>
      <c r="F7" s="13" t="s">
        <v>73</v>
      </c>
      <c r="G7" s="13" t="s">
        <v>46</v>
      </c>
      <c r="H7" s="13" t="s">
        <v>74</v>
      </c>
      <c r="I7" s="1223"/>
      <c r="J7" s="1226" t="s">
        <v>198</v>
      </c>
      <c r="K7" s="1226" t="s">
        <v>206</v>
      </c>
      <c r="L7" s="1226" t="s">
        <v>47</v>
      </c>
      <c r="M7" s="587"/>
      <c r="N7" s="1226" t="s">
        <v>199</v>
      </c>
      <c r="O7" s="1226" t="s">
        <v>239</v>
      </c>
      <c r="P7" s="1226" t="s">
        <v>200</v>
      </c>
      <c r="Q7" s="1226" t="s">
        <v>41</v>
      </c>
      <c r="S7" s="1217" t="s">
        <v>198</v>
      </c>
      <c r="T7" s="1219" t="s">
        <v>201</v>
      </c>
      <c r="U7" s="1217" t="s">
        <v>47</v>
      </c>
      <c r="V7" s="1069" t="s">
        <v>202</v>
      </c>
      <c r="W7" s="1217" t="s">
        <v>199</v>
      </c>
      <c r="X7" s="1217" t="s">
        <v>44</v>
      </c>
      <c r="Y7" s="1217" t="s">
        <v>114</v>
      </c>
      <c r="Z7" s="583" t="s">
        <v>41</v>
      </c>
      <c r="AA7" s="544" t="s">
        <v>202</v>
      </c>
      <c r="AB7" s="13"/>
      <c r="AC7" s="11" t="s">
        <v>240</v>
      </c>
    </row>
    <row r="8" spans="1:29" ht="17.25" customHeight="1">
      <c r="A8" s="1224"/>
      <c r="B8" s="819" t="s">
        <v>75</v>
      </c>
      <c r="C8" s="819" t="s">
        <v>76</v>
      </c>
      <c r="D8" s="819" t="s">
        <v>77</v>
      </c>
      <c r="E8" s="819" t="s">
        <v>78</v>
      </c>
      <c r="F8" s="819" t="s">
        <v>79</v>
      </c>
      <c r="G8" s="820" t="s">
        <v>80</v>
      </c>
      <c r="H8" s="819" t="s">
        <v>81</v>
      </c>
      <c r="I8" s="1224"/>
      <c r="J8" s="1227"/>
      <c r="K8" s="1227"/>
      <c r="L8" s="1227"/>
      <c r="M8" s="587"/>
      <c r="N8" s="1227"/>
      <c r="O8" s="1227"/>
      <c r="P8" s="1227"/>
      <c r="Q8" s="1227"/>
      <c r="S8" s="1218"/>
      <c r="T8" s="1220"/>
      <c r="U8" s="1218"/>
      <c r="V8" s="1070" t="s">
        <v>203</v>
      </c>
      <c r="W8" s="1221"/>
      <c r="X8" s="1221"/>
      <c r="Y8" s="1221"/>
      <c r="Z8" s="581"/>
      <c r="AA8" s="545" t="s">
        <v>204</v>
      </c>
      <c r="AB8" s="546"/>
      <c r="AC8" s="546" t="s">
        <v>241</v>
      </c>
    </row>
    <row r="9" spans="1:29" ht="18.75" customHeight="1">
      <c r="A9" s="670" t="s">
        <v>8</v>
      </c>
      <c r="B9" s="682">
        <v>486.4764512500002</v>
      </c>
      <c r="C9" s="682">
        <v>656.16759178999996</v>
      </c>
      <c r="D9" s="682">
        <v>169.69114053999976</v>
      </c>
      <c r="E9" s="682">
        <v>20.615432700000003</v>
      </c>
      <c r="F9" s="682">
        <v>149.07570783999975</v>
      </c>
      <c r="G9" s="682">
        <v>53.910710389999991</v>
      </c>
      <c r="H9" s="682">
        <v>95.16499744999976</v>
      </c>
      <c r="I9" s="670" t="s">
        <v>8</v>
      </c>
      <c r="J9" s="682">
        <v>61.379902963548119</v>
      </c>
      <c r="K9" s="682">
        <v>18.033274457207096</v>
      </c>
      <c r="L9" s="682">
        <v>20.586822579244785</v>
      </c>
      <c r="M9" s="610"/>
      <c r="N9" s="682">
        <v>21.786962925285295</v>
      </c>
      <c r="O9" s="682">
        <v>59.554720158445519</v>
      </c>
      <c r="P9" s="682">
        <v>18.073646903142919</v>
      </c>
      <c r="Q9" s="682">
        <v>0.58467001312627231</v>
      </c>
      <c r="S9" s="547">
        <f>F9</f>
        <v>149.07570783999975</v>
      </c>
      <c r="T9" s="603" t="e">
        <f>'6'!F8-'5'!#REF!</f>
        <v>#REF!</v>
      </c>
      <c r="U9" s="604" t="e">
        <f>'5'!#REF!</f>
        <v>#REF!</v>
      </c>
      <c r="V9" s="1068" t="e">
        <f>U9+T9+S9</f>
        <v>#REF!</v>
      </c>
      <c r="W9" s="549">
        <f>'4'!D9</f>
        <v>53.910710389999991</v>
      </c>
      <c r="X9" s="549">
        <f>'4'!B9</f>
        <v>147.36506790000004</v>
      </c>
      <c r="Y9" s="549">
        <f>'4'!F9</f>
        <v>44.722302380000002</v>
      </c>
      <c r="Z9" s="549">
        <f>'4'!H9</f>
        <v>1.4467356399999574</v>
      </c>
      <c r="AA9" s="548">
        <f>Y9+X9+W9+Z9</f>
        <v>247.44481630999999</v>
      </c>
      <c r="AB9" s="549"/>
      <c r="AC9" s="549" t="e">
        <f>V9-AA9</f>
        <v>#REF!</v>
      </c>
    </row>
    <row r="10" spans="1:29" s="477" customFormat="1" ht="18.75" customHeight="1">
      <c r="A10" s="524" t="s">
        <v>9</v>
      </c>
      <c r="B10" s="685">
        <v>732.41086943000039</v>
      </c>
      <c r="C10" s="685">
        <v>1075.9858528</v>
      </c>
      <c r="D10" s="685">
        <v>343.57498336999959</v>
      </c>
      <c r="E10" s="685">
        <v>13.931718</v>
      </c>
      <c r="F10" s="685">
        <v>329.6432653699996</v>
      </c>
      <c r="G10" s="685">
        <v>64.415879740000008</v>
      </c>
      <c r="H10" s="685">
        <v>265.22738562999962</v>
      </c>
      <c r="I10" s="524" t="s">
        <v>9</v>
      </c>
      <c r="J10" s="685">
        <v>56.511310489581803</v>
      </c>
      <c r="K10" s="685">
        <v>15.202456450825403</v>
      </c>
      <c r="L10" s="685">
        <v>28.286233059592774</v>
      </c>
      <c r="M10" s="610"/>
      <c r="N10" s="685">
        <v>10.939892037473596</v>
      </c>
      <c r="O10" s="685">
        <v>55.811034024277895</v>
      </c>
      <c r="P10" s="685">
        <v>28.021040556739973</v>
      </c>
      <c r="Q10" s="685">
        <v>5.2280333815085402</v>
      </c>
      <c r="S10" s="550">
        <f t="shared" ref="S10:S38" si="0">F10</f>
        <v>329.6432653699996</v>
      </c>
      <c r="T10" s="549" t="e">
        <f>'6'!F9-'5'!#REF!</f>
        <v>#REF!</v>
      </c>
      <c r="U10" s="605" t="e">
        <f>'5'!#REF!</f>
        <v>#REF!</v>
      </c>
      <c r="V10" s="1068" t="e">
        <f t="shared" ref="V10:V38" si="1">U10+T10+S10</f>
        <v>#REF!</v>
      </c>
      <c r="W10" s="549">
        <f>'4'!D10</f>
        <v>64.415879740000008</v>
      </c>
      <c r="X10" s="549">
        <f>'4'!B10</f>
        <v>328.62452788000019</v>
      </c>
      <c r="Y10" s="549">
        <f>'4'!F10</f>
        <v>164.99248553000004</v>
      </c>
      <c r="Z10" s="549">
        <f>'4'!H10</f>
        <v>30.78351855999955</v>
      </c>
      <c r="AA10" s="548">
        <f t="shared" ref="AA10:AA38" si="2">Y10+X10+W10+Z10</f>
        <v>588.81641170999978</v>
      </c>
      <c r="AB10" s="549"/>
      <c r="AC10" s="549" t="e">
        <f t="shared" ref="AC10:AC38" si="3">V10-AA10</f>
        <v>#REF!</v>
      </c>
    </row>
    <row r="11" spans="1:29" ht="18.75" customHeight="1">
      <c r="A11" s="670" t="s">
        <v>10</v>
      </c>
      <c r="B11" s="682">
        <v>377.42001607000003</v>
      </c>
      <c r="C11" s="682">
        <v>524.9720863</v>
      </c>
      <c r="D11" s="682">
        <v>147.55207022999997</v>
      </c>
      <c r="E11" s="682">
        <v>21.335888450000002</v>
      </c>
      <c r="F11" s="682">
        <v>126.21618177999997</v>
      </c>
      <c r="G11" s="682">
        <v>48.327886749999998</v>
      </c>
      <c r="H11" s="682">
        <v>77.888295029999966</v>
      </c>
      <c r="I11" s="670" t="s">
        <v>10</v>
      </c>
      <c r="J11" s="682">
        <v>51.170947189643108</v>
      </c>
      <c r="K11" s="682">
        <v>23.036039471706239</v>
      </c>
      <c r="L11" s="682">
        <v>25.793013338650653</v>
      </c>
      <c r="M11" s="610"/>
      <c r="N11" s="682">
        <v>19.743173459596413</v>
      </c>
      <c r="O11" s="682">
        <v>39.683925634109748</v>
      </c>
      <c r="P11" s="682">
        <v>35.31885090731852</v>
      </c>
      <c r="Q11" s="682">
        <v>5.2540499989753169</v>
      </c>
      <c r="S11" s="550">
        <f t="shared" si="0"/>
        <v>126.21618177999997</v>
      </c>
      <c r="T11" s="549" t="e">
        <f>'6'!F10-'5'!#REF!</f>
        <v>#REF!</v>
      </c>
      <c r="U11" s="605" t="e">
        <f>'5'!#REF!</f>
        <v>#REF!</v>
      </c>
      <c r="V11" s="1068" t="e">
        <f t="shared" si="1"/>
        <v>#REF!</v>
      </c>
      <c r="W11" s="549">
        <f>'4'!D11</f>
        <v>48.327886749999998</v>
      </c>
      <c r="X11" s="549">
        <f>'4'!B11</f>
        <v>97.139412150000027</v>
      </c>
      <c r="Y11" s="549">
        <f>'4'!F11</f>
        <v>86.454461350000017</v>
      </c>
      <c r="Z11" s="549">
        <f>'4'!H11</f>
        <v>12.861009090000024</v>
      </c>
      <c r="AA11" s="548">
        <f t="shared" si="2"/>
        <v>244.78276934000007</v>
      </c>
      <c r="AB11" s="549"/>
      <c r="AC11" s="549" t="e">
        <f t="shared" si="3"/>
        <v>#REF!</v>
      </c>
    </row>
    <row r="12" spans="1:29" s="477" customFormat="1" ht="18.75" customHeight="1">
      <c r="A12" s="524" t="s">
        <v>11</v>
      </c>
      <c r="B12" s="685">
        <v>475.75911510000037</v>
      </c>
      <c r="C12" s="685">
        <v>606.89760631999991</v>
      </c>
      <c r="D12" s="685">
        <v>131.13849121999954</v>
      </c>
      <c r="E12" s="685">
        <v>7.5524009599999999</v>
      </c>
      <c r="F12" s="685">
        <v>123.58609025999954</v>
      </c>
      <c r="G12" s="685">
        <v>46.87484495999999</v>
      </c>
      <c r="H12" s="685">
        <v>76.711245299999547</v>
      </c>
      <c r="I12" s="524" t="s">
        <v>11</v>
      </c>
      <c r="J12" s="685">
        <v>70.049223480158219</v>
      </c>
      <c r="K12" s="685">
        <v>23.335658134049083</v>
      </c>
      <c r="L12" s="685">
        <v>6.6151183857927141</v>
      </c>
      <c r="M12" s="610"/>
      <c r="N12" s="685">
        <v>23.204699892481106</v>
      </c>
      <c r="O12" s="685">
        <v>51.179701607736121</v>
      </c>
      <c r="P12" s="685">
        <v>22.128327271526054</v>
      </c>
      <c r="Q12" s="685">
        <v>3.4872712282567244</v>
      </c>
      <c r="S12" s="550">
        <f t="shared" si="0"/>
        <v>123.58609025999954</v>
      </c>
      <c r="T12" s="549" t="e">
        <f>'6'!F11-'5'!#REF!</f>
        <v>#REF!</v>
      </c>
      <c r="U12" s="605" t="e">
        <f>'5'!#REF!</f>
        <v>#REF!</v>
      </c>
      <c r="V12" s="1068" t="e">
        <f t="shared" si="1"/>
        <v>#REF!</v>
      </c>
      <c r="W12" s="549">
        <f>'4'!D12</f>
        <v>46.87484495999999</v>
      </c>
      <c r="X12" s="549">
        <f>'4'!B12</f>
        <v>103.38597736999999</v>
      </c>
      <c r="Y12" s="549">
        <f>'4'!F12</f>
        <v>44.700509589999989</v>
      </c>
      <c r="Z12" s="549">
        <f>'4'!H12</f>
        <v>7.0444909400000242</v>
      </c>
      <c r="AA12" s="548">
        <f t="shared" si="2"/>
        <v>202.00582285999999</v>
      </c>
      <c r="AB12" s="549"/>
      <c r="AC12" s="549" t="e">
        <f t="shared" si="3"/>
        <v>#REF!</v>
      </c>
    </row>
    <row r="13" spans="1:29" ht="18.75" customHeight="1">
      <c r="A13" s="670" t="s">
        <v>12</v>
      </c>
      <c r="B13" s="682">
        <v>732.37309752000101</v>
      </c>
      <c r="C13" s="682">
        <v>1039.4240860099999</v>
      </c>
      <c r="D13" s="682">
        <v>307.05098848999887</v>
      </c>
      <c r="E13" s="682">
        <v>5.8335691799999996</v>
      </c>
      <c r="F13" s="682">
        <v>301.21741930999889</v>
      </c>
      <c r="G13" s="682">
        <v>34.42449715999998</v>
      </c>
      <c r="H13" s="682">
        <v>266.7929221499989</v>
      </c>
      <c r="I13" s="670" t="s">
        <v>12</v>
      </c>
      <c r="J13" s="682">
        <v>60.30047918146672</v>
      </c>
      <c r="K13" s="682">
        <v>13.674922667643882</v>
      </c>
      <c r="L13" s="682">
        <v>26.024598150889393</v>
      </c>
      <c r="M13" s="610"/>
      <c r="N13" s="682">
        <v>6.7605176134778313</v>
      </c>
      <c r="O13" s="682">
        <v>73.337099945262239</v>
      </c>
      <c r="P13" s="682">
        <v>16.85410657915493</v>
      </c>
      <c r="Q13" s="682">
        <v>3.0482758621049948</v>
      </c>
      <c r="S13" s="550">
        <f t="shared" si="0"/>
        <v>301.21741930999889</v>
      </c>
      <c r="T13" s="549" t="e">
        <f>'6'!F12-'5'!#REF!</f>
        <v>#REF!</v>
      </c>
      <c r="U13" s="605" t="e">
        <f>'5'!#REF!</f>
        <v>#REF!</v>
      </c>
      <c r="V13" s="1068" t="e">
        <f t="shared" si="1"/>
        <v>#REF!</v>
      </c>
      <c r="W13" s="549">
        <f>'4'!D13</f>
        <v>34.42449715999998</v>
      </c>
      <c r="X13" s="549">
        <f>'4'!B13</f>
        <v>373.43187801999994</v>
      </c>
      <c r="Y13" s="549">
        <f>'4'!F13</f>
        <v>85.820964790000005</v>
      </c>
      <c r="Z13" s="549">
        <f>'4'!H13</f>
        <v>15.52179430000001</v>
      </c>
      <c r="AA13" s="548">
        <f t="shared" si="2"/>
        <v>509.19913426999994</v>
      </c>
      <c r="AB13" s="549"/>
      <c r="AC13" s="549" t="e">
        <f t="shared" si="3"/>
        <v>#REF!</v>
      </c>
    </row>
    <row r="14" spans="1:29" s="477" customFormat="1" ht="18.75" customHeight="1">
      <c r="A14" s="524" t="s">
        <v>13</v>
      </c>
      <c r="B14" s="685">
        <v>647.07486951000021</v>
      </c>
      <c r="C14" s="685">
        <v>898.79222195999989</v>
      </c>
      <c r="D14" s="685">
        <v>251.71735244999968</v>
      </c>
      <c r="E14" s="685">
        <v>17.37212121</v>
      </c>
      <c r="F14" s="685">
        <v>234.34523123999969</v>
      </c>
      <c r="G14" s="685">
        <v>51.760038259999988</v>
      </c>
      <c r="H14" s="685">
        <v>182.5851929799997</v>
      </c>
      <c r="I14" s="524" t="s">
        <v>13</v>
      </c>
      <c r="J14" s="685">
        <v>69.990787637016297</v>
      </c>
      <c r="K14" s="685">
        <v>24.035906461543227</v>
      </c>
      <c r="L14" s="685">
        <v>5.9733059014404892</v>
      </c>
      <c r="M14" s="610"/>
      <c r="N14" s="685">
        <v>14.999616064013802</v>
      </c>
      <c r="O14" s="685">
        <v>61.498854456463022</v>
      </c>
      <c r="P14" s="685">
        <v>21.034165645243132</v>
      </c>
      <c r="Q14" s="685">
        <v>2.4673638342800488</v>
      </c>
      <c r="S14" s="550">
        <f t="shared" si="0"/>
        <v>234.34523123999969</v>
      </c>
      <c r="T14" s="549" t="e">
        <f>'6'!F13-'5'!#REF!</f>
        <v>#REF!</v>
      </c>
      <c r="U14" s="605" t="e">
        <f>'5'!#REF!</f>
        <v>#REF!</v>
      </c>
      <c r="V14" s="1068" t="e">
        <f t="shared" si="1"/>
        <v>#REF!</v>
      </c>
      <c r="W14" s="549">
        <f>'4'!D14</f>
        <v>51.760038259999988</v>
      </c>
      <c r="X14" s="549">
        <f>'4'!B14</f>
        <v>212.21763584000007</v>
      </c>
      <c r="Y14" s="549">
        <f>'4'!F14</f>
        <v>72.583805740000031</v>
      </c>
      <c r="Z14" s="549">
        <f>'4'!H14</f>
        <v>8.5142743599999164</v>
      </c>
      <c r="AA14" s="548">
        <f t="shared" si="2"/>
        <v>345.07575420000001</v>
      </c>
      <c r="AB14" s="549"/>
      <c r="AC14" s="549" t="e">
        <f t="shared" si="3"/>
        <v>#REF!</v>
      </c>
    </row>
    <row r="15" spans="1:29" ht="18.75" customHeight="1">
      <c r="A15" s="670" t="s">
        <v>14</v>
      </c>
      <c r="B15" s="682">
        <v>410.85355458999993</v>
      </c>
      <c r="C15" s="682">
        <v>505.98324958000001</v>
      </c>
      <c r="D15" s="682">
        <v>95.129694990000075</v>
      </c>
      <c r="E15" s="682">
        <v>7.1289955299999992</v>
      </c>
      <c r="F15" s="682">
        <v>88.000699460000078</v>
      </c>
      <c r="G15" s="682">
        <v>95.011263029999995</v>
      </c>
      <c r="H15" s="682">
        <v>-7.0105635699999169</v>
      </c>
      <c r="I15" s="670" t="s">
        <v>14</v>
      </c>
      <c r="J15" s="682">
        <v>43.952901605752778</v>
      </c>
      <c r="K15" s="682">
        <v>21.084840920359962</v>
      </c>
      <c r="L15" s="682">
        <v>34.962257473887263</v>
      </c>
      <c r="M15" s="610"/>
      <c r="N15" s="682">
        <v>42.536990058061804</v>
      </c>
      <c r="O15" s="682">
        <v>34.320050965651305</v>
      </c>
      <c r="P15" s="682">
        <v>19.866691229454361</v>
      </c>
      <c r="Q15" s="682">
        <v>3.2762677468325281</v>
      </c>
      <c r="S15" s="550">
        <f t="shared" si="0"/>
        <v>88.000699460000078</v>
      </c>
      <c r="T15" s="549" t="e">
        <f>'6'!F14-'5'!#REF!</f>
        <v>#REF!</v>
      </c>
      <c r="U15" s="605" t="e">
        <f>'5'!#REF!</f>
        <v>#REF!</v>
      </c>
      <c r="V15" s="1068" t="e">
        <f t="shared" si="1"/>
        <v>#REF!</v>
      </c>
      <c r="W15" s="549">
        <f>'4'!D15</f>
        <v>95.011263029999995</v>
      </c>
      <c r="X15" s="549">
        <f>'4'!B15</f>
        <v>76.657783850000015</v>
      </c>
      <c r="Y15" s="549">
        <f>'4'!F15</f>
        <v>44.374541390000005</v>
      </c>
      <c r="Z15" s="549">
        <f>'4'!H15</f>
        <v>7.3179210899999987</v>
      </c>
      <c r="AA15" s="548">
        <f t="shared" si="2"/>
        <v>223.36150936000001</v>
      </c>
      <c r="AB15" s="549"/>
      <c r="AC15" s="549" t="e">
        <f t="shared" si="3"/>
        <v>#REF!</v>
      </c>
    </row>
    <row r="16" spans="1:29" s="477" customFormat="1" ht="18.75" customHeight="1">
      <c r="A16" s="524" t="s">
        <v>15</v>
      </c>
      <c r="B16" s="685">
        <v>433.57934649999999</v>
      </c>
      <c r="C16" s="685">
        <v>537.79042527000001</v>
      </c>
      <c r="D16" s="685">
        <v>104.21107877000003</v>
      </c>
      <c r="E16" s="685">
        <v>15.17522744</v>
      </c>
      <c r="F16" s="685">
        <v>89.035851330000028</v>
      </c>
      <c r="G16" s="685">
        <v>7.2653692599999982</v>
      </c>
      <c r="H16" s="685">
        <v>81.770482070000028</v>
      </c>
      <c r="I16" s="524" t="s">
        <v>15</v>
      </c>
      <c r="J16" s="685">
        <v>48.621683032634955</v>
      </c>
      <c r="K16" s="685">
        <v>37.726040298378948</v>
      </c>
      <c r="L16" s="685">
        <v>13.652276668986094</v>
      </c>
      <c r="M16" s="610"/>
      <c r="N16" s="685">
        <v>3.8769664129858468</v>
      </c>
      <c r="O16" s="685">
        <v>51.211829339147094</v>
      </c>
      <c r="P16" s="685">
        <v>44.722481700959548</v>
      </c>
      <c r="Q16" s="685">
        <v>0.18872254690750725</v>
      </c>
      <c r="S16" s="550">
        <f t="shared" si="0"/>
        <v>89.035851330000028</v>
      </c>
      <c r="T16" s="549" t="e">
        <f>'6'!F15-'5'!#REF!</f>
        <v>#REF!</v>
      </c>
      <c r="U16" s="605" t="e">
        <f>'5'!#REF!</f>
        <v>#REF!</v>
      </c>
      <c r="V16" s="1068" t="e">
        <f t="shared" si="1"/>
        <v>#REF!</v>
      </c>
      <c r="W16" s="549">
        <f>'4'!D16</f>
        <v>7.2653692599999982</v>
      </c>
      <c r="X16" s="549">
        <f>'4'!B16</f>
        <v>95.970099040000008</v>
      </c>
      <c r="Y16" s="549">
        <f>'4'!F16</f>
        <v>83.809171699999993</v>
      </c>
      <c r="Z16" s="549">
        <f>'4'!H16</f>
        <v>0.35366284999996367</v>
      </c>
      <c r="AA16" s="548">
        <f t="shared" si="2"/>
        <v>187.39830284999999</v>
      </c>
      <c r="AB16" s="549"/>
      <c r="AC16" s="549" t="e">
        <f t="shared" si="3"/>
        <v>#REF!</v>
      </c>
    </row>
    <row r="17" spans="1:29" ht="18.75" customHeight="1">
      <c r="A17" s="670" t="s">
        <v>16</v>
      </c>
      <c r="B17" s="682">
        <v>333.15393966999977</v>
      </c>
      <c r="C17" s="682">
        <v>436.05787380999999</v>
      </c>
      <c r="D17" s="682">
        <v>102.90393414000022</v>
      </c>
      <c r="E17" s="682">
        <v>4.24407552</v>
      </c>
      <c r="F17" s="682">
        <v>98.659858620000222</v>
      </c>
      <c r="G17" s="682">
        <v>17.360284800000002</v>
      </c>
      <c r="H17" s="682">
        <v>81.299573820000219</v>
      </c>
      <c r="I17" s="670" t="s">
        <v>16</v>
      </c>
      <c r="J17" s="682">
        <v>63.935695061332261</v>
      </c>
      <c r="K17" s="682">
        <v>30.754288157157454</v>
      </c>
      <c r="L17" s="682">
        <v>5.3100167815102832</v>
      </c>
      <c r="M17" s="610"/>
      <c r="N17" s="682">
        <v>11.20689626935256</v>
      </c>
      <c r="O17" s="682">
        <v>42.271520125231909</v>
      </c>
      <c r="P17" s="682">
        <v>37.440311347032754</v>
      </c>
      <c r="Q17" s="682">
        <v>9.0812722583827714</v>
      </c>
      <c r="S17" s="550">
        <f t="shared" si="0"/>
        <v>98.659858620000222</v>
      </c>
      <c r="T17" s="549" t="e">
        <f>'6'!F16-'5'!#REF!</f>
        <v>#REF!</v>
      </c>
      <c r="U17" s="605" t="e">
        <f>'5'!#REF!</f>
        <v>#REF!</v>
      </c>
      <c r="V17" s="1068" t="e">
        <f t="shared" si="1"/>
        <v>#REF!</v>
      </c>
      <c r="W17" s="549">
        <f>'4'!D17</f>
        <v>17.360284800000002</v>
      </c>
      <c r="X17" s="549">
        <f>'4'!B17</f>
        <v>65.481611560000019</v>
      </c>
      <c r="Y17" s="549">
        <f>'4'!F17</f>
        <v>57.997723219999997</v>
      </c>
      <c r="Z17" s="549">
        <f>'4'!H17</f>
        <v>14.067540999999991</v>
      </c>
      <c r="AA17" s="548">
        <f t="shared" si="2"/>
        <v>154.90716058000004</v>
      </c>
      <c r="AB17" s="549"/>
      <c r="AC17" s="549" t="e">
        <f t="shared" si="3"/>
        <v>#REF!</v>
      </c>
    </row>
    <row r="18" spans="1:29" s="477" customFormat="1" ht="18.75" customHeight="1">
      <c r="A18" s="524" t="s">
        <v>17</v>
      </c>
      <c r="B18" s="685">
        <v>634.78153339000039</v>
      </c>
      <c r="C18" s="685">
        <v>890.89162977000001</v>
      </c>
      <c r="D18" s="685">
        <v>256.11009637999962</v>
      </c>
      <c r="E18" s="685">
        <v>22.158459760000003</v>
      </c>
      <c r="F18" s="685">
        <v>233.95163661999962</v>
      </c>
      <c r="G18" s="685">
        <v>40.802771030000002</v>
      </c>
      <c r="H18" s="685">
        <v>193.14886558999962</v>
      </c>
      <c r="I18" s="524" t="s">
        <v>17</v>
      </c>
      <c r="J18" s="685">
        <v>44.94964762862606</v>
      </c>
      <c r="K18" s="685">
        <v>21.427213637848567</v>
      </c>
      <c r="L18" s="685">
        <v>33.623138733525366</v>
      </c>
      <c r="M18" s="610"/>
      <c r="N18" s="685">
        <v>7.8663726240269449</v>
      </c>
      <c r="O18" s="685">
        <v>45.976808220987287</v>
      </c>
      <c r="P18" s="685">
        <v>39.939939002447154</v>
      </c>
      <c r="Q18" s="685">
        <v>6.2168801525386064</v>
      </c>
      <c r="S18" s="550">
        <f t="shared" si="0"/>
        <v>233.95163661999962</v>
      </c>
      <c r="T18" s="549" t="e">
        <f>'6'!F17-'5'!#REF!</f>
        <v>#REF!</v>
      </c>
      <c r="U18" s="605" t="e">
        <f>'5'!#REF!</f>
        <v>#REF!</v>
      </c>
      <c r="V18" s="1068" t="e">
        <f t="shared" si="1"/>
        <v>#REF!</v>
      </c>
      <c r="W18" s="549">
        <f>'4'!D18</f>
        <v>40.802771030000002</v>
      </c>
      <c r="X18" s="549">
        <f>'4'!B18</f>
        <v>238.48109772999996</v>
      </c>
      <c r="Y18" s="549">
        <f>'4'!F18</f>
        <v>207.16793673000001</v>
      </c>
      <c r="Z18" s="549">
        <f>'4'!H18</f>
        <v>32.246875339999832</v>
      </c>
      <c r="AA18" s="548">
        <f t="shared" si="2"/>
        <v>518.69868082999983</v>
      </c>
      <c r="AB18" s="549"/>
      <c r="AC18" s="549" t="e">
        <f t="shared" si="3"/>
        <v>#REF!</v>
      </c>
    </row>
    <row r="19" spans="1:29" ht="18.75" customHeight="1">
      <c r="A19" s="670" t="s">
        <v>18</v>
      </c>
      <c r="B19" s="682">
        <v>290.30269850999997</v>
      </c>
      <c r="C19" s="682">
        <v>359.30096837999997</v>
      </c>
      <c r="D19" s="682">
        <v>68.998269870000001</v>
      </c>
      <c r="E19" s="682">
        <v>9.0229775600000011</v>
      </c>
      <c r="F19" s="682">
        <v>59.97529231</v>
      </c>
      <c r="G19" s="682">
        <v>15.44289401</v>
      </c>
      <c r="H19" s="682">
        <v>44.532398299999997</v>
      </c>
      <c r="I19" s="670" t="s">
        <v>18</v>
      </c>
      <c r="J19" s="682">
        <v>64.379324877977325</v>
      </c>
      <c r="K19" s="682">
        <v>24.886367309863331</v>
      </c>
      <c r="L19" s="682">
        <v>10.734307812159347</v>
      </c>
      <c r="M19" s="610"/>
      <c r="N19" s="682">
        <v>15.34588246657108</v>
      </c>
      <c r="O19" s="682">
        <v>57.962519511132122</v>
      </c>
      <c r="P19" s="682">
        <v>20.920387666581359</v>
      </c>
      <c r="Q19" s="682">
        <v>5.7712103557154393</v>
      </c>
      <c r="S19" s="550">
        <f t="shared" si="0"/>
        <v>59.97529231</v>
      </c>
      <c r="T19" s="549" t="e">
        <f>'6'!F18-'5'!#REF!</f>
        <v>#REF!</v>
      </c>
      <c r="U19" s="605" t="e">
        <f>'5'!#REF!</f>
        <v>#REF!</v>
      </c>
      <c r="V19" s="1068" t="e">
        <f t="shared" si="1"/>
        <v>#REF!</v>
      </c>
      <c r="W19" s="549">
        <f>'4'!D19</f>
        <v>15.44289401</v>
      </c>
      <c r="X19" s="549">
        <f>'4'!B19</f>
        <v>58.328939199999986</v>
      </c>
      <c r="Y19" s="549">
        <f>'4'!F19</f>
        <v>21.052639370000005</v>
      </c>
      <c r="Z19" s="549">
        <f>'4'!H19</f>
        <v>5.8076940200000138</v>
      </c>
      <c r="AA19" s="548">
        <f t="shared" si="2"/>
        <v>100.63216660000001</v>
      </c>
      <c r="AB19" s="549"/>
      <c r="AC19" s="549" t="e">
        <f t="shared" si="3"/>
        <v>#REF!</v>
      </c>
    </row>
    <row r="20" spans="1:29" s="477" customFormat="1" ht="18.75" customHeight="1">
      <c r="A20" s="524" t="s">
        <v>19</v>
      </c>
      <c r="B20" s="685">
        <v>662.02826618999995</v>
      </c>
      <c r="C20" s="685">
        <v>829.14583708999999</v>
      </c>
      <c r="D20" s="685">
        <v>167.11757090000003</v>
      </c>
      <c r="E20" s="685">
        <v>21.44185809</v>
      </c>
      <c r="F20" s="685">
        <v>145.67571281000002</v>
      </c>
      <c r="G20" s="685">
        <v>44.952470680000005</v>
      </c>
      <c r="H20" s="685">
        <v>100.72324213000002</v>
      </c>
      <c r="I20" s="524" t="s">
        <v>19</v>
      </c>
      <c r="J20" s="685">
        <v>50.185147977805279</v>
      </c>
      <c r="K20" s="685">
        <v>25.69991693326741</v>
      </c>
      <c r="L20" s="685">
        <v>24.114935088927325</v>
      </c>
      <c r="M20" s="610"/>
      <c r="N20" s="685">
        <v>13.789493480611261</v>
      </c>
      <c r="O20" s="685">
        <v>62.193304598301438</v>
      </c>
      <c r="P20" s="685">
        <v>12.639107973726185</v>
      </c>
      <c r="Q20" s="685">
        <v>11.378093947361114</v>
      </c>
      <c r="S20" s="550">
        <f t="shared" si="0"/>
        <v>145.67571281000002</v>
      </c>
      <c r="T20" s="549" t="e">
        <f>'6'!F19-'5'!#REF!</f>
        <v>#REF!</v>
      </c>
      <c r="U20" s="605" t="e">
        <f>'5'!#REF!</f>
        <v>#REF!</v>
      </c>
      <c r="V20" s="1068" t="e">
        <f t="shared" si="1"/>
        <v>#REF!</v>
      </c>
      <c r="W20" s="549">
        <f>'4'!D20</f>
        <v>44.952470680000005</v>
      </c>
      <c r="X20" s="549">
        <f>'4'!B20</f>
        <v>202.74440865999998</v>
      </c>
      <c r="Y20" s="549">
        <f>'4'!F20</f>
        <v>41.20232055000001</v>
      </c>
      <c r="Z20" s="549">
        <f>'4'!H20</f>
        <v>37.091531700000004</v>
      </c>
      <c r="AA20" s="548">
        <f t="shared" si="2"/>
        <v>325.99073159</v>
      </c>
      <c r="AB20" s="549"/>
      <c r="AC20" s="549" t="e">
        <f t="shared" si="3"/>
        <v>#REF!</v>
      </c>
    </row>
    <row r="21" spans="1:29" ht="18.75" customHeight="1">
      <c r="A21" s="670" t="s">
        <v>20</v>
      </c>
      <c r="B21" s="682">
        <v>710.63987853000037</v>
      </c>
      <c r="C21" s="682">
        <v>981.85005655999998</v>
      </c>
      <c r="D21" s="682">
        <v>271.21017802999961</v>
      </c>
      <c r="E21" s="682">
        <v>5.83003596</v>
      </c>
      <c r="F21" s="682">
        <v>265.38014206999964</v>
      </c>
      <c r="G21" s="682">
        <v>64.383737109999998</v>
      </c>
      <c r="H21" s="682">
        <v>200.99640495999964</v>
      </c>
      <c r="I21" s="670" t="s">
        <v>20</v>
      </c>
      <c r="J21" s="682">
        <v>62.906244464446608</v>
      </c>
      <c r="K21" s="682">
        <v>27.740451651915848</v>
      </c>
      <c r="L21" s="682">
        <v>9.3533038836375511</v>
      </c>
      <c r="M21" s="610"/>
      <c r="N21" s="682">
        <v>13.232650432896047</v>
      </c>
      <c r="O21" s="682">
        <v>62.724982018579432</v>
      </c>
      <c r="P21" s="682">
        <v>22.379601474126634</v>
      </c>
      <c r="Q21" s="682">
        <v>1.6627660743978898</v>
      </c>
      <c r="S21" s="550">
        <f t="shared" si="0"/>
        <v>265.38014206999964</v>
      </c>
      <c r="T21" s="549" t="e">
        <f>'6'!F20-'5'!#REF!</f>
        <v>#REF!</v>
      </c>
      <c r="U21" s="605" t="e">
        <f>'5'!#REF!</f>
        <v>#REF!</v>
      </c>
      <c r="V21" s="1068" t="e">
        <f t="shared" si="1"/>
        <v>#REF!</v>
      </c>
      <c r="W21" s="549">
        <f>'4'!D21</f>
        <v>64.383737109999998</v>
      </c>
      <c r="X21" s="549">
        <f>'4'!B21</f>
        <v>305.18971033000008</v>
      </c>
      <c r="Y21" s="549">
        <f>'4'!F21</f>
        <v>108.88841847999998</v>
      </c>
      <c r="Z21" s="549">
        <f>'4'!H21</f>
        <v>8.0902230699999507</v>
      </c>
      <c r="AA21" s="548">
        <f t="shared" si="2"/>
        <v>486.55208899000002</v>
      </c>
      <c r="AB21" s="549"/>
      <c r="AC21" s="549" t="e">
        <f t="shared" si="3"/>
        <v>#REF!</v>
      </c>
    </row>
    <row r="22" spans="1:29" s="477" customFormat="1" ht="18.75" customHeight="1">
      <c r="A22" s="524" t="s">
        <v>21</v>
      </c>
      <c r="B22" s="685">
        <v>1183.7884873599987</v>
      </c>
      <c r="C22" s="685">
        <v>1542.2115229200001</v>
      </c>
      <c r="D22" s="685">
        <v>358.42303556000138</v>
      </c>
      <c r="E22" s="685">
        <v>44.816883429999997</v>
      </c>
      <c r="F22" s="685">
        <v>313.60615213000136</v>
      </c>
      <c r="G22" s="685">
        <v>109.06496090999997</v>
      </c>
      <c r="H22" s="685">
        <v>204.54119122000139</v>
      </c>
      <c r="I22" s="524" t="s">
        <v>21</v>
      </c>
      <c r="J22" s="685">
        <v>47.694817681517975</v>
      </c>
      <c r="K22" s="685">
        <v>27.15030958737276</v>
      </c>
      <c r="L22" s="685">
        <v>25.154872731109258</v>
      </c>
      <c r="M22" s="610"/>
      <c r="N22" s="685">
        <v>17.462351894048233</v>
      </c>
      <c r="O22" s="685">
        <v>52.195916326681733</v>
      </c>
      <c r="P22" s="685">
        <v>26.891598485846444</v>
      </c>
      <c r="Q22" s="685">
        <v>3.450133293423594</v>
      </c>
      <c r="S22" s="550">
        <f t="shared" si="0"/>
        <v>313.60615213000136</v>
      </c>
      <c r="T22" s="549" t="e">
        <f>'6'!F21-'5'!#REF!</f>
        <v>#REF!</v>
      </c>
      <c r="U22" s="605" t="e">
        <f>'5'!#REF!</f>
        <v>#REF!</v>
      </c>
      <c r="V22" s="1068" t="e">
        <f t="shared" si="1"/>
        <v>#REF!</v>
      </c>
      <c r="W22" s="549">
        <f>'4'!D22</f>
        <v>109.06496090999997</v>
      </c>
      <c r="X22" s="549">
        <f>'4'!B22</f>
        <v>326.00107983000015</v>
      </c>
      <c r="Y22" s="549">
        <f>'4'!F22</f>
        <v>167.95739516999998</v>
      </c>
      <c r="Z22" s="549">
        <f>'4'!H22</f>
        <v>21.548566599999958</v>
      </c>
      <c r="AA22" s="548">
        <f t="shared" si="2"/>
        <v>624.57200251000006</v>
      </c>
      <c r="AB22" s="549"/>
      <c r="AC22" s="549" t="e">
        <f t="shared" si="3"/>
        <v>#REF!</v>
      </c>
    </row>
    <row r="23" spans="1:29" ht="18.75" customHeight="1">
      <c r="A23" s="670" t="s">
        <v>22</v>
      </c>
      <c r="B23" s="682">
        <v>418.68960200000009</v>
      </c>
      <c r="C23" s="682">
        <v>556.74455871999987</v>
      </c>
      <c r="D23" s="682">
        <v>138.05495671999978</v>
      </c>
      <c r="E23" s="682">
        <v>8.13303726</v>
      </c>
      <c r="F23" s="682">
        <v>129.92191945999977</v>
      </c>
      <c r="G23" s="682">
        <v>47.124152070000001</v>
      </c>
      <c r="H23" s="682">
        <v>82.797767389999763</v>
      </c>
      <c r="I23" s="670" t="s">
        <v>22</v>
      </c>
      <c r="J23" s="682">
        <v>51.464450277798029</v>
      </c>
      <c r="K23" s="682">
        <v>22.787860017796209</v>
      </c>
      <c r="L23" s="682">
        <v>25.747689704405769</v>
      </c>
      <c r="M23" s="610"/>
      <c r="N23" s="682">
        <v>17.345189602836779</v>
      </c>
      <c r="O23" s="682">
        <v>50.39859356513562</v>
      </c>
      <c r="P23" s="682">
        <v>18.630758416398965</v>
      </c>
      <c r="Q23" s="682">
        <v>13.625458415628636</v>
      </c>
      <c r="S23" s="550">
        <f t="shared" si="0"/>
        <v>129.92191945999977</v>
      </c>
      <c r="T23" s="549" t="e">
        <f>'6'!F22-'5'!#REF!</f>
        <v>#REF!</v>
      </c>
      <c r="U23" s="605" t="e">
        <f>'5'!#REF!</f>
        <v>#REF!</v>
      </c>
      <c r="V23" s="1068" t="e">
        <f t="shared" si="1"/>
        <v>#REF!</v>
      </c>
      <c r="W23" s="549">
        <f>'4'!D23</f>
        <v>47.124152070000001</v>
      </c>
      <c r="X23" s="549">
        <f>'4'!B23</f>
        <v>136.92505194000003</v>
      </c>
      <c r="Y23" s="549">
        <f>'4'!F23</f>
        <v>50.616840339999996</v>
      </c>
      <c r="Z23" s="549">
        <f>'4'!H23</f>
        <v>37.018227480000135</v>
      </c>
      <c r="AA23" s="548">
        <f t="shared" si="2"/>
        <v>271.68427183000017</v>
      </c>
      <c r="AB23" s="549"/>
      <c r="AC23" s="549" t="e">
        <f t="shared" si="3"/>
        <v>#REF!</v>
      </c>
    </row>
    <row r="24" spans="1:29" s="477" customFormat="1" ht="18.75" customHeight="1">
      <c r="A24" s="524" t="s">
        <v>23</v>
      </c>
      <c r="B24" s="685">
        <v>510.45384045000009</v>
      </c>
      <c r="C24" s="685">
        <v>699.75091106999992</v>
      </c>
      <c r="D24" s="685">
        <v>189.29707061999983</v>
      </c>
      <c r="E24" s="685">
        <v>8.0227056999999995</v>
      </c>
      <c r="F24" s="685">
        <v>181.27436491999984</v>
      </c>
      <c r="G24" s="685">
        <v>17.54152624000001</v>
      </c>
      <c r="H24" s="685">
        <v>163.73283867999982</v>
      </c>
      <c r="I24" s="524" t="s">
        <v>23</v>
      </c>
      <c r="J24" s="685">
        <v>74.838291159663967</v>
      </c>
      <c r="K24" s="685">
        <v>18.280004154714472</v>
      </c>
      <c r="L24" s="685">
        <v>6.881704685621548</v>
      </c>
      <c r="M24" s="610"/>
      <c r="N24" s="685">
        <v>6.5314932562050281</v>
      </c>
      <c r="O24" s="685">
        <v>61.565101599581418</v>
      </c>
      <c r="P24" s="685">
        <v>25.566035876770918</v>
      </c>
      <c r="Q24" s="685">
        <v>6.3373692674426341</v>
      </c>
      <c r="S24" s="550">
        <f t="shared" si="0"/>
        <v>181.27436491999984</v>
      </c>
      <c r="T24" s="549" t="e">
        <f>'6'!F23-'5'!#REF!</f>
        <v>#REF!</v>
      </c>
      <c r="U24" s="605" t="e">
        <f>'5'!#REF!</f>
        <v>#REF!</v>
      </c>
      <c r="V24" s="1068" t="e">
        <f t="shared" si="1"/>
        <v>#REF!</v>
      </c>
      <c r="W24" s="549">
        <f>'4'!D24</f>
        <v>17.54152624000001</v>
      </c>
      <c r="X24" s="549">
        <f>'4'!B24</f>
        <v>165.34440177999991</v>
      </c>
      <c r="Y24" s="549">
        <f>'4'!F24</f>
        <v>68.662290780000006</v>
      </c>
      <c r="Z24" s="549">
        <f>'4'!H24</f>
        <v>17.020170570000047</v>
      </c>
      <c r="AA24" s="548">
        <f t="shared" si="2"/>
        <v>268.56838936999998</v>
      </c>
      <c r="AB24" s="549"/>
      <c r="AC24" s="549" t="e">
        <f t="shared" si="3"/>
        <v>#REF!</v>
      </c>
    </row>
    <row r="25" spans="1:29" ht="18.75" customHeight="1">
      <c r="A25" s="670" t="s">
        <v>24</v>
      </c>
      <c r="B25" s="682">
        <v>746.93420994999997</v>
      </c>
      <c r="C25" s="682">
        <v>1081.3911976000002</v>
      </c>
      <c r="D25" s="682">
        <v>334.4569876500002</v>
      </c>
      <c r="E25" s="682">
        <v>26.619707680000001</v>
      </c>
      <c r="F25" s="682">
        <v>307.83727997000022</v>
      </c>
      <c r="G25" s="682">
        <v>104.72818274000001</v>
      </c>
      <c r="H25" s="682">
        <v>203.1090972300002</v>
      </c>
      <c r="I25" s="670" t="s">
        <v>24</v>
      </c>
      <c r="J25" s="682">
        <v>44.659354182547872</v>
      </c>
      <c r="K25" s="682">
        <v>19.563425725086066</v>
      </c>
      <c r="L25" s="682">
        <v>35.777220092366065</v>
      </c>
      <c r="M25" s="610"/>
      <c r="N25" s="682">
        <v>15.237803364949812</v>
      </c>
      <c r="O25" s="682">
        <v>45.568483013277479</v>
      </c>
      <c r="P25" s="682">
        <v>34.09981527129785</v>
      </c>
      <c r="Q25" s="682">
        <v>5.0938983504748609</v>
      </c>
      <c r="S25" s="550">
        <f t="shared" si="0"/>
        <v>307.83727997000022</v>
      </c>
      <c r="T25" s="549" t="e">
        <f>'6'!F24-'5'!#REF!</f>
        <v>#REF!</v>
      </c>
      <c r="U25" s="605" t="e">
        <f>'5'!#REF!</f>
        <v>#REF!</v>
      </c>
      <c r="V25" s="1068" t="e">
        <f t="shared" si="1"/>
        <v>#REF!</v>
      </c>
      <c r="W25" s="549">
        <f>'4'!D25</f>
        <v>104.72818274000001</v>
      </c>
      <c r="X25" s="549">
        <f>'4'!B25</f>
        <v>313.18847618000012</v>
      </c>
      <c r="Y25" s="549">
        <f>'4'!F25</f>
        <v>234.36525591000012</v>
      </c>
      <c r="Z25" s="549">
        <f>'4'!H25</f>
        <v>35.009948909999792</v>
      </c>
      <c r="AA25" s="548">
        <f t="shared" si="2"/>
        <v>687.29186374000005</v>
      </c>
      <c r="AB25" s="549"/>
      <c r="AC25" s="549" t="e">
        <f t="shared" si="3"/>
        <v>#REF!</v>
      </c>
    </row>
    <row r="26" spans="1:29" s="477" customFormat="1" ht="18.75" customHeight="1">
      <c r="A26" s="524" t="s">
        <v>25</v>
      </c>
      <c r="B26" s="685">
        <v>583.93875075000017</v>
      </c>
      <c r="C26" s="685">
        <v>742.87475514999994</v>
      </c>
      <c r="D26" s="685">
        <v>158.93600439999977</v>
      </c>
      <c r="E26" s="685">
        <v>14.55059378</v>
      </c>
      <c r="F26" s="685">
        <v>144.38541061999979</v>
      </c>
      <c r="G26" s="685">
        <v>40.517225639999999</v>
      </c>
      <c r="H26" s="685">
        <v>103.8681849799998</v>
      </c>
      <c r="I26" s="524" t="s">
        <v>25</v>
      </c>
      <c r="J26" s="685">
        <v>60.710214797197452</v>
      </c>
      <c r="K26" s="685">
        <v>39.289785202802555</v>
      </c>
      <c r="L26" s="685">
        <v>0</v>
      </c>
      <c r="M26" s="610"/>
      <c r="N26" s="685">
        <v>12.746310571144127</v>
      </c>
      <c r="O26" s="685">
        <v>65.20393973775785</v>
      </c>
      <c r="P26" s="685">
        <v>14.94706760298336</v>
      </c>
      <c r="Q26" s="685">
        <v>7.102682088114654</v>
      </c>
      <c r="S26" s="550">
        <f t="shared" si="0"/>
        <v>144.38541061999979</v>
      </c>
      <c r="T26" s="549" t="e">
        <f>'6'!F25-'5'!#REF!</f>
        <v>#REF!</v>
      </c>
      <c r="U26" s="605" t="e">
        <f>'5'!#REF!</f>
        <v>#REF!</v>
      </c>
      <c r="V26" s="1068" t="e">
        <f t="shared" si="1"/>
        <v>#REF!</v>
      </c>
      <c r="W26" s="549">
        <f>'4'!D26</f>
        <v>40.517225639999999</v>
      </c>
      <c r="X26" s="549">
        <f>'4'!B26</f>
        <v>207.26646539999996</v>
      </c>
      <c r="Y26" s="549">
        <f>'4'!F26</f>
        <v>47.512863219999986</v>
      </c>
      <c r="Z26" s="549">
        <f>'4'!H26</f>
        <v>22.577589900000078</v>
      </c>
      <c r="AA26" s="548">
        <f t="shared" si="2"/>
        <v>317.87414416000001</v>
      </c>
      <c r="AB26" s="549"/>
      <c r="AC26" s="549" t="e">
        <f t="shared" si="3"/>
        <v>#REF!</v>
      </c>
    </row>
    <row r="27" spans="1:29" ht="18.75" customHeight="1">
      <c r="A27" s="670" t="s">
        <v>26</v>
      </c>
      <c r="B27" s="682">
        <v>441.07757407000014</v>
      </c>
      <c r="C27" s="682">
        <v>557.95539252000003</v>
      </c>
      <c r="D27" s="682">
        <v>116.87781844999989</v>
      </c>
      <c r="E27" s="682">
        <v>10.048106410000001</v>
      </c>
      <c r="F27" s="682">
        <v>106.82971203999989</v>
      </c>
      <c r="G27" s="682">
        <v>27.844860159999996</v>
      </c>
      <c r="H27" s="682">
        <v>78.984851879999894</v>
      </c>
      <c r="I27" s="670" t="s">
        <v>26</v>
      </c>
      <c r="J27" s="682">
        <v>61.331873664103782</v>
      </c>
      <c r="K27" s="682">
        <v>21.444248622261131</v>
      </c>
      <c r="L27" s="682">
        <v>17.223877713635087</v>
      </c>
      <c r="M27" s="610"/>
      <c r="N27" s="682">
        <v>16.50851956320297</v>
      </c>
      <c r="O27" s="682">
        <v>43.654936325794395</v>
      </c>
      <c r="P27" s="682">
        <v>28.169489997406171</v>
      </c>
      <c r="Q27" s="682">
        <v>11.667054113596462</v>
      </c>
      <c r="S27" s="550">
        <f t="shared" si="0"/>
        <v>106.82971203999989</v>
      </c>
      <c r="T27" s="549" t="e">
        <f>'6'!F26-'5'!#REF!</f>
        <v>#REF!</v>
      </c>
      <c r="U27" s="605" t="e">
        <f>'5'!#REF!</f>
        <v>#REF!</v>
      </c>
      <c r="V27" s="1068" t="e">
        <f t="shared" si="1"/>
        <v>#REF!</v>
      </c>
      <c r="W27" s="549">
        <f>'4'!D27</f>
        <v>27.844860159999996</v>
      </c>
      <c r="X27" s="549">
        <f>'4'!B27</f>
        <v>73.632622999999995</v>
      </c>
      <c r="Y27" s="549">
        <f>'4'!F27</f>
        <v>47.513376760000014</v>
      </c>
      <c r="Z27" s="549">
        <f>'4'!H27</f>
        <v>19.678777919999973</v>
      </c>
      <c r="AA27" s="548">
        <f t="shared" si="2"/>
        <v>168.66963783999995</v>
      </c>
      <c r="AB27" s="549"/>
      <c r="AC27" s="549" t="e">
        <f t="shared" si="3"/>
        <v>#REF!</v>
      </c>
    </row>
    <row r="28" spans="1:29" s="477" customFormat="1" ht="18.75" customHeight="1">
      <c r="A28" s="524" t="s">
        <v>27</v>
      </c>
      <c r="B28" s="685">
        <v>1289.1913279900011</v>
      </c>
      <c r="C28" s="685">
        <v>1673.7081814399996</v>
      </c>
      <c r="D28" s="685">
        <v>384.51685344999851</v>
      </c>
      <c r="E28" s="685">
        <v>49.492704090000004</v>
      </c>
      <c r="F28" s="685">
        <v>335.02414935999849</v>
      </c>
      <c r="G28" s="685">
        <v>179.77060895999998</v>
      </c>
      <c r="H28" s="685">
        <v>155.25354039999851</v>
      </c>
      <c r="I28" s="524" t="s">
        <v>27</v>
      </c>
      <c r="J28" s="685">
        <v>51.138725912287477</v>
      </c>
      <c r="K28" s="685">
        <v>13.60099297572391</v>
      </c>
      <c r="L28" s="685">
        <v>35.260281111988611</v>
      </c>
      <c r="M28" s="610"/>
      <c r="N28" s="685">
        <v>27.087726736486925</v>
      </c>
      <c r="O28" s="685">
        <v>50.298621870596634</v>
      </c>
      <c r="P28" s="685">
        <v>21.63792539849921</v>
      </c>
      <c r="Q28" s="685">
        <v>0.97572599441723196</v>
      </c>
      <c r="S28" s="550">
        <f t="shared" si="0"/>
        <v>335.02414935999849</v>
      </c>
      <c r="T28" s="549" t="e">
        <f>'6'!F27-'5'!#REF!</f>
        <v>#REF!</v>
      </c>
      <c r="U28" s="605" t="e">
        <f>'5'!#REF!</f>
        <v>#REF!</v>
      </c>
      <c r="V28" s="1068" t="e">
        <f t="shared" si="1"/>
        <v>#REF!</v>
      </c>
      <c r="W28" s="549">
        <f>'4'!D28</f>
        <v>179.77060895999998</v>
      </c>
      <c r="X28" s="549">
        <f>'4'!B28</f>
        <v>333.81220843999989</v>
      </c>
      <c r="Y28" s="549">
        <f>'4'!F28</f>
        <v>143.60241682</v>
      </c>
      <c r="Z28" s="549">
        <f>'4'!H28</f>
        <v>6.475510400000303</v>
      </c>
      <c r="AA28" s="548">
        <f t="shared" si="2"/>
        <v>663.66074462000017</v>
      </c>
      <c r="AB28" s="549"/>
      <c r="AC28" s="549" t="e">
        <f t="shared" si="3"/>
        <v>#REF!</v>
      </c>
    </row>
    <row r="29" spans="1:29" ht="18.75" customHeight="1">
      <c r="A29" s="670" t="s">
        <v>28</v>
      </c>
      <c r="B29" s="682">
        <v>1605.9681245800007</v>
      </c>
      <c r="C29" s="682">
        <v>2014.6568245799999</v>
      </c>
      <c r="D29" s="682">
        <v>408.68869999999924</v>
      </c>
      <c r="E29" s="682">
        <v>37.012925039999999</v>
      </c>
      <c r="F29" s="682">
        <v>371.67577495999922</v>
      </c>
      <c r="G29" s="682">
        <v>114.67277544</v>
      </c>
      <c r="H29" s="682">
        <v>257.00299951999921</v>
      </c>
      <c r="I29" s="670" t="s">
        <v>28</v>
      </c>
      <c r="J29" s="682">
        <v>53.031286117315105</v>
      </c>
      <c r="K29" s="682">
        <v>15.963497384519663</v>
      </c>
      <c r="L29" s="682">
        <v>31.005216498165247</v>
      </c>
      <c r="M29" s="610"/>
      <c r="N29" s="682">
        <v>16.447153115323072</v>
      </c>
      <c r="O29" s="682">
        <v>57.781909341545443</v>
      </c>
      <c r="P29" s="682">
        <v>24.475453622698616</v>
      </c>
      <c r="Q29" s="682">
        <v>1.2954839204328619</v>
      </c>
      <c r="S29" s="550">
        <f t="shared" si="0"/>
        <v>371.67577495999922</v>
      </c>
      <c r="T29" s="549" t="e">
        <f>'6'!F28-'5'!#REF!</f>
        <v>#REF!</v>
      </c>
      <c r="U29" s="605" t="e">
        <f>'5'!#REF!</f>
        <v>#REF!</v>
      </c>
      <c r="V29" s="1068" t="e">
        <f t="shared" si="1"/>
        <v>#REF!</v>
      </c>
      <c r="W29" s="549">
        <f>'4'!D29</f>
        <v>114.67277544</v>
      </c>
      <c r="X29" s="549">
        <f>'4'!B29</f>
        <v>402.8667981600002</v>
      </c>
      <c r="Y29" s="549">
        <f>'4'!F29</f>
        <v>170.64766026000001</v>
      </c>
      <c r="Z29" s="549">
        <f>'4'!H29</f>
        <v>9.0323678299999983</v>
      </c>
      <c r="AA29" s="548">
        <f t="shared" si="2"/>
        <v>697.21960169000022</v>
      </c>
      <c r="AB29" s="549"/>
      <c r="AC29" s="549" t="e">
        <f t="shared" si="3"/>
        <v>#REF!</v>
      </c>
    </row>
    <row r="30" spans="1:29" s="477" customFormat="1" ht="18.75" customHeight="1">
      <c r="A30" s="679" t="s">
        <v>29</v>
      </c>
      <c r="B30" s="688">
        <v>13706.895553410004</v>
      </c>
      <c r="C30" s="688">
        <v>18212.552829640001</v>
      </c>
      <c r="D30" s="688">
        <v>4505.6572762299966</v>
      </c>
      <c r="E30" s="688">
        <v>370.33942375000004</v>
      </c>
      <c r="F30" s="688">
        <v>4135.3178524799969</v>
      </c>
      <c r="G30" s="688">
        <v>1226.19693934</v>
      </c>
      <c r="H30" s="688">
        <v>2909.1209131399969</v>
      </c>
      <c r="I30" s="679" t="s">
        <v>29</v>
      </c>
      <c r="J30" s="688">
        <v>54.72493043908969</v>
      </c>
      <c r="K30" s="688">
        <v>21.323279037501148</v>
      </c>
      <c r="L30" s="688">
        <v>23.951790523409169</v>
      </c>
      <c r="M30" s="611"/>
      <c r="N30" s="688">
        <v>15.65143469100656</v>
      </c>
      <c r="O30" s="688">
        <v>54.427294824937164</v>
      </c>
      <c r="P30" s="688">
        <v>25.460071621809572</v>
      </c>
      <c r="Q30" s="688">
        <v>4.4611988622467047</v>
      </c>
      <c r="S30" s="550">
        <f t="shared" si="0"/>
        <v>4135.3178524799969</v>
      </c>
      <c r="T30" s="549" t="e">
        <f>'6'!F29-'5'!#REF!</f>
        <v>#REF!</v>
      </c>
      <c r="U30" s="605" t="e">
        <f>'5'!#REF!</f>
        <v>#REF!</v>
      </c>
      <c r="V30" s="1068" t="e">
        <f t="shared" si="1"/>
        <v>#REF!</v>
      </c>
      <c r="W30" s="549">
        <f>'4'!D30</f>
        <v>1226.19693934</v>
      </c>
      <c r="X30" s="549">
        <f>'4'!B30</f>
        <v>4264.0552542599999</v>
      </c>
      <c r="Y30" s="549">
        <f>'4'!F30</f>
        <v>1994.6453800800005</v>
      </c>
      <c r="Z30" s="549">
        <f>'4'!H30</f>
        <v>349.50843157000054</v>
      </c>
      <c r="AA30" s="548">
        <f t="shared" si="2"/>
        <v>7834.4060052500008</v>
      </c>
      <c r="AB30" s="549"/>
      <c r="AC30" s="549" t="e">
        <f t="shared" si="3"/>
        <v>#REF!</v>
      </c>
    </row>
    <row r="31" spans="1:29" ht="18.75" customHeight="1">
      <c r="A31" s="670" t="s">
        <v>30</v>
      </c>
      <c r="B31" s="682">
        <v>2670.1635973799985</v>
      </c>
      <c r="C31" s="682">
        <v>3527.6442197899996</v>
      </c>
      <c r="D31" s="682">
        <v>857.48062241000116</v>
      </c>
      <c r="E31" s="682">
        <v>105.60257442</v>
      </c>
      <c r="F31" s="682">
        <v>751.87804799000116</v>
      </c>
      <c r="G31" s="682">
        <v>618.83560167000007</v>
      </c>
      <c r="H31" s="682">
        <v>133.04244632000109</v>
      </c>
      <c r="I31" s="670" t="s">
        <v>30</v>
      </c>
      <c r="J31" s="682">
        <v>32.580647333221272</v>
      </c>
      <c r="K31" s="682">
        <v>23.314973142308684</v>
      </c>
      <c r="L31" s="682">
        <v>44.104379524470041</v>
      </c>
      <c r="M31" s="610"/>
      <c r="N31" s="682">
        <v>26.82374241831052</v>
      </c>
      <c r="O31" s="682">
        <v>54.405854638735462</v>
      </c>
      <c r="P31" s="682">
        <v>17.338746194297244</v>
      </c>
      <c r="Q31" s="682">
        <v>1.4316567486567731</v>
      </c>
      <c r="S31" s="550">
        <f t="shared" si="0"/>
        <v>751.87804799000116</v>
      </c>
      <c r="T31" s="549" t="e">
        <f>'6'!F30-'5'!#REF!</f>
        <v>#REF!</v>
      </c>
      <c r="U31" s="605" t="e">
        <f>'5'!#REF!</f>
        <v>#REF!</v>
      </c>
      <c r="V31" s="1068" t="e">
        <f t="shared" si="1"/>
        <v>#REF!</v>
      </c>
      <c r="W31" s="549">
        <f>'4'!D31</f>
        <v>618.83560167000007</v>
      </c>
      <c r="X31" s="549">
        <f>'4'!B31</f>
        <v>1255.1671300999992</v>
      </c>
      <c r="Y31" s="549">
        <f>'4'!F31</f>
        <v>400.01254358999972</v>
      </c>
      <c r="Z31" s="549">
        <f>'4'!H31</f>
        <v>33.028954409998846</v>
      </c>
      <c r="AA31" s="548">
        <f t="shared" si="2"/>
        <v>2307.0442297699979</v>
      </c>
      <c r="AB31" s="549"/>
      <c r="AC31" s="549" t="e">
        <f t="shared" si="3"/>
        <v>#REF!</v>
      </c>
    </row>
    <row r="32" spans="1:29" s="477" customFormat="1" ht="18.75" customHeight="1">
      <c r="A32" s="679" t="s">
        <v>31</v>
      </c>
      <c r="B32" s="688">
        <v>16377.059150790001</v>
      </c>
      <c r="C32" s="688">
        <v>21740.197049429997</v>
      </c>
      <c r="D32" s="688">
        <v>5363.1378986399959</v>
      </c>
      <c r="E32" s="688">
        <v>475.94199817000003</v>
      </c>
      <c r="F32" s="688">
        <v>4887.1959004699956</v>
      </c>
      <c r="G32" s="688">
        <v>1845.0325410100002</v>
      </c>
      <c r="H32" s="688">
        <v>3042.1633594599953</v>
      </c>
      <c r="I32" s="679" t="s">
        <v>31</v>
      </c>
      <c r="J32" s="688">
        <v>49.544292900155881</v>
      </c>
      <c r="K32" s="688">
        <v>21.789234299909467</v>
      </c>
      <c r="L32" s="688">
        <v>28.666472799934645</v>
      </c>
      <c r="M32" s="611"/>
      <c r="N32" s="688">
        <v>18.192985206778584</v>
      </c>
      <c r="O32" s="688">
        <v>54.422417469458843</v>
      </c>
      <c r="P32" s="688">
        <v>23.612578755263968</v>
      </c>
      <c r="Q32" s="688">
        <v>3.7720185684985998</v>
      </c>
      <c r="S32" s="550">
        <f t="shared" si="0"/>
        <v>4887.1959004699956</v>
      </c>
      <c r="T32" s="549" t="e">
        <f>'6'!F31-'5'!#REF!</f>
        <v>#REF!</v>
      </c>
      <c r="U32" s="605" t="e">
        <f>'5'!#REF!</f>
        <v>#REF!</v>
      </c>
      <c r="V32" s="1068" t="e">
        <f t="shared" si="1"/>
        <v>#REF!</v>
      </c>
      <c r="W32" s="549">
        <f>'4'!D32</f>
        <v>1845.0325410100002</v>
      </c>
      <c r="X32" s="549">
        <f>'4'!B32</f>
        <v>5519.2223843599986</v>
      </c>
      <c r="Y32" s="549">
        <f>'4'!F32</f>
        <v>2394.6579236699999</v>
      </c>
      <c r="Z32" s="549">
        <f>'4'!H32</f>
        <v>382.53738597999927</v>
      </c>
      <c r="AA32" s="548">
        <f t="shared" si="2"/>
        <v>10141.450235019998</v>
      </c>
      <c r="AB32" s="549"/>
      <c r="AC32" s="549" t="e">
        <f t="shared" si="3"/>
        <v>#REF!</v>
      </c>
    </row>
    <row r="33" spans="1:29" ht="18.75" customHeight="1">
      <c r="A33" s="670" t="s">
        <v>32</v>
      </c>
      <c r="B33" s="682">
        <v>227.45364354000003</v>
      </c>
      <c r="C33" s="682">
        <v>299.38960012000001</v>
      </c>
      <c r="D33" s="682">
        <v>71.935956579999981</v>
      </c>
      <c r="E33" s="682">
        <v>5.7272182100000002</v>
      </c>
      <c r="F33" s="682">
        <v>66.208738369999978</v>
      </c>
      <c r="G33" s="682">
        <v>21.39940481</v>
      </c>
      <c r="H33" s="682">
        <v>44.809333559999978</v>
      </c>
      <c r="I33" s="670" t="s">
        <v>32</v>
      </c>
      <c r="J33" s="682">
        <v>38.086929293874135</v>
      </c>
      <c r="K33" s="682">
        <v>50.407964210657042</v>
      </c>
      <c r="L33" s="682">
        <v>11.505106495468825</v>
      </c>
      <c r="M33" s="610"/>
      <c r="N33" s="682">
        <v>12.679582738054782</v>
      </c>
      <c r="O33" s="682">
        <v>29.246946189436628</v>
      </c>
      <c r="P33" s="682">
        <v>56.114299734630784</v>
      </c>
      <c r="Q33" s="682">
        <v>1.9591713378778093</v>
      </c>
      <c r="S33" s="550">
        <f t="shared" si="0"/>
        <v>66.208738369999978</v>
      </c>
      <c r="T33" s="549" t="e">
        <f>'6'!F32-'5'!#REF!</f>
        <v>#REF!</v>
      </c>
      <c r="U33" s="605" t="e">
        <f>'5'!#REF!</f>
        <v>#REF!</v>
      </c>
      <c r="V33" s="1068" t="e">
        <f t="shared" si="1"/>
        <v>#REF!</v>
      </c>
      <c r="W33" s="549">
        <f>'4'!D33</f>
        <v>21.39940481</v>
      </c>
      <c r="X33" s="549">
        <f>'4'!B33</f>
        <v>49.360239519999993</v>
      </c>
      <c r="Y33" s="549">
        <f>'4'!F33</f>
        <v>94.704426829999974</v>
      </c>
      <c r="Z33" s="549">
        <f>'4'!H33</f>
        <v>3.3065047500000304</v>
      </c>
      <c r="AA33" s="548">
        <f t="shared" si="2"/>
        <v>168.77057590999999</v>
      </c>
      <c r="AB33" s="549"/>
      <c r="AC33" s="549" t="e">
        <f t="shared" si="3"/>
        <v>#REF!</v>
      </c>
    </row>
    <row r="34" spans="1:29" s="477" customFormat="1" ht="18.75" customHeight="1">
      <c r="A34" s="524" t="s">
        <v>33</v>
      </c>
      <c r="B34" s="685">
        <v>100.19666644999995</v>
      </c>
      <c r="C34" s="685">
        <v>121.40474538999999</v>
      </c>
      <c r="D34" s="685">
        <v>21.208078940000036</v>
      </c>
      <c r="E34" s="685">
        <v>5.1166012599999995</v>
      </c>
      <c r="F34" s="685">
        <v>16.091477680000036</v>
      </c>
      <c r="G34" s="685">
        <v>8.5695587300000007</v>
      </c>
      <c r="H34" s="685">
        <v>7.5219189500000354</v>
      </c>
      <c r="I34" s="524" t="s">
        <v>33</v>
      </c>
      <c r="J34" s="685">
        <v>34.292066145799154</v>
      </c>
      <c r="K34" s="685">
        <v>65.705802784150748</v>
      </c>
      <c r="L34" s="685">
        <v>2.1310700501061181E-3</v>
      </c>
      <c r="M34" s="610"/>
      <c r="N34" s="685">
        <v>13.49303353107771</v>
      </c>
      <c r="O34" s="685">
        <v>33.025347413320134</v>
      </c>
      <c r="P34" s="685">
        <v>52.422117329885879</v>
      </c>
      <c r="Q34" s="685">
        <v>1.0595017257162871</v>
      </c>
      <c r="S34" s="550">
        <f t="shared" si="0"/>
        <v>16.091477680000036</v>
      </c>
      <c r="T34" s="549" t="e">
        <f>'6'!F33-'5'!#REF!</f>
        <v>#REF!</v>
      </c>
      <c r="U34" s="605" t="e">
        <f>'5'!#REF!</f>
        <v>#REF!</v>
      </c>
      <c r="V34" s="1068" t="e">
        <f t="shared" si="1"/>
        <v>#REF!</v>
      </c>
      <c r="W34" s="549">
        <f>'4'!D34</f>
        <v>8.5695587300000007</v>
      </c>
      <c r="X34" s="549">
        <f>'4'!B34</f>
        <v>20.974724000000009</v>
      </c>
      <c r="Y34" s="549">
        <f>'4'!F34</f>
        <v>33.293803959999998</v>
      </c>
      <c r="Z34" s="549">
        <f>'4'!H34</f>
        <v>0.67289999999999139</v>
      </c>
      <c r="AA34" s="548">
        <f t="shared" si="2"/>
        <v>63.510986690000003</v>
      </c>
      <c r="AB34" s="549"/>
      <c r="AC34" s="549" t="e">
        <f t="shared" si="3"/>
        <v>#REF!</v>
      </c>
    </row>
    <row r="35" spans="1:29" ht="18.75" customHeight="1">
      <c r="A35" s="670" t="s">
        <v>34</v>
      </c>
      <c r="B35" s="682">
        <v>212.94854525000002</v>
      </c>
      <c r="C35" s="682">
        <v>255.42590807999997</v>
      </c>
      <c r="D35" s="682">
        <v>42.477362829999947</v>
      </c>
      <c r="E35" s="682">
        <v>5.9381303599999997</v>
      </c>
      <c r="F35" s="682">
        <v>36.539232469999945</v>
      </c>
      <c r="G35" s="682">
        <v>4.5947356199999998</v>
      </c>
      <c r="H35" s="682">
        <v>31.944496849999943</v>
      </c>
      <c r="I35" s="670" t="s">
        <v>34</v>
      </c>
      <c r="J35" s="682">
        <v>20.658027557008115</v>
      </c>
      <c r="K35" s="682">
        <v>45.423424584256665</v>
      </c>
      <c r="L35" s="682">
        <v>33.918547858735216</v>
      </c>
      <c r="M35" s="610"/>
      <c r="N35" s="682">
        <v>2.3444251267342366</v>
      </c>
      <c r="O35" s="682">
        <v>47.032915018010407</v>
      </c>
      <c r="P35" s="682">
        <v>47.845363754451022</v>
      </c>
      <c r="Q35" s="682">
        <v>2.777296100804342</v>
      </c>
      <c r="S35" s="550">
        <f t="shared" si="0"/>
        <v>36.539232469999945</v>
      </c>
      <c r="T35" s="549" t="e">
        <f>'6'!F34-'5'!#REF!</f>
        <v>#REF!</v>
      </c>
      <c r="U35" s="605" t="e">
        <f>'5'!#REF!</f>
        <v>#REF!</v>
      </c>
      <c r="V35" s="1068" t="e">
        <f t="shared" si="1"/>
        <v>#REF!</v>
      </c>
      <c r="W35" s="549">
        <f>'4'!D35</f>
        <v>4.5947356199999998</v>
      </c>
      <c r="X35" s="549">
        <f>'4'!B35</f>
        <v>92.177740070000013</v>
      </c>
      <c r="Y35" s="549">
        <f>'4'!F35</f>
        <v>93.770022590000011</v>
      </c>
      <c r="Z35" s="549">
        <f>'4'!H35</f>
        <v>5.4431003899999553</v>
      </c>
      <c r="AA35" s="548">
        <f t="shared" si="2"/>
        <v>195.98559866999997</v>
      </c>
      <c r="AB35" s="549"/>
      <c r="AC35" s="549" t="e">
        <f t="shared" si="3"/>
        <v>#REF!</v>
      </c>
    </row>
    <row r="36" spans="1:29" s="477" customFormat="1" ht="18.75" customHeight="1">
      <c r="A36" s="524" t="s">
        <v>35</v>
      </c>
      <c r="B36" s="685">
        <v>363.96739583000004</v>
      </c>
      <c r="C36" s="685">
        <v>522.35022634000006</v>
      </c>
      <c r="D36" s="685">
        <v>158.38283051000002</v>
      </c>
      <c r="E36" s="685">
        <v>8.969616929999999</v>
      </c>
      <c r="F36" s="685">
        <v>149.41321358000002</v>
      </c>
      <c r="G36" s="685">
        <v>118.69937256999999</v>
      </c>
      <c r="H36" s="685">
        <v>30.713841010000024</v>
      </c>
      <c r="I36" s="524" t="s">
        <v>35</v>
      </c>
      <c r="J36" s="685">
        <v>37.143500986367414</v>
      </c>
      <c r="K36" s="685">
        <v>38.288984860137148</v>
      </c>
      <c r="L36" s="685">
        <v>24.567514153495431</v>
      </c>
      <c r="M36" s="610"/>
      <c r="N36" s="685">
        <v>29.696821746911329</v>
      </c>
      <c r="O36" s="685">
        <v>24.227839197887839</v>
      </c>
      <c r="P36" s="685">
        <v>42.983679666978894</v>
      </c>
      <c r="Q36" s="685">
        <v>3.0916593882219359</v>
      </c>
      <c r="S36" s="550">
        <f t="shared" si="0"/>
        <v>149.41321358000002</v>
      </c>
      <c r="T36" s="549" t="e">
        <f>'6'!F35-'5'!#REF!</f>
        <v>#REF!</v>
      </c>
      <c r="U36" s="605" t="e">
        <f>'5'!#REF!</f>
        <v>#REF!</v>
      </c>
      <c r="V36" s="1068" t="e">
        <f t="shared" si="1"/>
        <v>#REF!</v>
      </c>
      <c r="W36" s="549">
        <f>'4'!D36</f>
        <v>118.69937256999999</v>
      </c>
      <c r="X36" s="549">
        <f>'4'!B36</f>
        <v>96.839632739999999</v>
      </c>
      <c r="Y36" s="549">
        <f>'4'!F36</f>
        <v>171.80746986000003</v>
      </c>
      <c r="Z36" s="549">
        <f>'4'!H36</f>
        <v>12.357485009999834</v>
      </c>
      <c r="AA36" s="548">
        <f t="shared" si="2"/>
        <v>399.70396017999985</v>
      </c>
      <c r="AB36" s="549"/>
      <c r="AC36" s="549" t="e">
        <f t="shared" si="3"/>
        <v>#REF!</v>
      </c>
    </row>
    <row r="37" spans="1:29" ht="18.75" customHeight="1">
      <c r="A37" s="792" t="s">
        <v>129</v>
      </c>
      <c r="B37" s="821">
        <v>904.56625107000002</v>
      </c>
      <c r="C37" s="821">
        <v>1198.5704799300001</v>
      </c>
      <c r="D37" s="821">
        <v>294.00422886000013</v>
      </c>
      <c r="E37" s="821">
        <v>25.751566759999999</v>
      </c>
      <c r="F37" s="821">
        <v>268.25266210000012</v>
      </c>
      <c r="G37" s="821">
        <v>153.26307172999998</v>
      </c>
      <c r="H37" s="821">
        <v>114.98959037000014</v>
      </c>
      <c r="I37" s="792" t="s">
        <v>129</v>
      </c>
      <c r="J37" s="821">
        <v>33.535913782398978</v>
      </c>
      <c r="K37" s="821">
        <v>44.108683112859403</v>
      </c>
      <c r="L37" s="821">
        <v>22.35540310474163</v>
      </c>
      <c r="M37" s="610"/>
      <c r="N37" s="821">
        <v>18.510678423372443</v>
      </c>
      <c r="O37" s="821">
        <v>31.32383842999311</v>
      </c>
      <c r="P37" s="821">
        <v>47.534957807555315</v>
      </c>
      <c r="Q37" s="821">
        <v>2.6305253390791306</v>
      </c>
      <c r="S37" s="550">
        <f t="shared" si="0"/>
        <v>268.25266210000012</v>
      </c>
      <c r="T37" s="549" t="e">
        <f>'6'!F36-'5'!#REF!</f>
        <v>#REF!</v>
      </c>
      <c r="U37" s="605" t="e">
        <f>'5'!#REF!</f>
        <v>#REF!</v>
      </c>
      <c r="V37" s="1068" t="e">
        <f t="shared" si="1"/>
        <v>#REF!</v>
      </c>
      <c r="W37" s="549">
        <f>'4'!D37</f>
        <v>153.26307172999998</v>
      </c>
      <c r="X37" s="549">
        <f>'4'!B37</f>
        <v>259.35233632999996</v>
      </c>
      <c r="Y37" s="549">
        <f>'4'!F37</f>
        <v>393.57572324</v>
      </c>
      <c r="Z37" s="549">
        <f>'4'!H37</f>
        <v>21.77999014999989</v>
      </c>
      <c r="AA37" s="548">
        <f t="shared" si="2"/>
        <v>827.97112144999983</v>
      </c>
      <c r="AB37" s="549"/>
      <c r="AC37" s="549" t="e">
        <f t="shared" si="3"/>
        <v>#REF!</v>
      </c>
    </row>
    <row r="38" spans="1:29" s="477" customFormat="1" ht="18.75" customHeight="1">
      <c r="A38" s="794" t="s">
        <v>128</v>
      </c>
      <c r="B38" s="822">
        <v>17281.625401860001</v>
      </c>
      <c r="C38" s="822">
        <v>22938.76752936</v>
      </c>
      <c r="D38" s="822">
        <v>5657.1421274999993</v>
      </c>
      <c r="E38" s="822">
        <v>501.69356492999998</v>
      </c>
      <c r="F38" s="822">
        <v>5155.448562569999</v>
      </c>
      <c r="G38" s="822">
        <v>1998.2956127400005</v>
      </c>
      <c r="H38" s="822">
        <v>3157.1529498299988</v>
      </c>
      <c r="I38" s="794" t="s">
        <v>128</v>
      </c>
      <c r="J38" s="822">
        <v>48.343541069779825</v>
      </c>
      <c r="K38" s="822">
        <v>23.463365004710635</v>
      </c>
      <c r="L38" s="822">
        <v>28.193093925509551</v>
      </c>
      <c r="M38" s="611"/>
      <c r="N38" s="822">
        <v>18.216964667524262</v>
      </c>
      <c r="O38" s="822">
        <v>52.67893841348041</v>
      </c>
      <c r="P38" s="822">
        <v>25.418238175940253</v>
      </c>
      <c r="Q38" s="822">
        <v>3.6858587430550784</v>
      </c>
      <c r="S38" s="551">
        <f t="shared" si="0"/>
        <v>5155.448562569999</v>
      </c>
      <c r="T38" s="606" t="e">
        <f>'6'!F37-'5'!#REF!</f>
        <v>#REF!</v>
      </c>
      <c r="U38" s="607" t="e">
        <f>'5'!#REF!</f>
        <v>#REF!</v>
      </c>
      <c r="V38" s="1071" t="e">
        <f t="shared" si="1"/>
        <v>#REF!</v>
      </c>
      <c r="W38" s="549">
        <f>'4'!D38</f>
        <v>1998.2956127400005</v>
      </c>
      <c r="X38" s="549">
        <f>'4'!B38</f>
        <v>5778.5747206899978</v>
      </c>
      <c r="Y38" s="549">
        <f>'4'!F38</f>
        <v>2788.2336469100001</v>
      </c>
      <c r="Z38" s="549">
        <f>'4'!H38</f>
        <v>404.31737613000041</v>
      </c>
      <c r="AA38" s="548">
        <f t="shared" si="2"/>
        <v>10969.42135647</v>
      </c>
      <c r="AB38" s="549"/>
      <c r="AC38" s="549" t="e">
        <f t="shared" si="3"/>
        <v>#REF!</v>
      </c>
    </row>
    <row r="39" spans="1:29" ht="15" customHeight="1">
      <c r="A39" s="19" t="s">
        <v>401</v>
      </c>
      <c r="B39" s="365"/>
      <c r="C39" s="365"/>
      <c r="D39" s="365"/>
      <c r="E39" s="365"/>
      <c r="F39" s="365"/>
      <c r="G39" s="365"/>
      <c r="H39" s="365"/>
      <c r="I39" s="19" t="s">
        <v>401</v>
      </c>
      <c r="J39" s="425"/>
      <c r="M39" s="4"/>
    </row>
    <row r="40" spans="1:29" ht="15" customHeight="1">
      <c r="A40" s="521" t="s">
        <v>338</v>
      </c>
      <c r="B40" s="859"/>
      <c r="C40" s="859"/>
      <c r="D40" s="859"/>
      <c r="E40" s="859"/>
      <c r="F40" s="859"/>
      <c r="G40" s="859"/>
      <c r="H40" s="859"/>
      <c r="I40" s="1143"/>
      <c r="J40" s="1197"/>
      <c r="K40" s="1197"/>
      <c r="L40" s="1197"/>
      <c r="M40" s="1197"/>
      <c r="N40" s="1197"/>
      <c r="O40" s="1197"/>
      <c r="P40" s="1197"/>
      <c r="Q40" s="1197"/>
    </row>
    <row r="41" spans="1:29" ht="13.5" customHeight="1">
      <c r="A41" s="521"/>
      <c r="B41" s="365"/>
      <c r="C41" s="365"/>
      <c r="D41" s="365"/>
      <c r="E41" s="365"/>
      <c r="F41" s="365"/>
      <c r="G41" s="553"/>
      <c r="H41" s="365"/>
      <c r="Q41" s="582"/>
    </row>
    <row r="42" spans="1:29" ht="6" customHeight="1">
      <c r="A42" s="104"/>
      <c r="B42" s="555"/>
      <c r="C42" s="555"/>
      <c r="D42" s="892"/>
      <c r="E42" s="555"/>
      <c r="F42" s="555"/>
      <c r="G42" s="65"/>
      <c r="I42" s="588"/>
      <c r="J42" s="588"/>
      <c r="K42" s="588"/>
      <c r="L42" s="588"/>
      <c r="M42" s="588"/>
      <c r="N42" s="588"/>
      <c r="O42" s="588"/>
      <c r="P42" s="588"/>
      <c r="Q42" s="582"/>
    </row>
    <row r="43" spans="1:29" s="650" customFormat="1" ht="18">
      <c r="A43" s="655" t="s">
        <v>413</v>
      </c>
      <c r="B43" s="817"/>
      <c r="C43" s="817"/>
      <c r="D43" s="817"/>
      <c r="E43" s="817"/>
      <c r="F43" s="817"/>
      <c r="G43" s="817"/>
      <c r="H43" s="817"/>
      <c r="I43" s="665"/>
      <c r="J43" s="661"/>
      <c r="K43" s="661"/>
      <c r="L43" s="661"/>
      <c r="M43" s="661"/>
      <c r="N43" s="661"/>
      <c r="O43" s="661"/>
      <c r="P43" s="661"/>
      <c r="Q43" s="661"/>
    </row>
    <row r="44" spans="1:29" ht="6.95" customHeight="1">
      <c r="A44" s="472"/>
      <c r="B44" s="542"/>
      <c r="C44" s="542"/>
      <c r="D44" s="542"/>
      <c r="E44" s="542"/>
      <c r="F44" s="542"/>
      <c r="G44" s="542"/>
      <c r="H44" s="542"/>
      <c r="I44" s="67"/>
      <c r="J44" s="7"/>
      <c r="K44" s="7"/>
      <c r="L44" s="7"/>
      <c r="M44" s="7"/>
      <c r="N44" s="7"/>
      <c r="O44" s="7"/>
      <c r="P44" s="7"/>
      <c r="Q44" s="7"/>
    </row>
    <row r="45" spans="1:29">
      <c r="A45" s="668" t="s">
        <v>3</v>
      </c>
      <c r="B45" s="2"/>
      <c r="C45" s="2"/>
      <c r="D45" s="2"/>
      <c r="E45" s="2"/>
      <c r="F45" s="2"/>
      <c r="G45" s="2"/>
      <c r="H45" s="2"/>
      <c r="I45" s="481"/>
      <c r="J45" s="7"/>
      <c r="K45" s="7"/>
      <c r="L45" s="7"/>
      <c r="M45" s="7"/>
      <c r="N45" s="7"/>
      <c r="O45" s="7"/>
      <c r="P45" s="7"/>
      <c r="Q45" s="7"/>
    </row>
    <row r="46" spans="1:29" ht="15.75" customHeight="1">
      <c r="A46" s="669" t="s">
        <v>402</v>
      </c>
      <c r="B46" s="9"/>
      <c r="C46" s="543"/>
      <c r="D46" s="2"/>
      <c r="E46" s="4"/>
      <c r="F46" s="2"/>
      <c r="G46" s="2"/>
      <c r="H46" s="2"/>
      <c r="I46" s="282"/>
      <c r="J46" s="18"/>
      <c r="K46" s="118"/>
      <c r="L46" s="45"/>
      <c r="M46" s="45"/>
      <c r="N46" s="166"/>
      <c r="O46" s="4"/>
      <c r="P46" s="118"/>
      <c r="Q46" s="45"/>
    </row>
    <row r="47" spans="1:29" ht="14.25">
      <c r="A47" s="1222" t="s">
        <v>39</v>
      </c>
      <c r="B47" s="767" t="s">
        <v>67</v>
      </c>
      <c r="C47" s="767" t="s">
        <v>68</v>
      </c>
      <c r="D47" s="767" t="s">
        <v>69</v>
      </c>
      <c r="E47" s="767" t="s">
        <v>42</v>
      </c>
      <c r="F47" s="767" t="s">
        <v>70</v>
      </c>
      <c r="G47" s="767" t="s">
        <v>205</v>
      </c>
      <c r="H47" s="767" t="s">
        <v>70</v>
      </c>
      <c r="I47" s="282"/>
      <c r="J47" s="118"/>
      <c r="K47" s="118"/>
      <c r="L47" s="118"/>
      <c r="M47" s="118"/>
      <c r="N47" s="166"/>
      <c r="O47" s="4"/>
      <c r="P47" s="589"/>
      <c r="Q47" s="4"/>
    </row>
    <row r="48" spans="1:29" ht="12.75" customHeight="1">
      <c r="A48" s="1223" t="s">
        <v>7</v>
      </c>
      <c r="B48" s="13" t="s">
        <v>133</v>
      </c>
      <c r="C48" s="818" t="s">
        <v>71</v>
      </c>
      <c r="D48" s="818" t="s">
        <v>72</v>
      </c>
      <c r="E48" s="13" t="s">
        <v>219</v>
      </c>
      <c r="F48" s="13" t="s">
        <v>73</v>
      </c>
      <c r="G48" s="13" t="s">
        <v>46</v>
      </c>
      <c r="H48" s="13" t="s">
        <v>74</v>
      </c>
      <c r="I48" s="282"/>
      <c r="J48" s="590"/>
      <c r="K48" s="591"/>
      <c r="L48" s="591"/>
      <c r="M48" s="591"/>
      <c r="N48" s="592"/>
      <c r="O48" s="37"/>
      <c r="P48" s="593"/>
      <c r="Q48" s="4"/>
    </row>
    <row r="49" spans="1:17">
      <c r="A49" s="1224"/>
      <c r="B49" s="819" t="s">
        <v>75</v>
      </c>
      <c r="C49" s="819" t="s">
        <v>76</v>
      </c>
      <c r="D49" s="819" t="s">
        <v>77</v>
      </c>
      <c r="E49" s="819" t="s">
        <v>78</v>
      </c>
      <c r="F49" s="819" t="s">
        <v>79</v>
      </c>
      <c r="G49" s="820" t="s">
        <v>80</v>
      </c>
      <c r="H49" s="819" t="s">
        <v>81</v>
      </c>
      <c r="I49" s="282"/>
      <c r="J49" s="425"/>
      <c r="K49" s="425"/>
      <c r="L49" s="425"/>
      <c r="M49" s="425"/>
      <c r="N49" s="594"/>
      <c r="O49" s="425"/>
      <c r="P49" s="117"/>
      <c r="Q49" s="595"/>
    </row>
    <row r="50" spans="1:17" ht="16.5" customHeight="1">
      <c r="A50" s="670" t="s">
        <v>8</v>
      </c>
      <c r="B50" s="925">
        <v>258.64575313952139</v>
      </c>
      <c r="C50" s="925">
        <v>348.86572726837721</v>
      </c>
      <c r="D50" s="925">
        <v>90.219974128855824</v>
      </c>
      <c r="E50" s="925">
        <v>10.960641780887467</v>
      </c>
      <c r="F50" s="925">
        <v>79.259332347968353</v>
      </c>
      <c r="G50" s="925">
        <v>28.66279807641185</v>
      </c>
      <c r="H50" s="925">
        <v>50.5965342715565</v>
      </c>
      <c r="I50" s="282"/>
      <c r="J50" s="425"/>
      <c r="K50" s="425"/>
      <c r="L50" s="425"/>
      <c r="M50" s="425"/>
      <c r="N50" s="594"/>
      <c r="O50" s="425"/>
      <c r="P50" s="117"/>
      <c r="Q50" s="595"/>
    </row>
    <row r="51" spans="1:17" ht="16.5" customHeight="1">
      <c r="A51" s="524" t="s">
        <v>9</v>
      </c>
      <c r="B51" s="926">
        <v>220.53540450964735</v>
      </c>
      <c r="C51" s="926">
        <v>323.98887727946936</v>
      </c>
      <c r="D51" s="926">
        <v>103.45347276982203</v>
      </c>
      <c r="E51" s="926">
        <v>4.1949637735926322</v>
      </c>
      <c r="F51" s="926">
        <v>99.258508996229395</v>
      </c>
      <c r="G51" s="926">
        <v>19.396192339910957</v>
      </c>
      <c r="H51" s="926">
        <v>79.862316656318441</v>
      </c>
      <c r="I51" s="282"/>
      <c r="J51" s="425"/>
      <c r="K51" s="596"/>
      <c r="L51" s="425"/>
      <c r="M51" s="425"/>
      <c r="N51" s="594"/>
      <c r="O51" s="425"/>
      <c r="P51" s="117"/>
      <c r="Q51" s="595"/>
    </row>
    <row r="52" spans="1:17" ht="16.5" customHeight="1">
      <c r="A52" s="670" t="s">
        <v>10</v>
      </c>
      <c r="B52" s="925">
        <v>271.76391353123864</v>
      </c>
      <c r="C52" s="925">
        <v>378.00981027218876</v>
      </c>
      <c r="D52" s="925">
        <v>106.24589674095012</v>
      </c>
      <c r="E52" s="925">
        <v>15.363055208928133</v>
      </c>
      <c r="F52" s="925">
        <v>90.882841532021999</v>
      </c>
      <c r="G52" s="925">
        <v>34.798831743567554</v>
      </c>
      <c r="H52" s="925">
        <v>56.084009788454445</v>
      </c>
      <c r="I52" s="282"/>
      <c r="J52" s="425"/>
      <c r="K52" s="425"/>
      <c r="L52" s="425"/>
      <c r="M52" s="425"/>
      <c r="N52" s="594"/>
      <c r="O52" s="425"/>
      <c r="P52" s="117"/>
      <c r="Q52" s="595"/>
    </row>
    <row r="53" spans="1:17" ht="16.5" customHeight="1">
      <c r="A53" s="524" t="s">
        <v>11</v>
      </c>
      <c r="B53" s="926">
        <v>280.89231718880467</v>
      </c>
      <c r="C53" s="926">
        <v>358.31762235334537</v>
      </c>
      <c r="D53" s="926">
        <v>77.425305164540731</v>
      </c>
      <c r="E53" s="926">
        <v>4.459003177579584</v>
      </c>
      <c r="F53" s="926">
        <v>72.966301986961142</v>
      </c>
      <c r="G53" s="926">
        <v>27.675315933595549</v>
      </c>
      <c r="H53" s="926">
        <v>45.290986053365593</v>
      </c>
      <c r="I53" s="282"/>
      <c r="J53" s="425"/>
      <c r="K53" s="425"/>
      <c r="L53" s="425"/>
      <c r="M53" s="425"/>
      <c r="N53" s="594"/>
      <c r="O53" s="425"/>
      <c r="P53" s="117"/>
      <c r="Q53" s="595"/>
    </row>
    <row r="54" spans="1:17" ht="16.5" customHeight="1">
      <c r="A54" s="670" t="s">
        <v>12</v>
      </c>
      <c r="B54" s="925">
        <v>221.81011990422232</v>
      </c>
      <c r="C54" s="925">
        <v>314.80509310067652</v>
      </c>
      <c r="D54" s="925">
        <v>92.994973196454197</v>
      </c>
      <c r="E54" s="925">
        <v>1.76678346551368</v>
      </c>
      <c r="F54" s="925">
        <v>91.228189730940514</v>
      </c>
      <c r="G54" s="925">
        <v>10.425972593147614</v>
      </c>
      <c r="H54" s="925">
        <v>80.802217137792908</v>
      </c>
      <c r="I54" s="282"/>
      <c r="J54" s="425"/>
      <c r="K54" s="425"/>
      <c r="L54" s="425"/>
      <c r="M54" s="425"/>
      <c r="N54" s="594"/>
      <c r="O54" s="425"/>
      <c r="P54" s="117"/>
      <c r="Q54" s="595"/>
    </row>
    <row r="55" spans="1:17" ht="16.5" customHeight="1">
      <c r="A55" s="524" t="s">
        <v>13</v>
      </c>
      <c r="B55" s="926">
        <v>247.01162710293477</v>
      </c>
      <c r="C55" s="926">
        <v>343.10114584100779</v>
      </c>
      <c r="D55" s="926">
        <v>96.089518738073025</v>
      </c>
      <c r="E55" s="926">
        <v>6.6315601617490829</v>
      </c>
      <c r="F55" s="926">
        <v>89.457958576323932</v>
      </c>
      <c r="G55" s="926">
        <v>19.758658343808797</v>
      </c>
      <c r="H55" s="926">
        <v>69.699300232515142</v>
      </c>
      <c r="I55" s="282"/>
      <c r="J55" s="425"/>
      <c r="K55" s="425"/>
      <c r="L55" s="425"/>
      <c r="M55" s="425"/>
      <c r="N55" s="594"/>
      <c r="O55" s="425"/>
      <c r="P55" s="117"/>
      <c r="Q55" s="595"/>
    </row>
    <row r="56" spans="1:17" ht="16.5" customHeight="1">
      <c r="A56" s="670" t="s">
        <v>14</v>
      </c>
      <c r="B56" s="925">
        <v>299.03420073729831</v>
      </c>
      <c r="C56" s="925">
        <v>368.27306210264675</v>
      </c>
      <c r="D56" s="925">
        <v>69.238861365348484</v>
      </c>
      <c r="E56" s="925">
        <v>5.1887429390764481</v>
      </c>
      <c r="F56" s="925">
        <v>64.05011842627205</v>
      </c>
      <c r="G56" s="925">
        <v>69.152662265682153</v>
      </c>
      <c r="H56" s="925">
        <v>-5.1025438394101004</v>
      </c>
      <c r="I56" s="282"/>
      <c r="J56" s="425"/>
      <c r="K56" s="425"/>
      <c r="L56" s="425"/>
      <c r="M56" s="425"/>
      <c r="N56" s="594"/>
      <c r="O56" s="425"/>
      <c r="P56" s="117"/>
      <c r="Q56" s="595"/>
    </row>
    <row r="57" spans="1:17" ht="16.5" customHeight="1">
      <c r="A57" s="524" t="s">
        <v>15</v>
      </c>
      <c r="B57" s="926">
        <v>1377.0237798816643</v>
      </c>
      <c r="C57" s="926">
        <v>1707.9923436562103</v>
      </c>
      <c r="D57" s="926">
        <v>330.96856377454617</v>
      </c>
      <c r="E57" s="926">
        <v>48.195674491134355</v>
      </c>
      <c r="F57" s="926">
        <v>282.77288928341181</v>
      </c>
      <c r="G57" s="926">
        <v>23.07440684479478</v>
      </c>
      <c r="H57" s="926">
        <v>259.69848243861702</v>
      </c>
      <c r="I57" s="282"/>
      <c r="J57" s="425"/>
      <c r="K57" s="425"/>
      <c r="L57" s="425"/>
      <c r="M57" s="425"/>
      <c r="N57" s="594"/>
      <c r="O57" s="425"/>
      <c r="P57" s="117"/>
      <c r="Q57" s="595"/>
    </row>
    <row r="58" spans="1:17" ht="16.5" customHeight="1">
      <c r="A58" s="670" t="s">
        <v>16</v>
      </c>
      <c r="B58" s="925">
        <v>275.7285135996317</v>
      </c>
      <c r="C58" s="925">
        <v>360.89499499283272</v>
      </c>
      <c r="D58" s="925">
        <v>85.166481393201025</v>
      </c>
      <c r="E58" s="925">
        <v>3.5125282801497679</v>
      </c>
      <c r="F58" s="925">
        <v>81.653953113051273</v>
      </c>
      <c r="G58" s="925">
        <v>14.367909106257883</v>
      </c>
      <c r="H58" s="925">
        <v>67.286044006793375</v>
      </c>
      <c r="I58" s="282"/>
      <c r="J58" s="425"/>
      <c r="K58" s="425"/>
      <c r="L58" s="425"/>
      <c r="M58" s="425"/>
      <c r="N58" s="594"/>
      <c r="O58" s="425"/>
      <c r="P58" s="117"/>
      <c r="Q58" s="595"/>
    </row>
    <row r="59" spans="1:17" ht="16.5" customHeight="1">
      <c r="A59" s="524" t="s">
        <v>17</v>
      </c>
      <c r="B59" s="926">
        <v>235.69131759289354</v>
      </c>
      <c r="C59" s="926">
        <v>330.78375946384978</v>
      </c>
      <c r="D59" s="926">
        <v>95.092441870956222</v>
      </c>
      <c r="E59" s="926">
        <v>8.2273290919048385</v>
      </c>
      <c r="F59" s="926">
        <v>86.865112779051387</v>
      </c>
      <c r="G59" s="926">
        <v>15.149871821481282</v>
      </c>
      <c r="H59" s="926">
        <v>71.715240957570103</v>
      </c>
      <c r="I59" s="282"/>
      <c r="J59" s="425"/>
      <c r="K59" s="425"/>
      <c r="L59" s="425"/>
      <c r="M59" s="425"/>
      <c r="N59" s="594"/>
      <c r="O59" s="425"/>
      <c r="P59" s="117"/>
      <c r="Q59" s="595"/>
    </row>
    <row r="60" spans="1:17" ht="16.5" customHeight="1">
      <c r="A60" s="670" t="s">
        <v>18</v>
      </c>
      <c r="B60" s="925">
        <v>379.51289784099299</v>
      </c>
      <c r="C60" s="925">
        <v>469.71437884264674</v>
      </c>
      <c r="D60" s="925">
        <v>90.201481001653747</v>
      </c>
      <c r="E60" s="925">
        <v>11.795744161268605</v>
      </c>
      <c r="F60" s="925">
        <v>78.405736840385131</v>
      </c>
      <c r="G60" s="925">
        <v>20.188504918718582</v>
      </c>
      <c r="H60" s="925">
        <v>58.217231921666546</v>
      </c>
      <c r="I60" s="282"/>
      <c r="J60" s="425"/>
      <c r="K60" s="425"/>
      <c r="L60" s="425"/>
      <c r="M60" s="425"/>
      <c r="N60" s="594"/>
      <c r="O60" s="425"/>
      <c r="P60" s="117"/>
      <c r="Q60" s="595"/>
    </row>
    <row r="61" spans="1:17" ht="16.5" customHeight="1">
      <c r="A61" s="524" t="s">
        <v>19</v>
      </c>
      <c r="B61" s="926">
        <v>275.09730473911748</v>
      </c>
      <c r="C61" s="926">
        <v>344.54085522936816</v>
      </c>
      <c r="D61" s="926">
        <v>69.443550490250686</v>
      </c>
      <c r="E61" s="926">
        <v>8.9098874933306291</v>
      </c>
      <c r="F61" s="926">
        <v>60.53366299692005</v>
      </c>
      <c r="G61" s="926">
        <v>18.679419228729905</v>
      </c>
      <c r="H61" s="926">
        <v>41.854243768190138</v>
      </c>
      <c r="I61" s="54"/>
      <c r="J61" s="425"/>
      <c r="K61" s="425"/>
      <c r="L61" s="425"/>
      <c r="M61" s="425"/>
      <c r="N61" s="594"/>
      <c r="O61" s="425"/>
      <c r="P61" s="117"/>
      <c r="Q61" s="595"/>
    </row>
    <row r="62" spans="1:17" ht="16.5" customHeight="1">
      <c r="A62" s="670" t="s">
        <v>20</v>
      </c>
      <c r="B62" s="925">
        <v>239.7321326022803</v>
      </c>
      <c r="C62" s="925">
        <v>331.22403493833974</v>
      </c>
      <c r="D62" s="925">
        <v>91.491902336059411</v>
      </c>
      <c r="E62" s="925">
        <v>1.9667443329100756</v>
      </c>
      <c r="F62" s="925">
        <v>89.525158003149343</v>
      </c>
      <c r="G62" s="925">
        <v>21.719651638763583</v>
      </c>
      <c r="H62" s="925">
        <v>67.805506364385764</v>
      </c>
      <c r="I62" s="54"/>
      <c r="J62" s="425"/>
      <c r="K62" s="425"/>
      <c r="L62" s="425"/>
      <c r="M62" s="425"/>
      <c r="N62" s="594"/>
      <c r="O62" s="425"/>
      <c r="P62" s="117"/>
      <c r="Q62" s="595"/>
    </row>
    <row r="63" spans="1:17" ht="16.5" customHeight="1">
      <c r="A63" s="524" t="s">
        <v>21</v>
      </c>
      <c r="B63" s="926">
        <v>288.22640123024507</v>
      </c>
      <c r="C63" s="926">
        <v>375.49450930913616</v>
      </c>
      <c r="D63" s="926">
        <v>87.268108078891089</v>
      </c>
      <c r="E63" s="926">
        <v>10.911923171504899</v>
      </c>
      <c r="F63" s="926">
        <v>76.356184907386194</v>
      </c>
      <c r="G63" s="926">
        <v>26.554913752803639</v>
      </c>
      <c r="H63" s="926">
        <v>49.801271154582544</v>
      </c>
      <c r="I63" s="54"/>
      <c r="J63" s="425"/>
      <c r="K63" s="425"/>
      <c r="L63" s="425"/>
      <c r="M63" s="425"/>
      <c r="N63" s="594"/>
      <c r="O63" s="425"/>
      <c r="P63" s="117"/>
      <c r="Q63" s="595"/>
    </row>
    <row r="64" spans="1:17" ht="16.5" customHeight="1">
      <c r="A64" s="670" t="s">
        <v>22</v>
      </c>
      <c r="B64" s="925">
        <v>275.79788854906428</v>
      </c>
      <c r="C64" s="925">
        <v>366.73701238980487</v>
      </c>
      <c r="D64" s="925">
        <v>90.939123840740578</v>
      </c>
      <c r="E64" s="925">
        <v>5.3573685448220578</v>
      </c>
      <c r="F64" s="925">
        <v>85.581755295918498</v>
      </c>
      <c r="G64" s="925">
        <v>31.041472199185431</v>
      </c>
      <c r="H64" s="925">
        <v>54.54028309673307</v>
      </c>
      <c r="I64" s="54"/>
      <c r="J64" s="425"/>
      <c r="K64" s="425"/>
      <c r="L64" s="425"/>
      <c r="M64" s="425"/>
      <c r="N64" s="594"/>
      <c r="O64" s="425"/>
      <c r="P64" s="117"/>
      <c r="Q64" s="595"/>
    </row>
    <row r="65" spans="1:17" ht="16.5" customHeight="1">
      <c r="A65" s="524" t="s">
        <v>23</v>
      </c>
      <c r="B65" s="926">
        <v>271.64139478784517</v>
      </c>
      <c r="C65" s="926">
        <v>372.37708569211753</v>
      </c>
      <c r="D65" s="926">
        <v>100.73569090427237</v>
      </c>
      <c r="E65" s="926">
        <v>4.2693360175313675</v>
      </c>
      <c r="F65" s="926">
        <v>96.466354886741016</v>
      </c>
      <c r="G65" s="926">
        <v>9.3348394643098569</v>
      </c>
      <c r="H65" s="926">
        <v>87.131515422431164</v>
      </c>
      <c r="I65" s="54"/>
      <c r="J65" s="425"/>
      <c r="K65" s="425"/>
      <c r="L65" s="425"/>
      <c r="M65" s="425"/>
      <c r="N65" s="594"/>
      <c r="O65" s="425"/>
      <c r="P65" s="117"/>
      <c r="Q65" s="595"/>
    </row>
    <row r="66" spans="1:17" ht="16.5" customHeight="1">
      <c r="A66" s="670" t="s">
        <v>24</v>
      </c>
      <c r="B66" s="925">
        <v>203.1599485473192</v>
      </c>
      <c r="C66" s="925">
        <v>294.1294924470609</v>
      </c>
      <c r="D66" s="925">
        <v>90.969543899741723</v>
      </c>
      <c r="E66" s="925">
        <v>7.2403410776639827</v>
      </c>
      <c r="F66" s="925">
        <v>83.729202822077738</v>
      </c>
      <c r="G66" s="925">
        <v>28.485202489703756</v>
      </c>
      <c r="H66" s="925">
        <v>55.244000332373979</v>
      </c>
      <c r="I66" s="54"/>
      <c r="J66" s="425"/>
      <c r="K66" s="425"/>
      <c r="L66" s="425"/>
      <c r="M66" s="425"/>
      <c r="N66" s="594"/>
      <c r="O66" s="425"/>
      <c r="P66" s="117"/>
      <c r="Q66" s="595"/>
    </row>
    <row r="67" spans="1:17" ht="16.5" customHeight="1">
      <c r="A67" s="524" t="s">
        <v>25</v>
      </c>
      <c r="B67" s="926">
        <v>297.60148344927762</v>
      </c>
      <c r="C67" s="926">
        <v>378.60242853502535</v>
      </c>
      <c r="D67" s="926">
        <v>81.000945085747659</v>
      </c>
      <c r="E67" s="926">
        <v>7.4156378360471926</v>
      </c>
      <c r="F67" s="926">
        <v>73.585307249700477</v>
      </c>
      <c r="G67" s="926">
        <v>20.649402767372525</v>
      </c>
      <c r="H67" s="926">
        <v>52.935904482327956</v>
      </c>
      <c r="I67" s="54"/>
      <c r="J67" s="425"/>
      <c r="K67" s="425"/>
      <c r="L67" s="425"/>
      <c r="M67" s="425"/>
      <c r="N67" s="594"/>
      <c r="O67" s="425"/>
      <c r="P67" s="117"/>
      <c r="Q67" s="595"/>
    </row>
    <row r="68" spans="1:17" ht="16.5" customHeight="1">
      <c r="A68" s="670" t="s">
        <v>26</v>
      </c>
      <c r="B68" s="925">
        <v>241.77019978436363</v>
      </c>
      <c r="C68" s="925">
        <v>305.83506088413128</v>
      </c>
      <c r="D68" s="925">
        <v>64.064861099767697</v>
      </c>
      <c r="E68" s="925">
        <v>5.5077220811382794</v>
      </c>
      <c r="F68" s="925">
        <v>58.557139018629414</v>
      </c>
      <c r="G68" s="925">
        <v>15.262751496820538</v>
      </c>
      <c r="H68" s="925">
        <v>43.294387521808872</v>
      </c>
      <c r="I68" s="54"/>
      <c r="J68" s="425"/>
      <c r="K68" s="425"/>
      <c r="L68" s="425"/>
      <c r="M68" s="425"/>
      <c r="N68" s="594"/>
      <c r="O68" s="425"/>
      <c r="P68" s="117"/>
      <c r="Q68" s="595"/>
    </row>
    <row r="69" spans="1:17" ht="16.5" customHeight="1">
      <c r="A69" s="524" t="s">
        <v>27</v>
      </c>
      <c r="B69" s="926">
        <v>258.66298666468191</v>
      </c>
      <c r="C69" s="926">
        <v>335.81234035398455</v>
      </c>
      <c r="D69" s="926">
        <v>77.149353689302671</v>
      </c>
      <c r="E69" s="926">
        <v>9.9302022749333982</v>
      </c>
      <c r="F69" s="926">
        <v>67.219151414369264</v>
      </c>
      <c r="G69" s="926">
        <v>36.069124588839053</v>
      </c>
      <c r="H69" s="926">
        <v>31.150026825530222</v>
      </c>
      <c r="I69" s="54"/>
      <c r="J69" s="425"/>
      <c r="K69" s="425"/>
      <c r="L69" s="425"/>
      <c r="M69" s="425"/>
      <c r="N69" s="594"/>
      <c r="O69" s="425"/>
      <c r="P69" s="117"/>
      <c r="Q69" s="595"/>
    </row>
    <row r="70" spans="1:17" ht="16.5" customHeight="1">
      <c r="A70" s="670" t="s">
        <v>28</v>
      </c>
      <c r="B70" s="925">
        <v>251.52927266502286</v>
      </c>
      <c r="C70" s="925">
        <v>315.53874451197964</v>
      </c>
      <c r="D70" s="925">
        <v>64.009471846956785</v>
      </c>
      <c r="E70" s="925">
        <v>5.7970229745070174</v>
      </c>
      <c r="F70" s="925">
        <v>58.212448872449762</v>
      </c>
      <c r="G70" s="925">
        <v>17.960231812475097</v>
      </c>
      <c r="H70" s="925">
        <v>40.252217059974669</v>
      </c>
      <c r="I70" s="74"/>
      <c r="J70" s="425"/>
      <c r="K70" s="597"/>
      <c r="L70" s="597"/>
      <c r="M70" s="597"/>
      <c r="N70" s="598"/>
      <c r="O70" s="597"/>
      <c r="P70" s="116"/>
      <c r="Q70" s="595"/>
    </row>
    <row r="71" spans="1:17" ht="16.5" customHeight="1">
      <c r="A71" s="679" t="s">
        <v>29</v>
      </c>
      <c r="B71" s="927">
        <v>262.24090151655111</v>
      </c>
      <c r="C71" s="927">
        <v>348.44332579556385</v>
      </c>
      <c r="D71" s="927">
        <v>86.20242427901276</v>
      </c>
      <c r="E71" s="927">
        <v>7.0853494121182674</v>
      </c>
      <c r="F71" s="927">
        <v>79.117074866894498</v>
      </c>
      <c r="G71" s="927">
        <v>23.45965135258945</v>
      </c>
      <c r="H71" s="927">
        <v>55.657423514305044</v>
      </c>
      <c r="I71" s="54"/>
      <c r="J71" s="425"/>
      <c r="K71" s="425"/>
      <c r="L71" s="425"/>
      <c r="M71" s="425"/>
      <c r="N71" s="594"/>
      <c r="O71" s="425"/>
      <c r="P71" s="117"/>
      <c r="Q71" s="595"/>
    </row>
    <row r="72" spans="1:17" ht="16.5" customHeight="1">
      <c r="A72" s="670" t="s">
        <v>30</v>
      </c>
      <c r="B72" s="925">
        <v>223.65588097512</v>
      </c>
      <c r="C72" s="925">
        <v>295.47941426438388</v>
      </c>
      <c r="D72" s="925">
        <v>71.823533289263921</v>
      </c>
      <c r="E72" s="925">
        <v>8.8453894129635735</v>
      </c>
      <c r="F72" s="925">
        <v>62.978143876300344</v>
      </c>
      <c r="G72" s="925">
        <v>51.834360189045491</v>
      </c>
      <c r="H72" s="925">
        <v>11.143783687254849</v>
      </c>
      <c r="I72" s="74"/>
      <c r="J72" s="597"/>
      <c r="K72" s="597"/>
      <c r="L72" s="597"/>
      <c r="M72" s="597"/>
      <c r="N72" s="598"/>
      <c r="O72" s="597"/>
      <c r="P72" s="116"/>
      <c r="Q72" s="599"/>
    </row>
    <row r="73" spans="1:17" ht="16.5" customHeight="1">
      <c r="A73" s="679" t="s">
        <v>31</v>
      </c>
      <c r="B73" s="927">
        <v>255.06636967108753</v>
      </c>
      <c r="C73" s="927">
        <v>338.59517061490908</v>
      </c>
      <c r="D73" s="927">
        <v>83.528800943821523</v>
      </c>
      <c r="E73" s="927">
        <v>7.4126127609039818</v>
      </c>
      <c r="F73" s="927">
        <v>76.11618818291754</v>
      </c>
      <c r="G73" s="927">
        <v>28.735669073878963</v>
      </c>
      <c r="H73" s="927">
        <v>47.380519109038573</v>
      </c>
      <c r="I73" s="54"/>
      <c r="J73" s="425"/>
      <c r="K73" s="425"/>
      <c r="L73" s="425"/>
      <c r="M73" s="425"/>
      <c r="N73" s="594"/>
      <c r="O73" s="425"/>
      <c r="P73" s="117"/>
      <c r="Q73" s="595"/>
    </row>
    <row r="74" spans="1:17" ht="16.5" customHeight="1">
      <c r="A74" s="670" t="s">
        <v>32</v>
      </c>
      <c r="B74" s="925">
        <v>554.89355714128885</v>
      </c>
      <c r="C74" s="925">
        <v>730.3877730693697</v>
      </c>
      <c r="D74" s="925">
        <v>175.49421592808085</v>
      </c>
      <c r="E74" s="925">
        <v>13.972062331515838</v>
      </c>
      <c r="F74" s="925">
        <v>161.522153596565</v>
      </c>
      <c r="G74" s="925">
        <v>52.205766726436607</v>
      </c>
      <c r="H74" s="925">
        <v>109.3163868701284</v>
      </c>
      <c r="I74" s="54"/>
      <c r="J74" s="425"/>
      <c r="K74" s="425"/>
      <c r="L74" s="425"/>
      <c r="M74" s="425"/>
      <c r="N74" s="594"/>
      <c r="O74" s="425"/>
      <c r="P74" s="117"/>
      <c r="Q74" s="595"/>
    </row>
    <row r="75" spans="1:17" ht="16.5" customHeight="1">
      <c r="A75" s="524" t="s">
        <v>33</v>
      </c>
      <c r="B75" s="926">
        <v>433.4384512062706</v>
      </c>
      <c r="C75" s="926">
        <v>525.18199133094254</v>
      </c>
      <c r="D75" s="926">
        <v>91.743540124671924</v>
      </c>
      <c r="E75" s="926">
        <v>22.133787521575311</v>
      </c>
      <c r="F75" s="926">
        <v>69.609752603096624</v>
      </c>
      <c r="G75" s="926">
        <v>37.070856696673836</v>
      </c>
      <c r="H75" s="926">
        <v>32.538895906422781</v>
      </c>
      <c r="I75" s="54"/>
      <c r="J75" s="425"/>
      <c r="K75" s="425"/>
      <c r="L75" s="425"/>
      <c r="M75" s="425"/>
      <c r="N75" s="594"/>
      <c r="O75" s="425"/>
      <c r="P75" s="117"/>
      <c r="Q75" s="595"/>
    </row>
    <row r="76" spans="1:17" ht="16.5" customHeight="1">
      <c r="A76" s="670" t="s">
        <v>34</v>
      </c>
      <c r="B76" s="925">
        <v>531.66026751719585</v>
      </c>
      <c r="C76" s="925">
        <v>637.71183062653699</v>
      </c>
      <c r="D76" s="925">
        <v>106.05156310934112</v>
      </c>
      <c r="E76" s="925">
        <v>14.82549679803263</v>
      </c>
      <c r="F76" s="925">
        <v>91.226066311308486</v>
      </c>
      <c r="G76" s="925">
        <v>11.471495924201381</v>
      </c>
      <c r="H76" s="925">
        <v>79.754570387107094</v>
      </c>
      <c r="I76" s="54"/>
      <c r="J76" s="425"/>
      <c r="K76" s="425"/>
      <c r="L76" s="425"/>
      <c r="M76" s="425"/>
      <c r="N76" s="594"/>
      <c r="O76" s="425"/>
      <c r="P76" s="117"/>
      <c r="Q76" s="595"/>
    </row>
    <row r="77" spans="1:17" ht="16.5" customHeight="1">
      <c r="A77" s="524" t="s">
        <v>35</v>
      </c>
      <c r="B77" s="926">
        <v>438.5661888558061</v>
      </c>
      <c r="C77" s="926">
        <v>629.41117978848138</v>
      </c>
      <c r="D77" s="926">
        <v>190.8449909326753</v>
      </c>
      <c r="E77" s="926">
        <v>10.808030492720233</v>
      </c>
      <c r="F77" s="926">
        <v>180.03696043995504</v>
      </c>
      <c r="G77" s="926">
        <v>143.02800757437916</v>
      </c>
      <c r="H77" s="926">
        <v>37.008952865575885</v>
      </c>
      <c r="I77" s="17"/>
      <c r="J77" s="597"/>
      <c r="K77" s="597"/>
      <c r="L77" s="597"/>
      <c r="M77" s="597"/>
      <c r="N77" s="598"/>
      <c r="O77" s="597"/>
      <c r="P77" s="116"/>
      <c r="Q77" s="599"/>
    </row>
    <row r="78" spans="1:17" ht="16.5" customHeight="1">
      <c r="A78" s="718" t="s">
        <v>129</v>
      </c>
      <c r="B78" s="928">
        <v>483.33498141607583</v>
      </c>
      <c r="C78" s="928">
        <v>640.42964233693647</v>
      </c>
      <c r="D78" s="928">
        <v>157.09466092086078</v>
      </c>
      <c r="E78" s="928">
        <v>13.759780476727347</v>
      </c>
      <c r="F78" s="928">
        <v>143.3348804441334</v>
      </c>
      <c r="G78" s="928">
        <v>81.892734599334219</v>
      </c>
      <c r="H78" s="928">
        <v>61.442145844799192</v>
      </c>
      <c r="I78" s="74"/>
      <c r="J78" s="597"/>
      <c r="K78" s="597"/>
      <c r="L78" s="597"/>
      <c r="M78" s="597"/>
      <c r="N78" s="598"/>
      <c r="O78" s="597"/>
      <c r="P78" s="116"/>
      <c r="Q78" s="599"/>
    </row>
    <row r="79" spans="1:17" ht="16.5" customHeight="1">
      <c r="A79" s="681" t="s">
        <v>128</v>
      </c>
      <c r="B79" s="929">
        <v>261.53150737334471</v>
      </c>
      <c r="C79" s="929">
        <v>347.14387736899835</v>
      </c>
      <c r="D79" s="929">
        <v>85.612369995653637</v>
      </c>
      <c r="E79" s="929">
        <v>7.5923804170369333</v>
      </c>
      <c r="F79" s="929">
        <v>78.019989578616702</v>
      </c>
      <c r="G79" s="929">
        <v>30.241210049674212</v>
      </c>
      <c r="H79" s="929">
        <v>47.778779528942501</v>
      </c>
      <c r="I79" s="110"/>
      <c r="J79" s="4"/>
      <c r="K79" s="4"/>
      <c r="L79" s="4"/>
      <c r="M79" s="4"/>
      <c r="N79" s="4"/>
      <c r="O79" s="4"/>
      <c r="P79" s="4"/>
      <c r="Q79" s="4"/>
    </row>
    <row r="80" spans="1:17" ht="21" customHeight="1">
      <c r="A80" s="1148" t="s">
        <v>476</v>
      </c>
      <c r="B80" s="1148"/>
      <c r="C80" s="1148"/>
      <c r="D80" s="1148"/>
      <c r="E80" s="1148"/>
      <c r="F80" s="1148"/>
      <c r="G80" s="1148"/>
      <c r="H80" s="1148"/>
      <c r="I80" s="600"/>
      <c r="J80" s="4"/>
      <c r="K80" s="4"/>
      <c r="L80" s="4"/>
      <c r="M80" s="4"/>
      <c r="N80" s="4"/>
      <c r="O80" s="4"/>
      <c r="P80" s="4"/>
      <c r="Q80" s="4"/>
    </row>
    <row r="81" spans="1:17">
      <c r="A81" s="554"/>
      <c r="B81" s="4"/>
      <c r="C81" s="4"/>
      <c r="E81" s="4"/>
      <c r="F81" s="4"/>
      <c r="H81" s="4"/>
      <c r="I81" s="118"/>
      <c r="J81" s="4"/>
      <c r="K81" s="4"/>
      <c r="L81" s="4"/>
      <c r="M81" s="4"/>
      <c r="N81" s="4"/>
      <c r="O81" s="4"/>
      <c r="P81" s="4"/>
      <c r="Q81" s="4"/>
    </row>
    <row r="82" spans="1:17">
      <c r="B82" s="82"/>
      <c r="C82" s="82"/>
      <c r="D82" s="82"/>
      <c r="E82" s="82"/>
      <c r="F82" s="82"/>
      <c r="G82" s="65"/>
      <c r="I82" s="7"/>
      <c r="J82" s="7"/>
      <c r="K82" s="7"/>
      <c r="L82" s="7"/>
      <c r="M82" s="7"/>
      <c r="N82" s="7"/>
      <c r="O82" s="7"/>
      <c r="P82" s="7"/>
      <c r="Q82" s="7"/>
    </row>
    <row r="83" spans="1:17">
      <c r="B83" s="82"/>
      <c r="C83" s="82"/>
      <c r="D83" s="82"/>
      <c r="E83" s="82"/>
      <c r="F83" s="82"/>
      <c r="G83" s="65"/>
      <c r="I83" s="7"/>
      <c r="J83" s="7"/>
      <c r="K83" s="7"/>
      <c r="L83" s="7"/>
      <c r="M83" s="7"/>
      <c r="N83" s="7"/>
      <c r="O83" s="7"/>
      <c r="P83" s="7"/>
      <c r="Q83" s="7"/>
    </row>
    <row r="84" spans="1:17">
      <c r="B84" s="82"/>
      <c r="C84" s="82"/>
      <c r="D84" s="82"/>
      <c r="E84" s="82"/>
      <c r="F84" s="82"/>
      <c r="G84" s="65"/>
      <c r="I84" s="7"/>
      <c r="J84" s="7"/>
      <c r="K84" s="7"/>
      <c r="L84" s="7"/>
      <c r="M84" s="7"/>
      <c r="N84" s="7"/>
      <c r="O84" s="7"/>
      <c r="P84" s="7"/>
      <c r="Q84" s="7"/>
    </row>
    <row r="85" spans="1:17">
      <c r="B85" s="82"/>
      <c r="C85" s="82"/>
      <c r="D85" s="82"/>
      <c r="E85" s="82"/>
      <c r="F85" s="82"/>
      <c r="G85" s="65"/>
      <c r="I85" s="7"/>
      <c r="J85" s="7"/>
      <c r="K85" s="7"/>
      <c r="L85" s="7"/>
      <c r="M85" s="7"/>
      <c r="N85" s="7"/>
      <c r="O85" s="7"/>
      <c r="P85" s="7"/>
      <c r="Q85" s="7"/>
    </row>
    <row r="86" spans="1:17">
      <c r="B86" s="82"/>
      <c r="C86" s="82"/>
      <c r="D86" s="82"/>
      <c r="E86" s="82"/>
      <c r="F86" s="82"/>
      <c r="G86" s="65"/>
      <c r="I86" s="7"/>
      <c r="J86" s="7"/>
      <c r="K86" s="7"/>
      <c r="L86" s="7"/>
      <c r="M86" s="7"/>
      <c r="N86" s="7"/>
      <c r="O86" s="7"/>
      <c r="P86" s="7"/>
      <c r="Q86" s="7"/>
    </row>
    <row r="87" spans="1:17" s="477" customFormat="1">
      <c r="A87" s="45"/>
      <c r="B87" s="174"/>
      <c r="C87" s="174"/>
      <c r="D87" s="450"/>
      <c r="E87" s="450"/>
      <c r="F87" s="209"/>
      <c r="G87" s="65"/>
      <c r="H87" s="65"/>
      <c r="I87" s="4"/>
      <c r="J87" s="4"/>
      <c r="K87" s="4"/>
      <c r="L87" s="4"/>
      <c r="M87" s="4"/>
      <c r="N87" s="4"/>
      <c r="O87" s="4"/>
      <c r="P87" s="4"/>
      <c r="Q87" s="4"/>
    </row>
    <row r="88" spans="1:17" s="477" customFormat="1">
      <c r="A88" s="4"/>
      <c r="B88" s="4"/>
      <c r="C88" s="4"/>
      <c r="D88" s="4"/>
      <c r="E88" s="65"/>
      <c r="F88" s="82"/>
      <c r="G88" s="65"/>
      <c r="H88" s="65"/>
      <c r="I88" s="601"/>
      <c r="J88" s="451"/>
      <c r="K88" s="451"/>
      <c r="L88" s="4"/>
      <c r="M88" s="4"/>
      <c r="N88" s="4"/>
      <c r="O88" s="4"/>
      <c r="P88" s="4"/>
      <c r="Q88" s="4"/>
    </row>
    <row r="89" spans="1:17" s="477" customFormat="1">
      <c r="A89" s="4"/>
      <c r="B89" s="65"/>
      <c r="C89" s="65"/>
      <c r="D89" s="65"/>
      <c r="E89" s="559"/>
      <c r="F89" s="282"/>
      <c r="G89" s="65"/>
      <c r="H89" s="65"/>
    </row>
    <row r="90" spans="1:17" s="477" customFormat="1">
      <c r="A90" s="4"/>
      <c r="B90" s="560"/>
      <c r="C90" s="560"/>
      <c r="D90" s="560"/>
      <c r="E90" s="4"/>
      <c r="F90" s="65"/>
      <c r="G90" s="4"/>
      <c r="H90" s="65"/>
      <c r="J90" s="558"/>
      <c r="K90" s="558"/>
      <c r="L90" s="558"/>
      <c r="M90" s="558" t="e">
        <f>#REF!/#REF!*100</f>
        <v>#REF!</v>
      </c>
      <c r="O90" s="558"/>
      <c r="P90" s="558"/>
      <c r="Q90" s="558"/>
    </row>
    <row r="91" spans="1:17" s="477" customFormat="1">
      <c r="A91" s="4"/>
      <c r="B91" s="4"/>
      <c r="C91" s="4"/>
      <c r="D91" s="4"/>
      <c r="E91" s="65"/>
      <c r="F91" s="82"/>
      <c r="G91" s="4"/>
      <c r="H91" s="65"/>
      <c r="J91" s="558"/>
      <c r="K91" s="558"/>
      <c r="L91" s="558"/>
      <c r="M91" s="558" t="e">
        <f>#REF!/#REF!*100</f>
        <v>#REF!</v>
      </c>
      <c r="O91" s="558"/>
      <c r="P91" s="558"/>
      <c r="Q91" s="558"/>
    </row>
    <row r="92" spans="1:17" s="477" customFormat="1">
      <c r="A92" s="4"/>
      <c r="B92" s="65"/>
      <c r="C92" s="65"/>
      <c r="D92" s="65"/>
      <c r="E92" s="560"/>
      <c r="F92" s="480"/>
      <c r="G92" s="4"/>
      <c r="H92" s="65"/>
    </row>
    <row r="93" spans="1:17" s="477" customFormat="1">
      <c r="A93" s="4"/>
      <c r="B93" s="560"/>
      <c r="C93" s="560"/>
      <c r="D93" s="560"/>
      <c r="E93" s="4"/>
      <c r="F93" s="82"/>
      <c r="G93" s="4"/>
      <c r="H93" s="65"/>
      <c r="J93" s="558"/>
      <c r="K93" s="558"/>
      <c r="L93" s="558"/>
      <c r="M93" s="558" t="e">
        <f>M74/$I74*100</f>
        <v>#DIV/0!</v>
      </c>
      <c r="O93" s="558"/>
      <c r="P93" s="558"/>
      <c r="Q93" s="558"/>
    </row>
    <row r="94" spans="1:17" s="477" customFormat="1">
      <c r="A94" s="4"/>
      <c r="B94" s="4"/>
      <c r="C94" s="4"/>
      <c r="D94" s="4"/>
      <c r="E94" s="65"/>
      <c r="F94" s="82"/>
      <c r="G94" s="4"/>
      <c r="H94" s="65"/>
      <c r="J94" s="558"/>
      <c r="K94" s="558"/>
      <c r="L94" s="558"/>
      <c r="M94" s="558" t="e">
        <f>M75/$I75*100</f>
        <v>#DIV/0!</v>
      </c>
      <c r="O94" s="558"/>
      <c r="P94" s="558"/>
      <c r="Q94" s="558"/>
    </row>
    <row r="95" spans="1:17" s="477" customFormat="1">
      <c r="A95" s="4"/>
      <c r="B95" s="65"/>
      <c r="C95" s="65"/>
      <c r="D95" s="65"/>
      <c r="E95" s="560"/>
      <c r="F95" s="480"/>
      <c r="G95" s="4"/>
      <c r="H95" s="65"/>
      <c r="J95" s="558"/>
      <c r="K95" s="558"/>
      <c r="L95" s="558"/>
      <c r="M95" s="558"/>
      <c r="O95" s="558"/>
      <c r="P95" s="558"/>
      <c r="Q95" s="558"/>
    </row>
    <row r="96" spans="1:17" s="477" customFormat="1">
      <c r="A96" s="4"/>
      <c r="B96" s="560"/>
      <c r="C96" s="560"/>
      <c r="D96" s="560"/>
      <c r="E96" s="4"/>
      <c r="F96" s="82"/>
      <c r="G96" s="4"/>
      <c r="H96" s="65"/>
      <c r="J96" s="558"/>
      <c r="K96" s="558"/>
      <c r="L96" s="558"/>
      <c r="M96" s="558" t="e">
        <f>M78/$I78*100</f>
        <v>#DIV/0!</v>
      </c>
      <c r="O96" s="558"/>
      <c r="P96" s="558"/>
      <c r="Q96" s="558"/>
    </row>
    <row r="97" spans="1:17">
      <c r="B97" s="4"/>
      <c r="C97" s="4"/>
      <c r="F97" s="82"/>
      <c r="I97" s="556"/>
      <c r="J97" s="557"/>
      <c r="K97" s="557"/>
      <c r="L97" s="557"/>
      <c r="M97" s="557" t="e">
        <f>M79/$I79*100</f>
        <v>#DIV/0!</v>
      </c>
      <c r="N97" s="556"/>
      <c r="O97" s="557"/>
      <c r="P97" s="557"/>
      <c r="Q97" s="557"/>
    </row>
    <row r="98" spans="1:17">
      <c r="D98" s="65"/>
      <c r="E98" s="561"/>
      <c r="F98" s="453"/>
      <c r="I98" s="556"/>
      <c r="J98" s="557"/>
      <c r="K98" s="557"/>
      <c r="L98" s="557"/>
      <c r="M98" s="557"/>
      <c r="N98" s="556"/>
      <c r="O98" s="557"/>
      <c r="P98" s="557"/>
      <c r="Q98" s="557"/>
    </row>
    <row r="99" spans="1:17">
      <c r="B99" s="561"/>
      <c r="C99" s="561"/>
      <c r="D99" s="561"/>
      <c r="E99" s="4"/>
      <c r="F99" s="82"/>
      <c r="I99" s="556"/>
      <c r="J99" s="557"/>
      <c r="K99" s="557"/>
      <c r="L99" s="557"/>
      <c r="M99" s="557" t="e">
        <f>M82/$I82*100</f>
        <v>#DIV/0!</v>
      </c>
      <c r="N99" s="556"/>
      <c r="O99" s="557"/>
      <c r="P99" s="557"/>
      <c r="Q99" s="557"/>
    </row>
    <row r="100" spans="1:17">
      <c r="B100" s="4"/>
      <c r="C100" s="4"/>
      <c r="F100" s="82"/>
      <c r="I100" s="556"/>
      <c r="J100" s="557"/>
      <c r="K100" s="557"/>
      <c r="L100" s="557"/>
      <c r="M100" s="557" t="e">
        <f>M83/$I83*100</f>
        <v>#DIV/0!</v>
      </c>
      <c r="N100" s="556"/>
      <c r="O100" s="557"/>
      <c r="P100" s="557"/>
      <c r="Q100" s="557"/>
    </row>
    <row r="101" spans="1:17">
      <c r="D101" s="65"/>
      <c r="E101" s="561"/>
      <c r="F101" s="455"/>
      <c r="I101" s="556"/>
      <c r="J101" s="557"/>
      <c r="K101" s="557"/>
      <c r="L101" s="557"/>
      <c r="M101" s="557"/>
      <c r="N101" s="556"/>
      <c r="O101" s="557"/>
      <c r="P101" s="557"/>
      <c r="Q101" s="557"/>
    </row>
    <row r="102" spans="1:17">
      <c r="B102" s="561"/>
      <c r="C102" s="561"/>
      <c r="D102" s="561"/>
      <c r="E102" s="82"/>
      <c r="F102" s="4"/>
      <c r="I102" s="556"/>
      <c r="J102" s="557"/>
      <c r="K102" s="557"/>
      <c r="L102" s="557"/>
      <c r="M102" s="557" t="e">
        <f>M86/$I86*100</f>
        <v>#DIV/0!</v>
      </c>
      <c r="N102" s="556"/>
      <c r="O102" s="557"/>
      <c r="P102" s="557"/>
      <c r="Q102" s="557"/>
    </row>
    <row r="103" spans="1:17">
      <c r="A103" s="82"/>
      <c r="B103" s="82"/>
      <c r="C103" s="82"/>
      <c r="D103" s="82"/>
      <c r="I103" s="556"/>
      <c r="J103" s="557"/>
      <c r="K103" s="557"/>
      <c r="L103" s="557"/>
      <c r="M103" s="557" t="e">
        <f>M87/$I87*100</f>
        <v>#DIV/0!</v>
      </c>
      <c r="N103" s="556"/>
      <c r="O103" s="557"/>
      <c r="P103" s="557"/>
      <c r="Q103" s="557"/>
    </row>
    <row r="104" spans="1:17">
      <c r="D104" s="65"/>
      <c r="E104" s="561"/>
      <c r="F104" s="453"/>
      <c r="I104" s="556"/>
      <c r="J104" s="556"/>
      <c r="K104" s="556"/>
      <c r="L104" s="556"/>
      <c r="M104" s="556"/>
      <c r="N104" s="556"/>
      <c r="O104" s="556"/>
      <c r="P104" s="556"/>
    </row>
    <row r="105" spans="1:17">
      <c r="B105" s="561"/>
      <c r="C105" s="561"/>
      <c r="D105" s="561"/>
      <c r="E105" s="4"/>
    </row>
    <row r="106" spans="1:17">
      <c r="B106" s="4"/>
      <c r="C106" s="4"/>
      <c r="F106" s="82"/>
    </row>
    <row r="107" spans="1:17">
      <c r="D107" s="65"/>
      <c r="E107" s="561"/>
      <c r="F107" s="453"/>
    </row>
    <row r="108" spans="1:17">
      <c r="A108" s="65"/>
      <c r="B108" s="561"/>
      <c r="C108" s="561"/>
      <c r="D108" s="561"/>
      <c r="E108" s="82"/>
    </row>
    <row r="109" spans="1:17">
      <c r="A109" s="82"/>
      <c r="B109" s="82"/>
      <c r="C109" s="82"/>
      <c r="D109" s="82"/>
    </row>
    <row r="110" spans="1:17">
      <c r="D110" s="65"/>
      <c r="E110" s="561"/>
      <c r="F110" s="455"/>
    </row>
    <row r="111" spans="1:17">
      <c r="A111" s="65"/>
      <c r="B111" s="561"/>
      <c r="C111" s="561"/>
      <c r="D111" s="561"/>
      <c r="E111" s="82"/>
    </row>
    <row r="112" spans="1:17">
      <c r="A112" s="82"/>
      <c r="B112" s="82"/>
      <c r="C112" s="82"/>
      <c r="D112" s="82"/>
    </row>
    <row r="113" spans="1:6">
      <c r="D113" s="65"/>
      <c r="E113" s="561"/>
      <c r="F113" s="453"/>
    </row>
    <row r="114" spans="1:6">
      <c r="A114" s="65"/>
      <c r="B114" s="561"/>
      <c r="C114" s="561"/>
      <c r="D114" s="561"/>
      <c r="E114" s="82"/>
    </row>
    <row r="115" spans="1:6">
      <c r="A115" s="82"/>
      <c r="B115" s="82"/>
      <c r="C115" s="82"/>
      <c r="D115" s="82"/>
    </row>
    <row r="116" spans="1:6">
      <c r="D116" s="65"/>
      <c r="E116" s="561"/>
      <c r="F116" s="453"/>
    </row>
    <row r="117" spans="1:6">
      <c r="A117" s="65"/>
      <c r="B117" s="561"/>
      <c r="C117" s="561"/>
      <c r="D117" s="561"/>
      <c r="E117" s="82"/>
    </row>
    <row r="118" spans="1:6">
      <c r="A118" s="82"/>
      <c r="B118" s="82"/>
      <c r="C118" s="82"/>
      <c r="D118" s="82"/>
    </row>
    <row r="119" spans="1:6">
      <c r="D119" s="65"/>
      <c r="E119" s="561"/>
      <c r="F119" s="453"/>
    </row>
    <row r="120" spans="1:6">
      <c r="A120" s="65"/>
      <c r="B120" s="561"/>
      <c r="C120" s="561"/>
      <c r="D120" s="561"/>
      <c r="E120" s="82"/>
    </row>
    <row r="121" spans="1:6">
      <c r="A121" s="82"/>
      <c r="B121" s="82"/>
      <c r="C121" s="82"/>
      <c r="D121" s="82"/>
    </row>
    <row r="122" spans="1:6">
      <c r="D122" s="65"/>
      <c r="E122" s="561"/>
      <c r="F122" s="455"/>
    </row>
    <row r="123" spans="1:6">
      <c r="A123" s="65"/>
      <c r="B123" s="561"/>
      <c r="C123" s="561"/>
      <c r="D123" s="561"/>
    </row>
    <row r="124" spans="1:6">
      <c r="D124" s="65"/>
      <c r="E124" s="82"/>
    </row>
    <row r="125" spans="1:6">
      <c r="B125" s="82"/>
      <c r="C125" s="82"/>
      <c r="D125" s="82"/>
      <c r="E125" s="561"/>
      <c r="F125" s="453"/>
    </row>
    <row r="126" spans="1:6">
      <c r="B126" s="561"/>
      <c r="C126" s="561"/>
      <c r="D126" s="561"/>
    </row>
    <row r="127" spans="1:6" ht="4.5" customHeight="1">
      <c r="D127" s="65"/>
      <c r="E127" s="4"/>
    </row>
    <row r="128" spans="1:6">
      <c r="B128" s="4"/>
      <c r="C128" s="4"/>
      <c r="E128" s="561"/>
      <c r="F128" s="453"/>
    </row>
    <row r="129" spans="2:13">
      <c r="B129" s="561"/>
      <c r="C129" s="561"/>
      <c r="D129" s="561"/>
      <c r="E129" s="82"/>
    </row>
    <row r="130" spans="2:13" ht="6.75" customHeight="1">
      <c r="B130" s="561"/>
      <c r="C130" s="561"/>
      <c r="D130" s="561"/>
      <c r="E130" s="82"/>
    </row>
    <row r="131" spans="2:13">
      <c r="B131" s="4"/>
      <c r="C131" s="4"/>
      <c r="E131" s="561"/>
      <c r="F131" s="453"/>
    </row>
    <row r="132" spans="2:13">
      <c r="B132" s="561"/>
      <c r="C132" s="561"/>
      <c r="D132" s="561"/>
      <c r="E132" s="82"/>
    </row>
    <row r="133" spans="2:13">
      <c r="B133" s="82"/>
      <c r="C133" s="82"/>
      <c r="D133" s="82"/>
      <c r="E133" s="4"/>
      <c r="F133" s="82"/>
    </row>
    <row r="134" spans="2:13">
      <c r="B134" s="4"/>
      <c r="C134" s="4"/>
      <c r="E134" s="561"/>
      <c r="F134" s="453"/>
      <c r="I134" s="602"/>
      <c r="J134" s="602"/>
      <c r="K134" s="602"/>
      <c r="L134" s="602"/>
      <c r="M134" s="602"/>
    </row>
    <row r="135" spans="2:13">
      <c r="B135" s="561"/>
      <c r="C135" s="561"/>
      <c r="D135" s="561"/>
      <c r="E135" s="82"/>
      <c r="F135" s="82"/>
      <c r="I135" s="602"/>
      <c r="J135" s="602"/>
      <c r="K135" s="602"/>
      <c r="L135" s="602"/>
      <c r="M135" s="602"/>
    </row>
    <row r="136" spans="2:13">
      <c r="B136" s="82"/>
      <c r="C136" s="82"/>
      <c r="D136" s="82"/>
      <c r="E136" s="4"/>
      <c r="F136" s="82"/>
      <c r="I136" s="602"/>
      <c r="J136" s="602"/>
      <c r="K136" s="602"/>
      <c r="L136" s="602"/>
      <c r="M136" s="602"/>
    </row>
    <row r="137" spans="2:13">
      <c r="B137" s="4"/>
      <c r="C137" s="4"/>
      <c r="E137" s="561"/>
      <c r="F137" s="453"/>
      <c r="I137" s="602"/>
      <c r="J137" s="602"/>
      <c r="K137" s="602"/>
      <c r="L137" s="602"/>
      <c r="M137" s="602"/>
    </row>
    <row r="138" spans="2:13">
      <c r="B138" s="561"/>
      <c r="C138" s="561"/>
      <c r="D138" s="561"/>
      <c r="E138" s="82"/>
      <c r="F138" s="453"/>
      <c r="I138" s="602"/>
      <c r="J138" s="602"/>
      <c r="K138" s="602"/>
      <c r="L138" s="602"/>
      <c r="M138" s="602"/>
    </row>
    <row r="139" spans="2:13">
      <c r="B139" s="82"/>
      <c r="C139" s="82"/>
      <c r="D139" s="82"/>
      <c r="E139" s="4"/>
      <c r="F139" s="453"/>
      <c r="I139" s="602"/>
      <c r="J139" s="602"/>
      <c r="K139" s="602"/>
      <c r="L139" s="602"/>
      <c r="M139" s="602"/>
    </row>
    <row r="140" spans="2:13">
      <c r="B140" s="4"/>
      <c r="C140" s="4"/>
      <c r="E140" s="561"/>
      <c r="F140" s="453"/>
      <c r="I140" s="602"/>
      <c r="J140" s="602"/>
      <c r="K140" s="602"/>
      <c r="L140" s="602"/>
      <c r="M140" s="602"/>
    </row>
    <row r="141" spans="2:13">
      <c r="B141" s="561"/>
      <c r="C141" s="561"/>
      <c r="D141" s="561"/>
      <c r="E141" s="82"/>
      <c r="I141" s="602"/>
      <c r="J141" s="602"/>
      <c r="K141" s="602"/>
      <c r="L141" s="602"/>
      <c r="M141" s="602"/>
    </row>
    <row r="142" spans="2:13">
      <c r="B142" s="82"/>
      <c r="C142" s="82"/>
      <c r="D142" s="82"/>
      <c r="F142" s="82"/>
      <c r="I142" s="602"/>
      <c r="J142" s="602"/>
      <c r="K142" s="602"/>
      <c r="L142" s="602"/>
      <c r="M142" s="602"/>
    </row>
    <row r="143" spans="2:13">
      <c r="D143" s="65"/>
      <c r="E143" s="561"/>
      <c r="F143" s="453"/>
      <c r="I143" s="602"/>
      <c r="J143" s="602"/>
      <c r="K143" s="602"/>
      <c r="L143" s="602"/>
      <c r="M143" s="602"/>
    </row>
    <row r="144" spans="2:13">
      <c r="B144" s="561"/>
      <c r="C144" s="561"/>
      <c r="D144" s="561"/>
      <c r="E144" s="452"/>
      <c r="I144" s="602"/>
      <c r="J144" s="602"/>
      <c r="K144" s="602"/>
      <c r="L144" s="602"/>
      <c r="M144" s="602"/>
    </row>
    <row r="152" spans="1:17" ht="12" customHeight="1">
      <c r="A152" s="26"/>
      <c r="D152" s="65"/>
      <c r="G152" s="65"/>
      <c r="I152" s="22"/>
    </row>
    <row r="153" spans="1:17" ht="18">
      <c r="A153" s="33"/>
      <c r="I153" s="101"/>
      <c r="J153" s="4"/>
      <c r="K153" s="4"/>
      <c r="L153" s="4"/>
      <c r="M153" s="4"/>
      <c r="N153" s="4"/>
      <c r="O153" s="4"/>
      <c r="P153" s="4"/>
      <c r="Q153" s="4"/>
    </row>
    <row r="154" spans="1:17" ht="15.75" customHeight="1">
      <c r="A154" s="2"/>
      <c r="I154" s="4"/>
      <c r="J154" s="4"/>
      <c r="K154" s="4"/>
      <c r="L154" s="4"/>
      <c r="M154" s="4"/>
      <c r="N154" s="4"/>
      <c r="O154" s="4"/>
      <c r="P154" s="4"/>
      <c r="Q154" s="424"/>
    </row>
    <row r="155" spans="1:17" ht="15.75" customHeight="1">
      <c r="A155" s="2"/>
      <c r="I155" s="4"/>
      <c r="J155" s="4"/>
      <c r="K155" s="4"/>
      <c r="L155" s="4"/>
      <c r="M155" s="4"/>
      <c r="N155" s="4"/>
      <c r="O155" s="4"/>
      <c r="P155" s="4"/>
      <c r="Q155" s="424"/>
    </row>
    <row r="156" spans="1:17" ht="15.75" customHeight="1">
      <c r="A156" s="2"/>
      <c r="I156" s="4"/>
      <c r="J156" s="4"/>
      <c r="K156" s="4"/>
      <c r="L156" s="4"/>
      <c r="M156" s="4"/>
      <c r="N156" s="4"/>
      <c r="O156" s="4"/>
      <c r="P156" s="4"/>
      <c r="Q156" s="424"/>
    </row>
    <row r="157" spans="1:17" ht="15.75" customHeight="1">
      <c r="A157" s="2"/>
      <c r="I157" s="4"/>
      <c r="J157" s="4"/>
      <c r="K157" s="4"/>
      <c r="L157" s="4"/>
      <c r="M157" s="4"/>
      <c r="N157" s="4"/>
      <c r="O157" s="4"/>
      <c r="P157" s="4"/>
      <c r="Q157" s="424"/>
    </row>
    <row r="158" spans="1:17">
      <c r="I158" s="4"/>
      <c r="J158" s="4"/>
      <c r="K158" s="4"/>
      <c r="L158" s="4"/>
      <c r="M158" s="4"/>
      <c r="N158" s="4"/>
      <c r="O158" s="4"/>
      <c r="P158" s="4"/>
      <c r="Q158" s="4"/>
    </row>
    <row r="159" spans="1:17">
      <c r="I159" s="4"/>
      <c r="J159" s="18"/>
      <c r="K159" s="118"/>
      <c r="L159" s="45"/>
      <c r="M159" s="45"/>
      <c r="N159" s="166"/>
      <c r="O159" s="4"/>
      <c r="P159" s="118"/>
      <c r="Q159" s="45"/>
    </row>
    <row r="160" spans="1:17">
      <c r="I160" s="144"/>
      <c r="J160" s="118"/>
      <c r="K160" s="118"/>
      <c r="L160" s="118"/>
      <c r="M160" s="118"/>
      <c r="N160" s="166"/>
      <c r="O160" s="4"/>
      <c r="P160" s="589"/>
      <c r="Q160" s="4"/>
    </row>
    <row r="161" spans="9:17">
      <c r="I161" s="142"/>
      <c r="J161" s="590"/>
      <c r="K161" s="591"/>
      <c r="L161" s="591"/>
      <c r="M161" s="591"/>
      <c r="N161" s="592"/>
      <c r="O161" s="37"/>
      <c r="P161" s="593"/>
      <c r="Q161" s="4"/>
    </row>
    <row r="162" spans="9:17">
      <c r="I162" s="54"/>
      <c r="J162" s="425"/>
      <c r="K162" s="425"/>
      <c r="L162" s="425"/>
      <c r="M162" s="425"/>
      <c r="N162" s="594"/>
      <c r="O162" s="425"/>
      <c r="P162" s="117"/>
      <c r="Q162" s="595"/>
    </row>
    <row r="163" spans="9:17">
      <c r="I163" s="54"/>
      <c r="J163" s="425"/>
      <c r="K163" s="425"/>
      <c r="L163" s="425"/>
      <c r="M163" s="425"/>
      <c r="N163" s="594"/>
      <c r="O163" s="425"/>
      <c r="P163" s="117"/>
      <c r="Q163" s="595"/>
    </row>
    <row r="164" spans="9:17">
      <c r="I164" s="54"/>
      <c r="J164" s="425"/>
      <c r="K164" s="425"/>
      <c r="L164" s="425"/>
      <c r="M164" s="425"/>
      <c r="N164" s="594"/>
      <c r="O164" s="425"/>
      <c r="P164" s="117"/>
      <c r="Q164" s="595"/>
    </row>
    <row r="165" spans="9:17">
      <c r="I165" s="54"/>
      <c r="J165" s="425"/>
      <c r="K165" s="425"/>
      <c r="L165" s="425"/>
      <c r="M165" s="425"/>
      <c r="N165" s="594"/>
      <c r="O165" s="425"/>
      <c r="P165" s="117"/>
      <c r="Q165" s="595"/>
    </row>
    <row r="166" spans="9:17">
      <c r="I166" s="54"/>
      <c r="J166" s="425"/>
      <c r="K166" s="425"/>
      <c r="L166" s="425"/>
      <c r="M166" s="425"/>
      <c r="N166" s="594"/>
      <c r="O166" s="425"/>
      <c r="P166" s="117"/>
      <c r="Q166" s="595"/>
    </row>
    <row r="167" spans="9:17">
      <c r="I167" s="54"/>
      <c r="J167" s="425"/>
      <c r="K167" s="425"/>
      <c r="L167" s="425"/>
      <c r="M167" s="425"/>
      <c r="N167" s="594"/>
      <c r="O167" s="425"/>
      <c r="P167" s="117"/>
      <c r="Q167" s="595"/>
    </row>
    <row r="168" spans="9:17">
      <c r="I168" s="54"/>
      <c r="J168" s="425"/>
      <c r="K168" s="425"/>
      <c r="L168" s="425"/>
      <c r="M168" s="425"/>
      <c r="N168" s="594"/>
      <c r="O168" s="425"/>
      <c r="P168" s="117"/>
      <c r="Q168" s="595"/>
    </row>
    <row r="169" spans="9:17">
      <c r="I169" s="54"/>
      <c r="J169" s="425"/>
      <c r="K169" s="425"/>
      <c r="L169" s="425"/>
      <c r="M169" s="425"/>
      <c r="N169" s="594"/>
      <c r="O169" s="425"/>
      <c r="P169" s="117"/>
      <c r="Q169" s="595"/>
    </row>
    <row r="170" spans="9:17">
      <c r="I170" s="54"/>
      <c r="J170" s="425"/>
      <c r="K170" s="425"/>
      <c r="L170" s="425"/>
      <c r="M170" s="425"/>
      <c r="N170" s="594"/>
      <c r="O170" s="425"/>
      <c r="P170" s="117"/>
      <c r="Q170" s="595"/>
    </row>
    <row r="171" spans="9:17">
      <c r="I171" s="54"/>
      <c r="J171" s="425"/>
      <c r="K171" s="425"/>
      <c r="L171" s="425"/>
      <c r="M171" s="425"/>
      <c r="N171" s="594"/>
      <c r="O171" s="425"/>
      <c r="P171" s="117"/>
      <c r="Q171" s="595"/>
    </row>
    <row r="172" spans="9:17">
      <c r="I172" s="54"/>
      <c r="J172" s="425"/>
      <c r="K172" s="425"/>
      <c r="L172" s="425"/>
      <c r="M172" s="425"/>
      <c r="N172" s="594"/>
      <c r="O172" s="425"/>
      <c r="P172" s="117"/>
      <c r="Q172" s="595"/>
    </row>
    <row r="173" spans="9:17">
      <c r="I173" s="54"/>
      <c r="J173" s="425"/>
      <c r="K173" s="425"/>
      <c r="L173" s="425"/>
      <c r="M173" s="425"/>
      <c r="N173" s="594"/>
      <c r="O173" s="425"/>
      <c r="P173" s="117"/>
      <c r="Q173" s="595"/>
    </row>
    <row r="174" spans="9:17">
      <c r="I174" s="54"/>
      <c r="J174" s="425"/>
      <c r="K174" s="425"/>
      <c r="L174" s="425"/>
      <c r="M174" s="425"/>
      <c r="N174" s="594"/>
      <c r="O174" s="425"/>
      <c r="P174" s="117"/>
      <c r="Q174" s="595"/>
    </row>
    <row r="175" spans="9:17">
      <c r="I175" s="54"/>
      <c r="J175" s="425"/>
      <c r="K175" s="425"/>
      <c r="L175" s="425"/>
      <c r="M175" s="425"/>
      <c r="N175" s="594"/>
      <c r="O175" s="425"/>
      <c r="P175" s="117"/>
      <c r="Q175" s="595"/>
    </row>
    <row r="176" spans="9:17">
      <c r="I176" s="54"/>
      <c r="J176" s="425"/>
      <c r="K176" s="425"/>
      <c r="L176" s="425"/>
      <c r="M176" s="425"/>
      <c r="N176" s="594"/>
      <c r="O176" s="425"/>
      <c r="P176" s="117"/>
      <c r="Q176" s="595"/>
    </row>
    <row r="177" spans="1:17">
      <c r="I177" s="54"/>
      <c r="J177" s="425"/>
      <c r="K177" s="425"/>
      <c r="L177" s="425"/>
      <c r="M177" s="425"/>
      <c r="N177" s="594"/>
      <c r="O177" s="425"/>
      <c r="P177" s="117"/>
      <c r="Q177" s="595"/>
    </row>
    <row r="178" spans="1:17">
      <c r="I178" s="54"/>
      <c r="J178" s="425"/>
      <c r="K178" s="425"/>
      <c r="L178" s="425"/>
      <c r="M178" s="425"/>
      <c r="N178" s="594"/>
      <c r="O178" s="425"/>
      <c r="P178" s="117"/>
      <c r="Q178" s="595"/>
    </row>
    <row r="179" spans="1:17">
      <c r="I179" s="54"/>
      <c r="J179" s="425"/>
      <c r="K179" s="425"/>
      <c r="L179" s="425"/>
      <c r="M179" s="425"/>
      <c r="N179" s="594"/>
      <c r="O179" s="425"/>
      <c r="P179" s="117"/>
      <c r="Q179" s="595"/>
    </row>
    <row r="180" spans="1:17">
      <c r="I180" s="54"/>
      <c r="J180" s="425"/>
      <c r="K180" s="425"/>
      <c r="L180" s="425"/>
      <c r="M180" s="425"/>
      <c r="N180" s="594"/>
      <c r="O180" s="425"/>
      <c r="P180" s="117"/>
      <c r="Q180" s="595"/>
    </row>
    <row r="181" spans="1:17">
      <c r="I181" s="54"/>
      <c r="J181" s="425"/>
      <c r="K181" s="425"/>
      <c r="L181" s="425"/>
      <c r="M181" s="425"/>
      <c r="N181" s="594"/>
      <c r="O181" s="425"/>
      <c r="P181" s="117"/>
      <c r="Q181" s="595"/>
    </row>
    <row r="182" spans="1:17">
      <c r="I182" s="54"/>
      <c r="J182" s="425"/>
      <c r="K182" s="425"/>
      <c r="L182" s="425"/>
      <c r="M182" s="425"/>
      <c r="N182" s="594"/>
      <c r="O182" s="425"/>
      <c r="P182" s="117"/>
      <c r="Q182" s="595"/>
    </row>
    <row r="183" spans="1:17">
      <c r="A183" s="17"/>
      <c r="B183" s="323"/>
      <c r="C183" s="323"/>
      <c r="D183" s="17"/>
      <c r="E183" s="323"/>
      <c r="F183" s="323"/>
      <c r="G183" s="17"/>
      <c r="H183" s="323"/>
      <c r="I183" s="74"/>
      <c r="J183" s="425"/>
      <c r="K183" s="597"/>
      <c r="L183" s="597"/>
      <c r="M183" s="597"/>
      <c r="N183" s="598"/>
      <c r="O183" s="597"/>
      <c r="P183" s="116"/>
      <c r="Q183" s="595"/>
    </row>
    <row r="184" spans="1:17">
      <c r="I184" s="54"/>
      <c r="J184" s="425"/>
      <c r="K184" s="425"/>
      <c r="L184" s="425"/>
      <c r="M184" s="425"/>
      <c r="N184" s="594"/>
      <c r="O184" s="425"/>
      <c r="P184" s="117"/>
      <c r="Q184" s="595"/>
    </row>
    <row r="185" spans="1:17">
      <c r="I185" s="74"/>
      <c r="J185" s="597"/>
      <c r="K185" s="597"/>
      <c r="L185" s="597"/>
      <c r="M185" s="597"/>
      <c r="N185" s="598"/>
      <c r="O185" s="597"/>
      <c r="P185" s="116"/>
      <c r="Q185" s="599"/>
    </row>
    <row r="186" spans="1:17">
      <c r="I186" s="54"/>
      <c r="J186" s="425"/>
      <c r="K186" s="425"/>
      <c r="L186" s="425"/>
      <c r="M186" s="425"/>
      <c r="N186" s="594"/>
      <c r="O186" s="425"/>
      <c r="P186" s="117"/>
      <c r="Q186" s="595"/>
    </row>
    <row r="187" spans="1:17">
      <c r="I187" s="54"/>
      <c r="J187" s="425"/>
      <c r="K187" s="425"/>
      <c r="L187" s="425"/>
      <c r="M187" s="425"/>
      <c r="N187" s="594"/>
      <c r="O187" s="425"/>
      <c r="P187" s="117"/>
      <c r="Q187" s="595"/>
    </row>
    <row r="188" spans="1:17">
      <c r="I188" s="54"/>
      <c r="J188" s="425"/>
      <c r="K188" s="425"/>
      <c r="L188" s="425"/>
      <c r="M188" s="425"/>
      <c r="N188" s="594"/>
      <c r="O188" s="425"/>
      <c r="P188" s="117"/>
      <c r="Q188" s="595"/>
    </row>
    <row r="189" spans="1:17">
      <c r="I189" s="54"/>
      <c r="J189" s="425"/>
      <c r="K189" s="425"/>
      <c r="L189" s="425"/>
      <c r="M189" s="425"/>
      <c r="N189" s="594"/>
      <c r="O189" s="425"/>
      <c r="P189" s="117"/>
      <c r="Q189" s="595"/>
    </row>
    <row r="190" spans="1:17">
      <c r="I190" s="17"/>
      <c r="J190" s="597"/>
      <c r="K190" s="597"/>
      <c r="L190" s="597"/>
      <c r="M190" s="597"/>
      <c r="N190" s="598"/>
      <c r="O190" s="597"/>
      <c r="P190" s="116"/>
      <c r="Q190" s="599"/>
    </row>
    <row r="191" spans="1:17">
      <c r="I191" s="74"/>
      <c r="J191" s="597"/>
      <c r="K191" s="597"/>
      <c r="L191" s="597"/>
      <c r="M191" s="597"/>
      <c r="N191" s="598"/>
      <c r="O191" s="597"/>
      <c r="P191" s="116"/>
      <c r="Q191" s="599"/>
    </row>
    <row r="192" spans="1:17" ht="10.5" customHeight="1">
      <c r="I192" s="110"/>
      <c r="J192" s="4"/>
      <c r="K192" s="4"/>
      <c r="L192" s="4"/>
      <c r="M192" s="4"/>
      <c r="N192" s="4"/>
      <c r="O192" s="4"/>
      <c r="P192" s="4"/>
      <c r="Q192" s="4"/>
    </row>
    <row r="193" spans="1:17" ht="10.5" customHeight="1">
      <c r="A193" s="65"/>
      <c r="C193" s="4"/>
      <c r="D193" s="65"/>
      <c r="F193" s="4"/>
      <c r="G193" s="65"/>
      <c r="I193" s="600"/>
      <c r="J193" s="4"/>
      <c r="K193" s="4"/>
      <c r="L193" s="4"/>
      <c r="M193" s="4"/>
      <c r="N193" s="4"/>
      <c r="O193" s="4"/>
      <c r="P193" s="4"/>
      <c r="Q193" s="4"/>
    </row>
    <row r="194" spans="1:17">
      <c r="A194" s="11"/>
      <c r="B194" s="11"/>
      <c r="D194" s="11"/>
      <c r="E194" s="11"/>
      <c r="G194" s="11"/>
      <c r="I194" s="118"/>
      <c r="J194" s="4"/>
      <c r="K194" s="4"/>
      <c r="L194" s="4"/>
      <c r="M194" s="4"/>
      <c r="N194" s="4"/>
      <c r="O194" s="4"/>
      <c r="P194" s="4"/>
      <c r="Q194" s="4"/>
    </row>
    <row r="195" spans="1:17">
      <c r="B195" s="82"/>
      <c r="C195" s="82"/>
      <c r="D195" s="82"/>
      <c r="E195" s="82"/>
      <c r="F195" s="82"/>
      <c r="G195" s="65"/>
    </row>
    <row r="196" spans="1:17">
      <c r="B196" s="82"/>
      <c r="C196" s="82"/>
      <c r="D196" s="82"/>
      <c r="E196" s="82"/>
      <c r="F196" s="82"/>
      <c r="G196" s="65"/>
    </row>
    <row r="197" spans="1:17">
      <c r="B197" s="82"/>
      <c r="C197" s="82"/>
      <c r="D197" s="82"/>
      <c r="E197" s="82"/>
      <c r="F197" s="82"/>
      <c r="G197" s="65"/>
    </row>
    <row r="198" spans="1:17">
      <c r="B198" s="82"/>
      <c r="C198" s="82"/>
      <c r="D198" s="82"/>
      <c r="E198" s="82"/>
      <c r="F198" s="82"/>
      <c r="G198" s="65"/>
    </row>
    <row r="199" spans="1:17">
      <c r="B199" s="82"/>
      <c r="C199" s="82"/>
      <c r="D199" s="82"/>
      <c r="E199" s="82"/>
      <c r="F199" s="82"/>
      <c r="G199" s="65"/>
    </row>
    <row r="200" spans="1:17">
      <c r="B200" s="82"/>
      <c r="C200" s="82"/>
      <c r="D200" s="82"/>
      <c r="E200" s="82"/>
      <c r="F200" s="82"/>
      <c r="G200" s="65"/>
    </row>
    <row r="201" spans="1:17">
      <c r="B201" s="82"/>
      <c r="C201" s="82"/>
      <c r="D201" s="82"/>
      <c r="E201" s="82"/>
      <c r="F201" s="82"/>
      <c r="G201" s="65"/>
    </row>
    <row r="202" spans="1:17">
      <c r="B202" s="82"/>
      <c r="C202" s="82"/>
      <c r="D202" s="82"/>
      <c r="E202" s="82"/>
      <c r="F202" s="82"/>
      <c r="G202" s="65"/>
    </row>
    <row r="203" spans="1:17">
      <c r="B203" s="82"/>
      <c r="C203" s="82"/>
      <c r="D203" s="82"/>
      <c r="E203" s="82"/>
      <c r="F203" s="82"/>
      <c r="G203" s="65"/>
    </row>
    <row r="204" spans="1:17">
      <c r="B204" s="82"/>
      <c r="C204" s="82"/>
      <c r="D204" s="82"/>
      <c r="E204" s="82"/>
      <c r="F204" s="82"/>
      <c r="G204" s="65"/>
    </row>
    <row r="205" spans="1:17">
      <c r="A205" s="11"/>
      <c r="B205" s="449" t="s">
        <v>113</v>
      </c>
      <c r="C205" s="449" t="s">
        <v>125</v>
      </c>
      <c r="D205" s="450" t="s">
        <v>126</v>
      </c>
      <c r="E205" s="209" t="s">
        <v>127</v>
      </c>
      <c r="F205" s="209" t="s">
        <v>47</v>
      </c>
    </row>
    <row r="206" spans="1:17">
      <c r="A206" s="4" t="s">
        <v>30</v>
      </c>
      <c r="B206" s="82"/>
      <c r="C206" s="451"/>
      <c r="D206" s="452">
        <v>54.9</v>
      </c>
      <c r="E206" s="452">
        <v>29</v>
      </c>
      <c r="F206" s="453">
        <v>49.3</v>
      </c>
      <c r="G206" s="65"/>
    </row>
    <row r="207" spans="1:17">
      <c r="A207" s="356"/>
      <c r="B207" s="561">
        <v>80.099999999999994</v>
      </c>
      <c r="C207" s="452">
        <v>50.9</v>
      </c>
      <c r="E207" s="451"/>
      <c r="G207" s="65"/>
    </row>
    <row r="208" spans="1:17">
      <c r="B208" s="4"/>
      <c r="C208" s="454"/>
      <c r="D208" s="454"/>
      <c r="E208" s="451"/>
      <c r="F208" s="82"/>
      <c r="G208" s="65"/>
    </row>
    <row r="209" spans="1:11">
      <c r="A209" s="4" t="s">
        <v>28</v>
      </c>
      <c r="C209" s="451"/>
      <c r="D209" s="452">
        <v>39.1</v>
      </c>
      <c r="E209" s="452">
        <v>14.6</v>
      </c>
      <c r="F209" s="453">
        <v>65.7</v>
      </c>
      <c r="G209" s="65"/>
    </row>
    <row r="210" spans="1:11">
      <c r="B210" s="252">
        <v>76.7</v>
      </c>
      <c r="C210" s="452">
        <v>45.3</v>
      </c>
      <c r="E210" s="451"/>
      <c r="F210" s="82"/>
      <c r="G210" s="65"/>
      <c r="I210" s="450" t="s">
        <v>126</v>
      </c>
      <c r="J210" s="209" t="s">
        <v>127</v>
      </c>
      <c r="K210" s="209" t="s">
        <v>47</v>
      </c>
    </row>
    <row r="211" spans="1:11">
      <c r="B211" s="4"/>
      <c r="C211" s="454"/>
      <c r="D211" s="454"/>
      <c r="E211" s="451"/>
      <c r="F211" s="82"/>
      <c r="G211" s="65"/>
      <c r="I211" s="65">
        <v>90</v>
      </c>
      <c r="J211" s="451">
        <v>60</v>
      </c>
      <c r="K211" s="451">
        <v>150</v>
      </c>
    </row>
    <row r="212" spans="1:11">
      <c r="A212" s="4" t="s">
        <v>27</v>
      </c>
      <c r="C212" s="451"/>
      <c r="D212" s="452">
        <v>39.299999999999997</v>
      </c>
      <c r="E212" s="452">
        <v>15.4</v>
      </c>
      <c r="F212" s="453">
        <v>56.2</v>
      </c>
      <c r="G212" s="65"/>
      <c r="I212" s="65"/>
      <c r="J212" s="65"/>
      <c r="K212" s="4"/>
    </row>
    <row r="213" spans="1:11">
      <c r="B213" s="252">
        <v>63.7</v>
      </c>
      <c r="C213" s="452">
        <v>47.3</v>
      </c>
      <c r="E213" s="451"/>
    </row>
    <row r="214" spans="1:11">
      <c r="B214" s="4"/>
      <c r="C214" s="454"/>
      <c r="D214" s="454"/>
      <c r="E214" s="451"/>
      <c r="F214" s="82"/>
    </row>
    <row r="215" spans="1:11">
      <c r="A215" s="4" t="s">
        <v>26</v>
      </c>
      <c r="C215" s="451"/>
      <c r="D215" s="452">
        <v>28.9</v>
      </c>
      <c r="E215" s="452">
        <v>19.2</v>
      </c>
      <c r="F215" s="453">
        <v>63.3</v>
      </c>
    </row>
    <row r="216" spans="1:11">
      <c r="B216" s="252">
        <v>84.2</v>
      </c>
      <c r="C216" s="452">
        <v>31.5</v>
      </c>
      <c r="E216" s="451"/>
      <c r="F216" s="82"/>
    </row>
    <row r="217" spans="1:11">
      <c r="B217" s="4"/>
      <c r="C217" s="454"/>
      <c r="D217" s="454"/>
      <c r="E217" s="451"/>
      <c r="F217" s="82"/>
    </row>
    <row r="218" spans="1:11">
      <c r="A218" s="4" t="s">
        <v>25</v>
      </c>
      <c r="C218" s="451"/>
      <c r="D218" s="452">
        <v>26.2</v>
      </c>
      <c r="E218" s="452">
        <v>34.299999999999997</v>
      </c>
      <c r="F218" s="453">
        <v>99.6</v>
      </c>
    </row>
    <row r="219" spans="1:11">
      <c r="B219" s="252">
        <v>115.4</v>
      </c>
      <c r="C219" s="452">
        <v>45.6</v>
      </c>
      <c r="E219" s="451"/>
      <c r="F219" s="82"/>
    </row>
    <row r="220" spans="1:11">
      <c r="B220" s="4"/>
      <c r="C220" s="454"/>
      <c r="D220" s="454"/>
      <c r="E220" s="451"/>
      <c r="F220" s="82"/>
    </row>
    <row r="221" spans="1:11">
      <c r="A221" s="4" t="s">
        <v>24</v>
      </c>
      <c r="C221" s="451"/>
      <c r="D221" s="452">
        <v>52.2</v>
      </c>
      <c r="E221" s="452">
        <v>12.9</v>
      </c>
      <c r="F221" s="453">
        <v>69.400000000000006</v>
      </c>
    </row>
    <row r="222" spans="1:11">
      <c r="B222" s="252">
        <v>97.4</v>
      </c>
      <c r="C222" s="452">
        <v>44</v>
      </c>
      <c r="E222" s="451"/>
      <c r="F222" s="82"/>
    </row>
    <row r="223" spans="1:11">
      <c r="B223" s="4"/>
      <c r="C223" s="454"/>
      <c r="D223" s="454"/>
      <c r="E223" s="451"/>
      <c r="F223" s="82"/>
    </row>
    <row r="224" spans="1:11">
      <c r="A224" s="4" t="s">
        <v>23</v>
      </c>
      <c r="C224" s="451"/>
      <c r="D224" s="452">
        <v>82</v>
      </c>
      <c r="E224" s="452">
        <v>18.2</v>
      </c>
      <c r="F224" s="455">
        <v>111.3</v>
      </c>
    </row>
    <row r="225" spans="1:6">
      <c r="B225" s="252">
        <v>146.4</v>
      </c>
      <c r="C225" s="452">
        <v>62.3</v>
      </c>
      <c r="E225" s="451"/>
      <c r="F225" s="4"/>
    </row>
    <row r="226" spans="1:6">
      <c r="A226" s="82"/>
      <c r="B226" s="82"/>
      <c r="C226" s="451"/>
      <c r="D226" s="451"/>
      <c r="E226" s="451"/>
    </row>
    <row r="227" spans="1:6">
      <c r="A227" s="4" t="s">
        <v>22</v>
      </c>
      <c r="C227" s="451"/>
      <c r="D227" s="452">
        <v>69.7</v>
      </c>
      <c r="E227" s="452">
        <v>18.899999999999999</v>
      </c>
      <c r="F227" s="453">
        <v>48.7</v>
      </c>
    </row>
    <row r="228" spans="1:6">
      <c r="B228" s="252">
        <v>108.4</v>
      </c>
      <c r="C228" s="452">
        <v>26.2</v>
      </c>
      <c r="E228" s="451"/>
    </row>
    <row r="229" spans="1:6">
      <c r="B229" s="4"/>
      <c r="C229" s="454"/>
      <c r="D229" s="454"/>
      <c r="E229" s="451"/>
      <c r="F229" s="82"/>
    </row>
    <row r="230" spans="1:6">
      <c r="A230" s="4" t="s">
        <v>21</v>
      </c>
      <c r="C230" s="451"/>
      <c r="D230" s="452">
        <v>19.7</v>
      </c>
      <c r="E230" s="452">
        <v>24.9</v>
      </c>
      <c r="F230" s="453">
        <v>83.5</v>
      </c>
    </row>
    <row r="231" spans="1:6">
      <c r="A231" s="65"/>
      <c r="B231" s="252">
        <v>77.3</v>
      </c>
      <c r="C231" s="452">
        <v>50.1</v>
      </c>
      <c r="E231" s="451"/>
    </row>
    <row r="232" spans="1:6">
      <c r="A232" s="82"/>
      <c r="B232" s="82"/>
      <c r="C232" s="451"/>
      <c r="D232" s="451"/>
      <c r="E232" s="451"/>
    </row>
    <row r="233" spans="1:6">
      <c r="A233" s="4" t="s">
        <v>20</v>
      </c>
      <c r="C233" s="451"/>
      <c r="D233" s="452">
        <v>81</v>
      </c>
      <c r="E233" s="452">
        <v>16.399999999999999</v>
      </c>
      <c r="F233" s="455">
        <v>63.9</v>
      </c>
    </row>
    <row r="234" spans="1:6">
      <c r="A234" s="65"/>
      <c r="B234" s="252">
        <v>98.7</v>
      </c>
      <c r="C234" s="452">
        <v>62.2</v>
      </c>
      <c r="E234" s="451"/>
    </row>
    <row r="235" spans="1:6">
      <c r="A235" s="82"/>
      <c r="B235" s="82"/>
      <c r="C235" s="451"/>
      <c r="D235" s="451"/>
      <c r="E235" s="451"/>
    </row>
    <row r="236" spans="1:6">
      <c r="A236" s="4" t="s">
        <v>19</v>
      </c>
      <c r="C236" s="451"/>
      <c r="D236" s="452">
        <v>45.4</v>
      </c>
      <c r="E236" s="452">
        <v>15.4</v>
      </c>
      <c r="F236" s="453">
        <v>59.9</v>
      </c>
    </row>
    <row r="237" spans="1:6">
      <c r="A237" s="65"/>
      <c r="B237" s="252">
        <v>95</v>
      </c>
      <c r="C237" s="452">
        <v>24.9</v>
      </c>
      <c r="E237" s="451"/>
    </row>
    <row r="238" spans="1:6">
      <c r="A238" s="82"/>
      <c r="B238" s="82"/>
      <c r="C238" s="451"/>
      <c r="D238" s="451"/>
      <c r="E238" s="451"/>
    </row>
    <row r="239" spans="1:6">
      <c r="A239" s="4" t="s">
        <v>18</v>
      </c>
      <c r="C239" s="451"/>
      <c r="D239" s="452">
        <v>29.2</v>
      </c>
      <c r="E239" s="452">
        <v>18.3</v>
      </c>
      <c r="F239" s="453">
        <v>112.9</v>
      </c>
    </row>
    <row r="240" spans="1:6">
      <c r="A240" s="65"/>
      <c r="B240" s="252">
        <v>122.2</v>
      </c>
      <c r="C240" s="452">
        <v>38.200000000000003</v>
      </c>
      <c r="E240" s="451"/>
    </row>
    <row r="241" spans="1:6">
      <c r="A241" s="82"/>
      <c r="B241" s="82"/>
      <c r="C241" s="451"/>
      <c r="D241" s="451"/>
      <c r="E241" s="451"/>
    </row>
    <row r="242" spans="1:6">
      <c r="A242" s="4" t="s">
        <v>17</v>
      </c>
      <c r="C242" s="451"/>
      <c r="D242" s="452">
        <v>58.7</v>
      </c>
      <c r="E242" s="452">
        <v>13.9</v>
      </c>
      <c r="F242" s="453">
        <v>85.8</v>
      </c>
    </row>
    <row r="243" spans="1:6">
      <c r="A243" s="65"/>
      <c r="B243" s="252">
        <v>88.3</v>
      </c>
      <c r="C243" s="452">
        <v>66</v>
      </c>
      <c r="E243" s="451"/>
    </row>
    <row r="244" spans="1:6">
      <c r="A244" s="82"/>
      <c r="B244" s="82"/>
      <c r="C244" s="451"/>
      <c r="D244" s="451"/>
      <c r="E244" s="451"/>
    </row>
    <row r="245" spans="1:6">
      <c r="A245" s="4" t="s">
        <v>16</v>
      </c>
      <c r="C245" s="451"/>
      <c r="D245" s="452">
        <v>65.3</v>
      </c>
      <c r="E245" s="452">
        <v>20.7</v>
      </c>
      <c r="F245" s="455">
        <v>48.9</v>
      </c>
    </row>
    <row r="246" spans="1:6">
      <c r="A246" s="65"/>
      <c r="B246" s="252">
        <v>88.2</v>
      </c>
      <c r="C246" s="452">
        <v>45.7</v>
      </c>
      <c r="E246" s="451"/>
    </row>
    <row r="247" spans="1:6">
      <c r="C247" s="451"/>
      <c r="D247" s="451"/>
      <c r="E247" s="454"/>
    </row>
    <row r="248" spans="1:6">
      <c r="A248" s="4" t="s">
        <v>14</v>
      </c>
      <c r="B248" s="82"/>
      <c r="C248" s="451"/>
      <c r="D248" s="452">
        <v>35.700000000000003</v>
      </c>
      <c r="E248" s="452">
        <v>24.4</v>
      </c>
      <c r="F248" s="453">
        <v>77.900000000000006</v>
      </c>
    </row>
    <row r="249" spans="1:6">
      <c r="B249" s="252">
        <v>96.1</v>
      </c>
      <c r="C249" s="452">
        <v>42.7</v>
      </c>
      <c r="E249" s="451"/>
    </row>
    <row r="250" spans="1:6">
      <c r="C250" s="451"/>
      <c r="D250" s="451"/>
      <c r="E250" s="454"/>
    </row>
    <row r="251" spans="1:6">
      <c r="A251" s="4" t="s">
        <v>13</v>
      </c>
      <c r="B251" s="4"/>
      <c r="C251" s="454"/>
      <c r="D251" s="452">
        <v>72.599999999999994</v>
      </c>
      <c r="E251" s="452">
        <v>21.4</v>
      </c>
      <c r="F251" s="453">
        <v>33.9</v>
      </c>
    </row>
    <row r="252" spans="1:6">
      <c r="B252" s="252">
        <v>94.3</v>
      </c>
      <c r="C252" s="452">
        <v>35.700000000000003</v>
      </c>
      <c r="E252" s="451"/>
    </row>
    <row r="253" spans="1:6">
      <c r="B253" s="82"/>
      <c r="C253" s="451"/>
      <c r="D253" s="451"/>
      <c r="E253" s="451"/>
    </row>
    <row r="254" spans="1:6">
      <c r="A254" s="4" t="s">
        <v>12</v>
      </c>
      <c r="B254" s="4"/>
      <c r="C254" s="454"/>
      <c r="D254" s="452">
        <v>57.9</v>
      </c>
      <c r="E254" s="452">
        <v>18.600000000000001</v>
      </c>
      <c r="F254" s="453">
        <v>34.700000000000003</v>
      </c>
    </row>
    <row r="255" spans="1:6">
      <c r="B255" s="252">
        <v>73.599999999999994</v>
      </c>
      <c r="C255" s="452">
        <v>36.700000000000003</v>
      </c>
      <c r="E255" s="451"/>
    </row>
    <row r="256" spans="1:6">
      <c r="B256" s="82"/>
      <c r="C256" s="451"/>
      <c r="D256" s="451"/>
      <c r="E256" s="451"/>
      <c r="F256" s="82"/>
    </row>
    <row r="257" spans="1:6">
      <c r="A257" s="4" t="s">
        <v>11</v>
      </c>
      <c r="B257" s="4"/>
      <c r="C257" s="454"/>
      <c r="D257" s="452">
        <v>53.5</v>
      </c>
      <c r="E257" s="452">
        <v>13.4</v>
      </c>
      <c r="F257" s="453">
        <v>74.7</v>
      </c>
    </row>
    <row r="258" spans="1:6">
      <c r="B258" s="252">
        <v>95</v>
      </c>
      <c r="C258" s="452">
        <v>45.4</v>
      </c>
      <c r="E258" s="451"/>
      <c r="F258" s="82"/>
    </row>
    <row r="259" spans="1:6">
      <c r="B259" s="82"/>
      <c r="C259" s="451"/>
      <c r="D259" s="451"/>
      <c r="E259" s="451"/>
      <c r="F259" s="82"/>
    </row>
    <row r="260" spans="1:6">
      <c r="A260" s="4" t="s">
        <v>10</v>
      </c>
      <c r="B260" s="4"/>
      <c r="C260" s="454"/>
      <c r="D260" s="452">
        <v>70.2</v>
      </c>
      <c r="E260" s="452">
        <v>40.4</v>
      </c>
      <c r="F260" s="453">
        <v>68.599999999999994</v>
      </c>
    </row>
    <row r="261" spans="1:6">
      <c r="B261" s="252">
        <v>112.6</v>
      </c>
      <c r="C261" s="452">
        <v>65.400000000000006</v>
      </c>
      <c r="E261" s="451"/>
      <c r="F261" s="82"/>
    </row>
    <row r="262" spans="1:6">
      <c r="B262" s="82"/>
      <c r="C262" s="451"/>
      <c r="D262" s="451"/>
      <c r="E262" s="451"/>
      <c r="F262" s="82"/>
    </row>
    <row r="263" spans="1:6">
      <c r="A263" s="4" t="s">
        <v>9</v>
      </c>
      <c r="B263" s="4"/>
      <c r="C263" s="454"/>
      <c r="D263" s="452">
        <v>82.1</v>
      </c>
      <c r="E263" s="452">
        <v>18.600000000000001</v>
      </c>
      <c r="F263" s="455">
        <v>25.1</v>
      </c>
    </row>
    <row r="264" spans="1:6">
      <c r="B264" s="252">
        <v>75.8</v>
      </c>
      <c r="C264" s="452">
        <v>51.3</v>
      </c>
      <c r="E264" s="452"/>
    </row>
    <row r="265" spans="1:6">
      <c r="B265" s="82"/>
      <c r="C265" s="451"/>
      <c r="D265" s="451"/>
      <c r="E265" s="451"/>
      <c r="F265" s="82"/>
    </row>
    <row r="266" spans="1:6">
      <c r="A266" s="4" t="s">
        <v>8</v>
      </c>
      <c r="C266" s="451"/>
      <c r="D266" s="451">
        <v>33.9</v>
      </c>
      <c r="E266" s="452">
        <v>19.899999999999999</v>
      </c>
      <c r="F266" s="453">
        <v>97.6</v>
      </c>
    </row>
    <row r="267" spans="1:6">
      <c r="B267" s="82">
        <v>104.6</v>
      </c>
      <c r="C267" s="451">
        <v>45.3</v>
      </c>
      <c r="E267" s="452"/>
    </row>
  </sheetData>
  <mergeCells count="22">
    <mergeCell ref="A80:H80"/>
    <mergeCell ref="A47:A49"/>
    <mergeCell ref="I6:I8"/>
    <mergeCell ref="J6:L6"/>
    <mergeCell ref="N6:Q6"/>
    <mergeCell ref="J7:J8"/>
    <mergeCell ref="N7:N8"/>
    <mergeCell ref="I40:Q40"/>
    <mergeCell ref="K7:K8"/>
    <mergeCell ref="L7:L8"/>
    <mergeCell ref="O7:O8"/>
    <mergeCell ref="P7:P8"/>
    <mergeCell ref="Q7:Q8"/>
    <mergeCell ref="A6:A8"/>
    <mergeCell ref="S6:U6"/>
    <mergeCell ref="S7:S8"/>
    <mergeCell ref="T7:T8"/>
    <mergeCell ref="U7:U8"/>
    <mergeCell ref="W6:Y6"/>
    <mergeCell ref="W7:W8"/>
    <mergeCell ref="X7:X8"/>
    <mergeCell ref="Y7:Y8"/>
  </mergeCells>
  <phoneticPr fontId="54" type="noConversion"/>
  <hyperlinks>
    <hyperlink ref="H1" location="Sommaire!A1" display="Retour sommaire"/>
    <hyperlink ref="Q1" location="Sommaire!A1" display="Retour sommaire"/>
  </hyperlinks>
  <pageMargins left="0.78740157480314965" right="0.6" top="1.1811023622047245" bottom="0.98425196850393704" header="0.51181102362204722" footer="0.51181102362204722"/>
  <pageSetup paperSize="9" scale="51" firstPageNumber="19"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1" manualBreakCount="1">
    <brk id="8" max="94" man="1"/>
  </colBreaks>
  <drawing r:id="rId2"/>
</worksheet>
</file>

<file path=xl/worksheets/sheet13.xml><?xml version="1.0" encoding="utf-8"?>
<worksheet xmlns="http://schemas.openxmlformats.org/spreadsheetml/2006/main" xmlns:r="http://schemas.openxmlformats.org/officeDocument/2006/relationships">
  <sheetPr>
    <tabColor rgb="FF92D050"/>
  </sheetPr>
  <dimension ref="A1:Q138"/>
  <sheetViews>
    <sheetView view="pageLayout" topLeftCell="H1" zoomScale="90" zoomScaleNormal="100" zoomScaleSheetLayoutView="100" zoomScalePageLayoutView="90" workbookViewId="0">
      <selection activeCell="J2" sqref="J2"/>
    </sheetView>
  </sheetViews>
  <sheetFormatPr baseColWidth="10" defaultRowHeight="12.75"/>
  <cols>
    <col min="1" max="1" width="29.28515625" customWidth="1"/>
    <col min="2" max="7" width="17.140625" customWidth="1"/>
    <col min="8" max="8" width="29.5703125" customWidth="1"/>
    <col min="9" max="12" width="22.85546875" customWidth="1"/>
    <col min="15" max="15" width="14.140625" bestFit="1" customWidth="1"/>
    <col min="16" max="16" width="13.85546875" bestFit="1" customWidth="1"/>
  </cols>
  <sheetData>
    <row r="1" spans="1:17" s="650" customFormat="1" ht="20.25">
      <c r="A1" s="776" t="s">
        <v>302</v>
      </c>
      <c r="G1" s="652" t="s">
        <v>115</v>
      </c>
      <c r="H1" s="776" t="s">
        <v>302</v>
      </c>
      <c r="I1" s="651"/>
      <c r="J1" s="651"/>
      <c r="K1" s="651"/>
      <c r="L1" s="652" t="s">
        <v>115</v>
      </c>
      <c r="M1" s="651"/>
    </row>
    <row r="2" spans="1:17" s="650" customFormat="1" ht="18">
      <c r="A2" s="655" t="s">
        <v>414</v>
      </c>
      <c r="B2" s="658"/>
      <c r="C2" s="658"/>
      <c r="D2" s="658"/>
      <c r="E2" s="658"/>
      <c r="F2" s="658"/>
      <c r="G2" s="658"/>
      <c r="H2" s="1052" t="s">
        <v>425</v>
      </c>
      <c r="I2" s="659"/>
      <c r="J2" s="659"/>
      <c r="K2" s="659"/>
      <c r="L2" s="659"/>
      <c r="M2" s="659"/>
    </row>
    <row r="3" spans="1:17" ht="18">
      <c r="A3" s="472"/>
      <c r="B3" s="360"/>
      <c r="C3" s="360"/>
      <c r="D3" s="360"/>
      <c r="E3" s="360"/>
      <c r="F3" s="360"/>
      <c r="G3" s="360"/>
      <c r="H3" s="764"/>
      <c r="I3" s="10"/>
      <c r="J3" s="10"/>
      <c r="K3" s="10"/>
      <c r="L3" s="10"/>
      <c r="M3" s="10"/>
    </row>
    <row r="4" spans="1:17" ht="16.5" customHeight="1">
      <c r="A4" s="668" t="s">
        <v>3</v>
      </c>
      <c r="B4" s="1"/>
      <c r="C4" s="22"/>
      <c r="D4" s="22"/>
      <c r="E4" s="22"/>
      <c r="F4" s="2"/>
      <c r="G4" s="2"/>
      <c r="H4" s="668" t="s">
        <v>3</v>
      </c>
      <c r="I4" s="10"/>
      <c r="J4" s="10"/>
      <c r="K4" s="10"/>
      <c r="L4" s="10"/>
      <c r="M4" s="2"/>
    </row>
    <row r="5" spans="1:17" ht="12" customHeight="1">
      <c r="A5" s="780" t="s">
        <v>4</v>
      </c>
      <c r="B5" s="831"/>
      <c r="C5" s="832"/>
      <c r="D5" s="832"/>
      <c r="E5" s="832"/>
      <c r="F5" s="782"/>
      <c r="G5" s="833"/>
      <c r="H5" s="780" t="s">
        <v>82</v>
      </c>
      <c r="M5" s="2"/>
    </row>
    <row r="6" spans="1:17" ht="22.5" customHeight="1">
      <c r="A6" s="1204" t="s">
        <v>7</v>
      </c>
      <c r="B6" s="1182" t="s">
        <v>231</v>
      </c>
      <c r="C6" s="1230"/>
      <c r="D6" s="358" t="s">
        <v>83</v>
      </c>
      <c r="E6" s="830"/>
      <c r="F6" s="358"/>
      <c r="G6" s="358"/>
      <c r="H6" s="1165" t="s">
        <v>7</v>
      </c>
      <c r="I6" s="1228" t="s">
        <v>478</v>
      </c>
      <c r="J6" s="1228" t="s">
        <v>374</v>
      </c>
      <c r="K6" s="1228" t="s">
        <v>242</v>
      </c>
      <c r="L6" s="1228" t="s">
        <v>243</v>
      </c>
      <c r="N6" s="909" t="s">
        <v>369</v>
      </c>
    </row>
    <row r="7" spans="1:17" ht="22.5" customHeight="1">
      <c r="A7" s="1229"/>
      <c r="B7" s="834" t="s">
        <v>415</v>
      </c>
      <c r="C7" s="1006" t="s">
        <v>416</v>
      </c>
      <c r="D7" s="775" t="s">
        <v>339</v>
      </c>
      <c r="E7" s="775" t="s">
        <v>340</v>
      </c>
      <c r="F7" s="775" t="s">
        <v>84</v>
      </c>
      <c r="G7" s="1026" t="s">
        <v>416</v>
      </c>
      <c r="H7" s="1229"/>
      <c r="I7" s="1224"/>
      <c r="J7" s="1224"/>
      <c r="K7" s="1224"/>
      <c r="L7" s="1224"/>
      <c r="N7" s="909" t="s">
        <v>370</v>
      </c>
      <c r="O7" s="909" t="s">
        <v>372</v>
      </c>
      <c r="P7" s="909" t="s">
        <v>371</v>
      </c>
      <c r="Q7" s="909" t="s">
        <v>373</v>
      </c>
    </row>
    <row r="8" spans="1:17" ht="15.75" customHeight="1">
      <c r="A8" s="670" t="s">
        <v>8</v>
      </c>
      <c r="B8" s="682">
        <v>780.63231633999999</v>
      </c>
      <c r="C8" s="999">
        <v>-4.9846987678344723E-3</v>
      </c>
      <c r="D8" s="682">
        <v>20.615432700000003</v>
      </c>
      <c r="E8" s="682">
        <v>53.910710389999991</v>
      </c>
      <c r="F8" s="682">
        <v>74.526143089999991</v>
      </c>
      <c r="G8" s="823">
        <v>9.8714097275624191E-2</v>
      </c>
      <c r="H8" s="670" t="s">
        <v>8</v>
      </c>
      <c r="I8" s="959">
        <v>118.968435214922</v>
      </c>
      <c r="J8" s="959">
        <v>11.357790909285162</v>
      </c>
      <c r="K8" s="959">
        <v>85.496845830134149</v>
      </c>
      <c r="L8" s="959">
        <v>111.80104184967053</v>
      </c>
      <c r="N8">
        <v>753449.81799999997</v>
      </c>
      <c r="O8">
        <f>N8/1000</f>
        <v>753.44981799999994</v>
      </c>
      <c r="P8" t="e">
        <f>O8-'4'!D9+'5'!#REF!</f>
        <v>#REF!</v>
      </c>
      <c r="Q8" s="972" t="e">
        <f>P8-B8</f>
        <v>#REF!</v>
      </c>
    </row>
    <row r="9" spans="1:17" ht="15.75" customHeight="1">
      <c r="A9" s="524" t="s">
        <v>9</v>
      </c>
      <c r="B9" s="685">
        <v>558.65339189999997</v>
      </c>
      <c r="C9" s="1000">
        <v>0.21958277066006726</v>
      </c>
      <c r="D9" s="685">
        <v>13.931718</v>
      </c>
      <c r="E9" s="685">
        <v>64.415879740000008</v>
      </c>
      <c r="F9" s="685">
        <v>78.347597740000012</v>
      </c>
      <c r="G9" s="824">
        <v>-3.4921411062312502E-2</v>
      </c>
      <c r="H9" s="524" t="s">
        <v>9</v>
      </c>
      <c r="I9" s="960">
        <v>51.920142857476797</v>
      </c>
      <c r="J9" s="960">
        <v>7.2814709911026085</v>
      </c>
      <c r="K9" s="960">
        <v>75.350290625122284</v>
      </c>
      <c r="L9" s="960">
        <v>100.0045544316614</v>
      </c>
      <c r="N9">
        <v>369348.39500000002</v>
      </c>
      <c r="O9">
        <f t="shared" ref="O9:O37" si="0">N9/1000</f>
        <v>369.34839500000004</v>
      </c>
      <c r="P9" t="e">
        <f>O9-'4'!D10+'5'!#REF!</f>
        <v>#REF!</v>
      </c>
      <c r="Q9" s="955" t="e">
        <f t="shared" ref="Q9:Q37" si="1">P9-B9</f>
        <v>#REF!</v>
      </c>
    </row>
    <row r="10" spans="1:17" ht="15.75" customHeight="1">
      <c r="A10" s="670" t="s">
        <v>10</v>
      </c>
      <c r="B10" s="682">
        <v>516.24506669000004</v>
      </c>
      <c r="C10" s="999">
        <v>3.104058723216685E-2</v>
      </c>
      <c r="D10" s="682">
        <v>21.335888450000002</v>
      </c>
      <c r="E10" s="682">
        <v>48.327886749999998</v>
      </c>
      <c r="F10" s="682">
        <v>69.663775200000003</v>
      </c>
      <c r="G10" s="823">
        <v>3.2337657659136987E-2</v>
      </c>
      <c r="H10" s="670" t="s">
        <v>10</v>
      </c>
      <c r="I10" s="959">
        <v>98.337622163588165</v>
      </c>
      <c r="J10" s="959">
        <v>13.269996066074647</v>
      </c>
      <c r="K10" s="959">
        <v>85.163345430619728</v>
      </c>
      <c r="L10" s="959">
        <v>73.587873900969001</v>
      </c>
      <c r="N10">
        <v>503847.80900000001</v>
      </c>
      <c r="O10">
        <f t="shared" si="0"/>
        <v>503.84780899999998</v>
      </c>
      <c r="P10" t="e">
        <f>O10-'4'!D11+'5'!#REF!</f>
        <v>#REF!</v>
      </c>
      <c r="Q10" s="955" t="e">
        <f t="shared" si="1"/>
        <v>#REF!</v>
      </c>
    </row>
    <row r="11" spans="1:17" ht="15.75" customHeight="1">
      <c r="A11" s="524" t="s">
        <v>11</v>
      </c>
      <c r="B11" s="685">
        <v>511.93724018</v>
      </c>
      <c r="C11" s="1000">
        <v>-6.4341630666864269E-2</v>
      </c>
      <c r="D11" s="685">
        <v>7.5524009599999999</v>
      </c>
      <c r="E11" s="685">
        <v>46.87484495999999</v>
      </c>
      <c r="F11" s="685">
        <v>54.42724591999999</v>
      </c>
      <c r="G11" s="824">
        <v>-9.5613842165214624E-2</v>
      </c>
      <c r="H11" s="524" t="s">
        <v>11</v>
      </c>
      <c r="I11" s="960">
        <v>84.35314867761565</v>
      </c>
      <c r="J11" s="960">
        <v>8.9681101644190768</v>
      </c>
      <c r="K11" s="960">
        <v>87.36010086361226</v>
      </c>
      <c r="L11" s="960">
        <v>26.109070717643252</v>
      </c>
      <c r="N11">
        <v>501917.95899999997</v>
      </c>
      <c r="O11">
        <f t="shared" si="0"/>
        <v>501.917959</v>
      </c>
      <c r="P11" t="e">
        <f>O11-'4'!D12+'5'!#REF!</f>
        <v>#REF!</v>
      </c>
      <c r="Q11" s="955" t="e">
        <f t="shared" si="1"/>
        <v>#REF!</v>
      </c>
    </row>
    <row r="12" spans="1:17" ht="15.75" customHeight="1">
      <c r="A12" s="670" t="s">
        <v>12</v>
      </c>
      <c r="B12" s="682">
        <v>434.53043731999998</v>
      </c>
      <c r="C12" s="999">
        <v>0.28197112280418968</v>
      </c>
      <c r="D12" s="682">
        <v>5.8335691799999996</v>
      </c>
      <c r="E12" s="682">
        <v>34.42449715999998</v>
      </c>
      <c r="F12" s="682">
        <v>40.258066339999978</v>
      </c>
      <c r="G12" s="823">
        <v>-0.11666749153026468</v>
      </c>
      <c r="H12" s="670" t="s">
        <v>12</v>
      </c>
      <c r="I12" s="959">
        <v>41.804922857619786</v>
      </c>
      <c r="J12" s="959">
        <v>3.8731127055692136</v>
      </c>
      <c r="K12" s="959">
        <v>74.332620752119837</v>
      </c>
      <c r="L12" s="959">
        <v>151.47813860879336</v>
      </c>
      <c r="N12">
        <v>308596.40899999999</v>
      </c>
      <c r="O12">
        <f t="shared" si="0"/>
        <v>308.59640899999999</v>
      </c>
      <c r="P12" t="e">
        <f>O12-'4'!D13+'5'!#REF!</f>
        <v>#REF!</v>
      </c>
      <c r="Q12" s="955" t="e">
        <f t="shared" si="1"/>
        <v>#REF!</v>
      </c>
    </row>
    <row r="13" spans="1:17" ht="15.75" customHeight="1">
      <c r="A13" s="524" t="s">
        <v>13</v>
      </c>
      <c r="B13" s="685">
        <v>601.67132250999998</v>
      </c>
      <c r="C13" s="1000">
        <v>-5.0139668550449379E-2</v>
      </c>
      <c r="D13" s="685">
        <v>17.37212121</v>
      </c>
      <c r="E13" s="685">
        <v>51.760038259999988</v>
      </c>
      <c r="F13" s="685">
        <v>69.132159469999991</v>
      </c>
      <c r="G13" s="824">
        <v>8.6294337883742189E-2</v>
      </c>
      <c r="H13" s="524" t="s">
        <v>13</v>
      </c>
      <c r="I13" s="960">
        <v>66.942203972118591</v>
      </c>
      <c r="J13" s="960">
        <v>7.6916730898319532</v>
      </c>
      <c r="K13" s="960">
        <v>79.68549476520441</v>
      </c>
      <c r="L13" s="960">
        <v>27.554355680441063</v>
      </c>
      <c r="N13">
        <v>584627.44999999995</v>
      </c>
      <c r="O13">
        <f t="shared" si="0"/>
        <v>584.62744999999995</v>
      </c>
      <c r="P13" t="e">
        <f>O13-'4'!D14+'5'!#REF!</f>
        <v>#REF!</v>
      </c>
      <c r="Q13" s="972" t="e">
        <f t="shared" si="1"/>
        <v>#REF!</v>
      </c>
    </row>
    <row r="14" spans="1:17" ht="15.75" customHeight="1">
      <c r="A14" s="670" t="s">
        <v>14</v>
      </c>
      <c r="B14" s="682">
        <v>412.52236199999999</v>
      </c>
      <c r="C14" s="999">
        <v>-5.7164205510294774E-2</v>
      </c>
      <c r="D14" s="682">
        <v>7.1289955299999992</v>
      </c>
      <c r="E14" s="682">
        <v>95.011263029999995</v>
      </c>
      <c r="F14" s="682">
        <v>102.14025855999999</v>
      </c>
      <c r="G14" s="823">
        <v>1.1145089302479216</v>
      </c>
      <c r="H14" s="670" t="s">
        <v>14</v>
      </c>
      <c r="I14" s="959">
        <v>81.528857396449624</v>
      </c>
      <c r="J14" s="959">
        <v>20.186490095232053</v>
      </c>
      <c r="K14" s="959">
        <v>101.38553273765864</v>
      </c>
      <c r="L14" s="959">
        <v>157.74810917995157</v>
      </c>
      <c r="N14">
        <v>408446.54599999997</v>
      </c>
      <c r="O14">
        <f t="shared" si="0"/>
        <v>408.44654599999996</v>
      </c>
      <c r="P14" t="e">
        <f>O14-'4'!D15+'5'!#REF!</f>
        <v>#REF!</v>
      </c>
      <c r="Q14" s="955" t="e">
        <f t="shared" si="1"/>
        <v>#REF!</v>
      </c>
    </row>
    <row r="15" spans="1:17" ht="15.75" customHeight="1">
      <c r="A15" s="524" t="s">
        <v>15</v>
      </c>
      <c r="B15" s="685">
        <v>319.19536055000003</v>
      </c>
      <c r="C15" s="1000">
        <v>5.8828990926944602E-2</v>
      </c>
      <c r="D15" s="685">
        <v>15.17522744</v>
      </c>
      <c r="E15" s="685">
        <v>7.2653692599999982</v>
      </c>
      <c r="F15" s="685">
        <v>22.4405967</v>
      </c>
      <c r="G15" s="826">
        <v>0.12789352787270514</v>
      </c>
      <c r="H15" s="524" t="s">
        <v>15</v>
      </c>
      <c r="I15" s="960">
        <v>59.353113322861155</v>
      </c>
      <c r="J15" s="960">
        <v>4.1727400945700364</v>
      </c>
      <c r="K15" s="960">
        <v>84.795102659377619</v>
      </c>
      <c r="L15" s="960">
        <v>29.829670778144681</v>
      </c>
      <c r="N15">
        <v>300120.848</v>
      </c>
      <c r="O15">
        <f t="shared" si="0"/>
        <v>300.12084800000002</v>
      </c>
      <c r="P15" t="e">
        <f>O15-'4'!D16+'5'!#REF!</f>
        <v>#REF!</v>
      </c>
      <c r="Q15" s="955" t="e">
        <f t="shared" si="1"/>
        <v>#REF!</v>
      </c>
    </row>
    <row r="16" spans="1:17" ht="15.75" customHeight="1">
      <c r="A16" s="670" t="s">
        <v>16</v>
      </c>
      <c r="B16" s="682">
        <v>191.63463381</v>
      </c>
      <c r="C16" s="999">
        <v>-4.5648887860230691E-2</v>
      </c>
      <c r="D16" s="682">
        <v>4.24407552</v>
      </c>
      <c r="E16" s="682">
        <v>17.360284800000002</v>
      </c>
      <c r="F16" s="682">
        <v>21.604360320000001</v>
      </c>
      <c r="G16" s="823">
        <v>0.13208980481156352</v>
      </c>
      <c r="H16" s="670" t="s">
        <v>16</v>
      </c>
      <c r="I16" s="959">
        <v>43.947064213201074</v>
      </c>
      <c r="J16" s="959">
        <v>4.9544708667302944</v>
      </c>
      <c r="K16" s="959">
        <v>81.355783554679206</v>
      </c>
      <c r="L16" s="959">
        <v>14.128044249113543</v>
      </c>
      <c r="N16">
        <v>210115.253</v>
      </c>
      <c r="O16">
        <f t="shared" si="0"/>
        <v>210.115253</v>
      </c>
      <c r="P16" t="e">
        <f>O16-'4'!D17+'5'!#REF!</f>
        <v>#REF!</v>
      </c>
      <c r="Q16" s="955" t="e">
        <f t="shared" si="1"/>
        <v>#REF!</v>
      </c>
    </row>
    <row r="17" spans="1:17" ht="15.75" customHeight="1">
      <c r="A17" s="524" t="s">
        <v>17</v>
      </c>
      <c r="B17" s="685">
        <v>944.16605207000009</v>
      </c>
      <c r="C17" s="1000">
        <v>0.1656819685638693</v>
      </c>
      <c r="D17" s="685">
        <v>22.158459760000003</v>
      </c>
      <c r="E17" s="685">
        <v>40.802771030000002</v>
      </c>
      <c r="F17" s="685">
        <v>62.961230790000002</v>
      </c>
      <c r="G17" s="824">
        <v>8.569586907867377E-2</v>
      </c>
      <c r="H17" s="524" t="s">
        <v>17</v>
      </c>
      <c r="I17" s="960">
        <v>105.97989929636604</v>
      </c>
      <c r="J17" s="960">
        <v>7.0672154374437879</v>
      </c>
      <c r="K17" s="960">
        <v>78.319600371611486</v>
      </c>
      <c r="L17" s="960">
        <v>84.472531204515406</v>
      </c>
      <c r="N17">
        <v>688597.91500000004</v>
      </c>
      <c r="O17">
        <f t="shared" si="0"/>
        <v>688.59791500000006</v>
      </c>
      <c r="P17" t="e">
        <f>O17-'4'!D18+'5'!#REF!</f>
        <v>#REF!</v>
      </c>
      <c r="Q17" s="972" t="e">
        <f t="shared" si="1"/>
        <v>#REF!</v>
      </c>
    </row>
    <row r="18" spans="1:17" ht="15.75" customHeight="1">
      <c r="A18" s="670" t="s">
        <v>18</v>
      </c>
      <c r="B18" s="682">
        <v>245.04261219</v>
      </c>
      <c r="C18" s="999">
        <v>-2.1729376269778999E-2</v>
      </c>
      <c r="D18" s="682">
        <v>9.0229775600000011</v>
      </c>
      <c r="E18" s="682">
        <v>15.44289401</v>
      </c>
      <c r="F18" s="682">
        <v>24.465871570000001</v>
      </c>
      <c r="G18" s="823">
        <v>-0.34035846795737901</v>
      </c>
      <c r="H18" s="670" t="s">
        <v>18</v>
      </c>
      <c r="I18" s="959">
        <v>68.199819581571717</v>
      </c>
      <c r="J18" s="959">
        <v>6.8092974200182708</v>
      </c>
      <c r="K18" s="959">
        <v>87.605822911976645</v>
      </c>
      <c r="L18" s="959">
        <v>47.499982421444003</v>
      </c>
      <c r="N18">
        <v>245329.78200000001</v>
      </c>
      <c r="O18">
        <f t="shared" si="0"/>
        <v>245.32978199999999</v>
      </c>
      <c r="P18" t="e">
        <f>O18-'4'!D19+'5'!#REF!</f>
        <v>#REF!</v>
      </c>
      <c r="Q18" s="955" t="e">
        <f t="shared" si="1"/>
        <v>#REF!</v>
      </c>
    </row>
    <row r="19" spans="1:17" ht="15.75" customHeight="1">
      <c r="A19" s="524" t="s">
        <v>19</v>
      </c>
      <c r="B19" s="685">
        <v>908.11622380999995</v>
      </c>
      <c r="C19" s="1000">
        <v>0.2453409282414829</v>
      </c>
      <c r="D19" s="685">
        <v>21.44185809</v>
      </c>
      <c r="E19" s="685">
        <v>44.952470680000005</v>
      </c>
      <c r="F19" s="685">
        <v>66.394328770000001</v>
      </c>
      <c r="G19" s="824">
        <v>0.10633056044994982</v>
      </c>
      <c r="H19" s="524" t="s">
        <v>19</v>
      </c>
      <c r="I19" s="960">
        <v>109.52430600112005</v>
      </c>
      <c r="J19" s="960">
        <v>8.0075573921977252</v>
      </c>
      <c r="K19" s="960">
        <v>87.852168144086463</v>
      </c>
      <c r="L19" s="960">
        <v>169.89334354372909</v>
      </c>
      <c r="N19">
        <v>700609.47600000002</v>
      </c>
      <c r="O19">
        <f t="shared" si="0"/>
        <v>700.60947599999997</v>
      </c>
      <c r="P19" t="e">
        <f>O19-'4'!D20+'5'!#REF!</f>
        <v>#REF!</v>
      </c>
      <c r="Q19" s="955" t="e">
        <f t="shared" si="1"/>
        <v>#REF!</v>
      </c>
    </row>
    <row r="20" spans="1:17" ht="15.75" customHeight="1">
      <c r="A20" s="670" t="s">
        <v>20</v>
      </c>
      <c r="B20" s="682">
        <v>263.13132546000003</v>
      </c>
      <c r="C20" s="999">
        <v>-8.9163372750983294E-2</v>
      </c>
      <c r="D20" s="682">
        <v>5.83003596</v>
      </c>
      <c r="E20" s="682">
        <v>64.383737109999998</v>
      </c>
      <c r="F20" s="682">
        <v>70.213773070000002</v>
      </c>
      <c r="G20" s="823">
        <v>0.45402862781097686</v>
      </c>
      <c r="H20" s="670" t="s">
        <v>20</v>
      </c>
      <c r="I20" s="959">
        <v>26.799542730781553</v>
      </c>
      <c r="J20" s="959">
        <v>7.1511706498240963</v>
      </c>
      <c r="K20" s="959">
        <v>79.528808536793434</v>
      </c>
      <c r="L20" s="959">
        <v>36.237482480515126</v>
      </c>
      <c r="N20">
        <v>333131.97700000001</v>
      </c>
      <c r="O20">
        <f t="shared" si="0"/>
        <v>333.13197700000001</v>
      </c>
      <c r="P20" t="e">
        <f>O20-'4'!D21+'5'!#REF!</f>
        <v>#REF!</v>
      </c>
      <c r="Q20" s="972" t="e">
        <f t="shared" si="1"/>
        <v>#REF!</v>
      </c>
    </row>
    <row r="21" spans="1:17" ht="15.75" customHeight="1">
      <c r="A21" s="524" t="s">
        <v>21</v>
      </c>
      <c r="B21" s="685">
        <v>1966.3022731400001</v>
      </c>
      <c r="C21" s="1000">
        <v>2.62099300159091E-2</v>
      </c>
      <c r="D21" s="685">
        <v>44.816883429999997</v>
      </c>
      <c r="E21" s="685">
        <v>109.06496090999997</v>
      </c>
      <c r="F21" s="685">
        <v>153.88184433999996</v>
      </c>
      <c r="G21" s="824">
        <v>0.13818451627105421</v>
      </c>
      <c r="H21" s="524" t="s">
        <v>21</v>
      </c>
      <c r="I21" s="960">
        <v>127.49887054513981</v>
      </c>
      <c r="J21" s="960">
        <v>9.9779986112827359</v>
      </c>
      <c r="K21" s="960">
        <v>86.737150632052973</v>
      </c>
      <c r="L21" s="960">
        <v>98.477354827150364</v>
      </c>
      <c r="N21">
        <v>1822547.0419999999</v>
      </c>
      <c r="O21">
        <f t="shared" si="0"/>
        <v>1822.5470419999999</v>
      </c>
      <c r="P21" t="e">
        <f>O21-'4'!D22+'5'!#REF!</f>
        <v>#REF!</v>
      </c>
      <c r="Q21" s="972" t="e">
        <f t="shared" si="1"/>
        <v>#REF!</v>
      </c>
    </row>
    <row r="22" spans="1:17" ht="15.75" customHeight="1">
      <c r="A22" s="670" t="s">
        <v>22</v>
      </c>
      <c r="B22" s="682">
        <v>325.03329207000002</v>
      </c>
      <c r="C22" s="999">
        <v>5.08703711324896E-2</v>
      </c>
      <c r="D22" s="682">
        <v>8.13303726</v>
      </c>
      <c r="E22" s="682">
        <v>47.124152070000001</v>
      </c>
      <c r="F22" s="682">
        <v>55.257189330000003</v>
      </c>
      <c r="G22" s="823">
        <v>0.68677249519858918</v>
      </c>
      <c r="H22" s="670" t="s">
        <v>22</v>
      </c>
      <c r="I22" s="959">
        <v>58.381045127280181</v>
      </c>
      <c r="J22" s="959">
        <v>9.9250524256654948</v>
      </c>
      <c r="K22" s="959">
        <v>85.128230515560219</v>
      </c>
      <c r="L22" s="959">
        <v>128.41575958393773</v>
      </c>
      <c r="N22">
        <v>263336.522</v>
      </c>
      <c r="O22">
        <f t="shared" si="0"/>
        <v>263.336522</v>
      </c>
      <c r="P22" t="e">
        <f>O22-'4'!D23+'5'!#REF!</f>
        <v>#REF!</v>
      </c>
      <c r="Q22" s="972" t="e">
        <f t="shared" si="1"/>
        <v>#REF!</v>
      </c>
    </row>
    <row r="23" spans="1:17" ht="15.75" customHeight="1">
      <c r="A23" s="524" t="s">
        <v>23</v>
      </c>
      <c r="B23" s="685">
        <v>238.07955103</v>
      </c>
      <c r="C23" s="1000">
        <v>-7.5161850654892337E-3</v>
      </c>
      <c r="D23" s="685">
        <v>8.0227056999999995</v>
      </c>
      <c r="E23" s="685">
        <v>17.54152624000001</v>
      </c>
      <c r="F23" s="685">
        <v>25.56423194000001</v>
      </c>
      <c r="G23" s="824">
        <v>-4.3412207205273612E-2</v>
      </c>
      <c r="H23" s="524" t="s">
        <v>23</v>
      </c>
      <c r="I23" s="960">
        <v>34.023471390119219</v>
      </c>
      <c r="J23" s="960">
        <v>3.6533331412043961</v>
      </c>
      <c r="K23" s="960">
        <v>76.601268238488842</v>
      </c>
      <c r="L23" s="960">
        <v>24.276734741357259</v>
      </c>
      <c r="N23">
        <v>258051.508</v>
      </c>
      <c r="O23">
        <f t="shared" si="0"/>
        <v>258.05150800000001</v>
      </c>
      <c r="P23" t="e">
        <f>O23-'4'!D24+'5'!#REF!</f>
        <v>#REF!</v>
      </c>
      <c r="Q23" s="955" t="e">
        <f t="shared" si="1"/>
        <v>#REF!</v>
      </c>
    </row>
    <row r="24" spans="1:17" ht="15.75" customHeight="1">
      <c r="A24" s="670" t="s">
        <v>24</v>
      </c>
      <c r="B24" s="682">
        <v>1146.9486440000001</v>
      </c>
      <c r="C24" s="999">
        <v>0.14116957071856295</v>
      </c>
      <c r="D24" s="682">
        <v>26.619707680000001</v>
      </c>
      <c r="E24" s="682">
        <v>104.72818274000001</v>
      </c>
      <c r="F24" s="682">
        <v>131.34789042</v>
      </c>
      <c r="G24" s="823">
        <v>-0.13299775030590277</v>
      </c>
      <c r="H24" s="670" t="s">
        <v>24</v>
      </c>
      <c r="I24" s="959">
        <v>106.06232476697569</v>
      </c>
      <c r="J24" s="959">
        <v>12.146195633135232</v>
      </c>
      <c r="K24" s="959">
        <v>81.217796327473991</v>
      </c>
      <c r="L24" s="959">
        <v>105.22577623651821</v>
      </c>
      <c r="N24">
        <v>918890.05200000003</v>
      </c>
      <c r="O24">
        <f t="shared" si="0"/>
        <v>918.89005199999997</v>
      </c>
      <c r="P24" t="e">
        <f>O24-'4'!D25+'5'!#REF!</f>
        <v>#REF!</v>
      </c>
      <c r="Q24" s="955" t="e">
        <f t="shared" si="1"/>
        <v>#REF!</v>
      </c>
    </row>
    <row r="25" spans="1:17" ht="15.75" customHeight="1">
      <c r="A25" s="524" t="s">
        <v>25</v>
      </c>
      <c r="B25" s="685">
        <v>540.05706028999998</v>
      </c>
      <c r="C25" s="1000">
        <v>-7.0744917174818123E-2</v>
      </c>
      <c r="D25" s="685">
        <v>14.55059378</v>
      </c>
      <c r="E25" s="685">
        <v>40.517225639999999</v>
      </c>
      <c r="F25" s="685">
        <v>55.067819419999999</v>
      </c>
      <c r="G25" s="824">
        <v>-3.0410990669391902E-2</v>
      </c>
      <c r="H25" s="524" t="s">
        <v>25</v>
      </c>
      <c r="I25" s="960">
        <v>72.698265292505823</v>
      </c>
      <c r="J25" s="960">
        <v>7.4127999421491717</v>
      </c>
      <c r="K25" s="960">
        <v>86.018075825039048</v>
      </c>
      <c r="L25" s="960">
        <v>0</v>
      </c>
      <c r="N25">
        <v>575345.10600000003</v>
      </c>
      <c r="O25">
        <f t="shared" si="0"/>
        <v>575.34510599999999</v>
      </c>
      <c r="P25" t="e">
        <f>O25-'4'!D26+'5'!#REF!</f>
        <v>#REF!</v>
      </c>
      <c r="Q25" s="955" t="e">
        <f t="shared" si="1"/>
        <v>#REF!</v>
      </c>
    </row>
    <row r="26" spans="1:17" ht="15.75" customHeight="1">
      <c r="A26" s="670" t="s">
        <v>26</v>
      </c>
      <c r="B26" s="682">
        <v>330.10387937000002</v>
      </c>
      <c r="C26" s="999">
        <v>6.4989917079745219E-3</v>
      </c>
      <c r="D26" s="682">
        <v>10.048106410000001</v>
      </c>
      <c r="E26" s="682">
        <v>27.844860159999996</v>
      </c>
      <c r="F26" s="682">
        <v>37.892966569999999</v>
      </c>
      <c r="G26" s="823">
        <v>9.7348460845290585E-2</v>
      </c>
      <c r="H26" s="670" t="s">
        <v>26</v>
      </c>
      <c r="I26" s="959">
        <v>59.16313092326056</v>
      </c>
      <c r="J26" s="959">
        <v>6.7913971399858308</v>
      </c>
      <c r="K26" s="959">
        <v>85.84387695882539</v>
      </c>
      <c r="L26" s="959">
        <v>63.142367572697843</v>
      </c>
      <c r="N26">
        <v>302337.31400000001</v>
      </c>
      <c r="O26">
        <f t="shared" si="0"/>
        <v>302.33731399999999</v>
      </c>
      <c r="P26" t="e">
        <f>O26-'4'!D27+'5'!#REF!</f>
        <v>#REF!</v>
      </c>
      <c r="Q26" s="955" t="e">
        <f t="shared" si="1"/>
        <v>#REF!</v>
      </c>
    </row>
    <row r="27" spans="1:17" ht="15.75" customHeight="1">
      <c r="A27" s="524" t="s">
        <v>27</v>
      </c>
      <c r="B27" s="685">
        <v>1820.6595124400001</v>
      </c>
      <c r="C27" s="1000">
        <v>2.9744466932164926E-2</v>
      </c>
      <c r="D27" s="685">
        <v>49.492704090000004</v>
      </c>
      <c r="E27" s="685">
        <v>179.77060895999998</v>
      </c>
      <c r="F27" s="685">
        <v>229.26331304999997</v>
      </c>
      <c r="G27" s="826">
        <v>-0.16432921871477024</v>
      </c>
      <c r="H27" s="524" t="s">
        <v>27</v>
      </c>
      <c r="I27" s="960">
        <v>108.77998522260724</v>
      </c>
      <c r="J27" s="960">
        <v>13.697926292787185</v>
      </c>
      <c r="K27" s="960">
        <v>90.723977923892093</v>
      </c>
      <c r="L27" s="960">
        <v>160.86080242615236</v>
      </c>
      <c r="N27">
        <v>1708690.1</v>
      </c>
      <c r="O27">
        <f t="shared" si="0"/>
        <v>1708.6901</v>
      </c>
      <c r="P27" t="e">
        <f>O27-'4'!D28+'5'!#REF!</f>
        <v>#REF!</v>
      </c>
      <c r="Q27" s="972" t="e">
        <f t="shared" si="1"/>
        <v>#REF!</v>
      </c>
    </row>
    <row r="28" spans="1:17" ht="15.75" customHeight="1">
      <c r="A28" s="670" t="s">
        <v>28</v>
      </c>
      <c r="B28" s="682">
        <v>1666.19080659</v>
      </c>
      <c r="C28" s="999">
        <v>6.5639179096401046E-2</v>
      </c>
      <c r="D28" s="682">
        <v>37.012925039999999</v>
      </c>
      <c r="E28" s="682">
        <v>114.67277544</v>
      </c>
      <c r="F28" s="682">
        <v>151.68570047999998</v>
      </c>
      <c r="G28" s="823">
        <v>-2.5723369647260741E-2</v>
      </c>
      <c r="H28" s="670" t="s">
        <v>28</v>
      </c>
      <c r="I28" s="959">
        <v>82.703455311172149</v>
      </c>
      <c r="J28" s="959">
        <v>7.5291086119156914</v>
      </c>
      <c r="K28" s="959">
        <v>87.243336116384114</v>
      </c>
      <c r="L28" s="959">
        <v>127.34049273158195</v>
      </c>
      <c r="N28">
        <v>1469455.057</v>
      </c>
      <c r="O28">
        <f t="shared" si="0"/>
        <v>1469.4550570000001</v>
      </c>
      <c r="P28" t="e">
        <f>O28-'4'!D29+'5'!#REF!</f>
        <v>#REF!</v>
      </c>
      <c r="Q28" s="955" t="e">
        <f t="shared" si="1"/>
        <v>#REF!</v>
      </c>
    </row>
    <row r="29" spans="1:17" ht="15.75" customHeight="1">
      <c r="A29" s="679" t="s">
        <v>29</v>
      </c>
      <c r="B29" s="688">
        <v>14720.853363759999</v>
      </c>
      <c r="C29" s="1001">
        <v>5.2068580170061551E-2</v>
      </c>
      <c r="D29" s="688">
        <v>370.33942375000004</v>
      </c>
      <c r="E29" s="688">
        <v>1226.19693934</v>
      </c>
      <c r="F29" s="688">
        <v>1596.5363630900001</v>
      </c>
      <c r="G29" s="835">
        <v>3.395781228670014E-2</v>
      </c>
      <c r="H29" s="679" t="s">
        <v>29</v>
      </c>
      <c r="I29" s="962">
        <v>80.828061290795887</v>
      </c>
      <c r="J29" s="962">
        <v>8.7661316786503356</v>
      </c>
      <c r="K29" s="962">
        <v>84.026836103912075</v>
      </c>
      <c r="L29" s="962">
        <v>90.739413415301328</v>
      </c>
      <c r="N29">
        <v>13226792.338</v>
      </c>
      <c r="O29">
        <f t="shared" si="0"/>
        <v>13226.792337999999</v>
      </c>
      <c r="P29" t="e">
        <f>O29-'4'!D30+'5'!#REF!</f>
        <v>#REF!</v>
      </c>
      <c r="Q29" s="955" t="e">
        <f t="shared" si="1"/>
        <v>#REF!</v>
      </c>
    </row>
    <row r="30" spans="1:17" ht="15.75" customHeight="1">
      <c r="A30" s="670" t="s">
        <v>30</v>
      </c>
      <c r="B30" s="682">
        <v>4730.5987433599994</v>
      </c>
      <c r="C30" s="999">
        <v>9.2108935416264526E-2</v>
      </c>
      <c r="D30" s="682">
        <v>105.60257442</v>
      </c>
      <c r="E30" s="682">
        <v>618.83560167000007</v>
      </c>
      <c r="F30" s="682">
        <v>724.43817609000007</v>
      </c>
      <c r="G30" s="823">
        <v>0.81622216772728606</v>
      </c>
      <c r="H30" s="670" t="s">
        <v>30</v>
      </c>
      <c r="I30" s="959">
        <v>134.10078932624367</v>
      </c>
      <c r="J30" s="959">
        <v>20.536032858016668</v>
      </c>
      <c r="K30" s="959">
        <v>96.228575274863715</v>
      </c>
      <c r="L30" s="959">
        <v>254.44610246353415</v>
      </c>
      <c r="N30">
        <v>3971610.6009999998</v>
      </c>
      <c r="O30">
        <f t="shared" si="0"/>
        <v>3971.6106009999999</v>
      </c>
      <c r="P30" t="e">
        <f>O30-'4'!D31+'5'!#REF!</f>
        <v>#REF!</v>
      </c>
      <c r="Q30" s="955" t="e">
        <f t="shared" si="1"/>
        <v>#REF!</v>
      </c>
    </row>
    <row r="31" spans="1:17" ht="15.75" customHeight="1">
      <c r="A31" s="679" t="s">
        <v>31</v>
      </c>
      <c r="B31" s="688">
        <v>19451.45210712</v>
      </c>
      <c r="C31" s="1001">
        <v>6.153378169234669E-2</v>
      </c>
      <c r="D31" s="688">
        <v>475.94199817000003</v>
      </c>
      <c r="E31" s="688">
        <v>1845.0325410100002</v>
      </c>
      <c r="F31" s="688">
        <v>2320.9745391800002</v>
      </c>
      <c r="G31" s="835">
        <v>0.19454805190161206</v>
      </c>
      <c r="H31" s="679" t="s">
        <v>31</v>
      </c>
      <c r="I31" s="962">
        <v>89.472289799829554</v>
      </c>
      <c r="J31" s="962">
        <v>10.675959072049228</v>
      </c>
      <c r="K31" s="962">
        <v>86.006735115863378</v>
      </c>
      <c r="L31" s="962">
        <v>118.0855860947462</v>
      </c>
      <c r="N31">
        <v>17198402.938999999</v>
      </c>
      <c r="O31">
        <f t="shared" si="0"/>
        <v>17198.402939</v>
      </c>
      <c r="P31" t="e">
        <f>O31-'4'!D32+'5'!#REF!</f>
        <v>#REF!</v>
      </c>
      <c r="Q31" s="955" t="e">
        <f t="shared" si="1"/>
        <v>#REF!</v>
      </c>
    </row>
    <row r="32" spans="1:17" ht="15.75" customHeight="1">
      <c r="A32" s="670" t="s">
        <v>32</v>
      </c>
      <c r="B32" s="682">
        <v>221.71145769</v>
      </c>
      <c r="C32" s="999">
        <v>-6.2722419302372323E-3</v>
      </c>
      <c r="D32" s="682">
        <v>5.7272182100000002</v>
      </c>
      <c r="E32" s="682">
        <v>21.39940481</v>
      </c>
      <c r="F32" s="682">
        <v>27.12662302</v>
      </c>
      <c r="G32" s="823">
        <v>-1.2786281399888244E-2</v>
      </c>
      <c r="H32" s="670" t="s">
        <v>32</v>
      </c>
      <c r="I32" s="959">
        <v>74.054495413713298</v>
      </c>
      <c r="J32" s="959">
        <v>9.0606430581179946</v>
      </c>
      <c r="K32" s="959">
        <v>85.03310283923031</v>
      </c>
      <c r="L32" s="959">
        <v>21.118336987458019</v>
      </c>
      <c r="N32">
        <v>224202.24900000001</v>
      </c>
      <c r="O32">
        <f t="shared" si="0"/>
        <v>224.20224900000002</v>
      </c>
      <c r="P32" t="e">
        <f>O32-'4'!D33+'5'!#REF!</f>
        <v>#REF!</v>
      </c>
      <c r="Q32" s="955" t="e">
        <f t="shared" si="1"/>
        <v>#REF!</v>
      </c>
    </row>
    <row r="33" spans="1:17" ht="15.75" customHeight="1">
      <c r="A33" s="524" t="s">
        <v>33</v>
      </c>
      <c r="B33" s="685">
        <v>126.57645751000001</v>
      </c>
      <c r="C33" s="1002">
        <v>-7.8381917518209887E-3</v>
      </c>
      <c r="D33" s="685">
        <v>5.1166012599999995</v>
      </c>
      <c r="E33" s="685">
        <v>8.5695587300000007</v>
      </c>
      <c r="F33" s="685">
        <v>13.68615999</v>
      </c>
      <c r="G33" s="826">
        <v>-5.7304940997870202E-2</v>
      </c>
      <c r="H33" s="524" t="s">
        <v>33</v>
      </c>
      <c r="I33" s="960">
        <v>104.25989289247833</v>
      </c>
      <c r="J33" s="960">
        <v>11.273167244027118</v>
      </c>
      <c r="K33" s="960">
        <v>93.804262818692422</v>
      </c>
      <c r="L33" s="960">
        <v>3.003561867551767E-3</v>
      </c>
      <c r="N33">
        <v>135228.33300000001</v>
      </c>
      <c r="O33">
        <f t="shared" si="0"/>
        <v>135.22833300000002</v>
      </c>
      <c r="P33" t="e">
        <f>O33-'4'!D34+'5'!#REF!</f>
        <v>#REF!</v>
      </c>
      <c r="Q33" s="972" t="e">
        <f t="shared" si="1"/>
        <v>#REF!</v>
      </c>
    </row>
    <row r="34" spans="1:17" ht="15.75" customHeight="1">
      <c r="A34" s="670" t="s">
        <v>34</v>
      </c>
      <c r="B34" s="682">
        <v>180.88083105999999</v>
      </c>
      <c r="C34" s="1003">
        <v>0.62552154023173845</v>
      </c>
      <c r="D34" s="682">
        <v>5.9381303599999997</v>
      </c>
      <c r="E34" s="682">
        <v>4.5947356199999998</v>
      </c>
      <c r="F34" s="682">
        <v>10.53286598</v>
      </c>
      <c r="G34" s="823">
        <v>5.6976293028348763</v>
      </c>
      <c r="H34" s="670" t="s">
        <v>34</v>
      </c>
      <c r="I34" s="959">
        <v>70.815381422994761</v>
      </c>
      <c r="J34" s="959">
        <v>4.1236482466379583</v>
      </c>
      <c r="K34" s="959">
        <v>87.493634811706386</v>
      </c>
      <c r="L34" s="959">
        <v>63.979935530481555</v>
      </c>
      <c r="N34">
        <v>34608.9</v>
      </c>
      <c r="O34">
        <f t="shared" si="0"/>
        <v>34.608899999999998</v>
      </c>
      <c r="P34" t="e">
        <f>O34-'4'!D35+'5'!#REF!</f>
        <v>#REF!</v>
      </c>
      <c r="Q34" s="972" t="e">
        <f t="shared" si="1"/>
        <v>#REF!</v>
      </c>
    </row>
    <row r="35" spans="1:17" ht="15.75" customHeight="1">
      <c r="A35" s="524" t="s">
        <v>35</v>
      </c>
      <c r="B35" s="685">
        <v>308.47988804000005</v>
      </c>
      <c r="C35" s="1002">
        <v>-6.0558811820042191E-2</v>
      </c>
      <c r="D35" s="685">
        <v>8.969616929999999</v>
      </c>
      <c r="E35" s="685">
        <v>118.69937256999999</v>
      </c>
      <c r="F35" s="685">
        <v>127.6689895</v>
      </c>
      <c r="G35" s="826">
        <v>-7.7537656046177794E-2</v>
      </c>
      <c r="H35" s="524" t="s">
        <v>35</v>
      </c>
      <c r="I35" s="960">
        <v>59.056141355859033</v>
      </c>
      <c r="J35" s="960">
        <v>24.441262406364821</v>
      </c>
      <c r="K35" s="960">
        <v>94.120067444939082</v>
      </c>
      <c r="L35" s="960">
        <v>57.520856386820192</v>
      </c>
      <c r="N35">
        <v>348212.04800000001</v>
      </c>
      <c r="O35">
        <f t="shared" si="0"/>
        <v>348.21204799999998</v>
      </c>
      <c r="P35" t="e">
        <f>O35-'4'!D36+'5'!#REF!</f>
        <v>#REF!</v>
      </c>
      <c r="Q35" s="972" t="e">
        <f t="shared" si="1"/>
        <v>#REF!</v>
      </c>
    </row>
    <row r="36" spans="1:17" ht="15.75" customHeight="1">
      <c r="A36" s="792" t="s">
        <v>129</v>
      </c>
      <c r="B36" s="821">
        <v>837.64863429999991</v>
      </c>
      <c r="C36" s="1004">
        <v>5.9874467880226101E-2</v>
      </c>
      <c r="D36" s="821">
        <v>25.751566759999999</v>
      </c>
      <c r="E36" s="821">
        <v>153.26307172999998</v>
      </c>
      <c r="F36" s="821">
        <v>179.01463848999998</v>
      </c>
      <c r="G36" s="836">
        <v>-1.6235131692373339E-2</v>
      </c>
      <c r="H36" s="718" t="s">
        <v>129</v>
      </c>
      <c r="I36" s="963">
        <v>69.887307281998218</v>
      </c>
      <c r="J36" s="963">
        <v>14.9356789181438</v>
      </c>
      <c r="K36" s="963">
        <v>90.406105248252388</v>
      </c>
      <c r="L36" s="963">
        <v>45.434745448198441</v>
      </c>
      <c r="N36">
        <v>742251.53</v>
      </c>
      <c r="O36">
        <f t="shared" si="0"/>
        <v>742.25153</v>
      </c>
      <c r="P36" t="e">
        <f>O36-'4'!D37+'5'!#REF!</f>
        <v>#REF!</v>
      </c>
      <c r="Q36" s="955" t="e">
        <f t="shared" si="1"/>
        <v>#REF!</v>
      </c>
    </row>
    <row r="37" spans="1:17" ht="15.75" customHeight="1">
      <c r="A37" s="794" t="s">
        <v>128</v>
      </c>
      <c r="B37" s="822">
        <v>20289.100741419996</v>
      </c>
      <c r="C37" s="1005">
        <v>6.1465173032902332E-2</v>
      </c>
      <c r="D37" s="822">
        <v>501.69356492999998</v>
      </c>
      <c r="E37" s="822">
        <v>1998.2956127400005</v>
      </c>
      <c r="F37" s="822">
        <v>2499.9891776700006</v>
      </c>
      <c r="G37" s="837">
        <v>0.1764976804751337</v>
      </c>
      <c r="H37" s="681" t="s">
        <v>128</v>
      </c>
      <c r="I37" s="964">
        <v>88.448957492818138</v>
      </c>
      <c r="J37" s="964">
        <v>10.898533125069562</v>
      </c>
      <c r="K37" s="964">
        <v>86.236606017350027</v>
      </c>
      <c r="L37" s="964">
        <v>107.83048886387131</v>
      </c>
      <c r="N37">
        <v>17940654.469000001</v>
      </c>
      <c r="O37">
        <f t="shared" si="0"/>
        <v>17940.654469000001</v>
      </c>
      <c r="P37" t="e">
        <f>O37-'4'!D38+'5'!#REF!</f>
        <v>#REF!</v>
      </c>
      <c r="Q37" s="955" t="e">
        <f t="shared" si="1"/>
        <v>#REF!</v>
      </c>
    </row>
    <row r="38" spans="1:17">
      <c r="A38" s="19" t="s">
        <v>398</v>
      </c>
      <c r="B38" s="2"/>
      <c r="C38" s="22"/>
      <c r="D38" s="22"/>
      <c r="E38" s="22"/>
      <c r="F38" s="2"/>
      <c r="G38" s="2"/>
      <c r="H38" s="19" t="s">
        <v>460</v>
      </c>
      <c r="I38" s="2"/>
      <c r="J38" s="2"/>
      <c r="K38" s="2"/>
      <c r="L38" s="2"/>
      <c r="M38" s="426"/>
    </row>
    <row r="39" spans="1:17" ht="3.95" customHeight="1">
      <c r="A39" s="521"/>
      <c r="B39" s="2"/>
      <c r="C39" s="22"/>
      <c r="D39" s="22"/>
      <c r="E39" s="22"/>
      <c r="F39" s="2"/>
      <c r="G39" s="2"/>
      <c r="H39" s="554"/>
      <c r="M39" s="426"/>
    </row>
    <row r="40" spans="1:17" ht="3" customHeight="1">
      <c r="A40" s="521"/>
      <c r="B40" s="2"/>
      <c r="C40" s="22"/>
      <c r="D40" s="22"/>
      <c r="E40" s="22"/>
      <c r="F40" s="2"/>
      <c r="G40" s="2"/>
      <c r="H40" s="521"/>
      <c r="I40" s="34"/>
      <c r="J40" s="34"/>
      <c r="K40" s="34"/>
      <c r="L40" s="34"/>
      <c r="M40" s="426"/>
    </row>
    <row r="41" spans="1:17" ht="9" customHeight="1">
      <c r="A41" s="93"/>
      <c r="B41" s="2"/>
      <c r="C41" s="22"/>
      <c r="D41" s="22"/>
      <c r="E41" s="22"/>
      <c r="F41" s="2"/>
      <c r="G41" s="2"/>
      <c r="H41" s="34"/>
      <c r="I41" s="34"/>
      <c r="J41" s="34"/>
      <c r="K41" s="34"/>
      <c r="L41" s="34"/>
      <c r="M41" s="426"/>
    </row>
    <row r="42" spans="1:17" ht="15.75">
      <c r="A42" s="668" t="s">
        <v>3</v>
      </c>
      <c r="H42" s="665" t="s">
        <v>424</v>
      </c>
      <c r="M42" s="426"/>
    </row>
    <row r="43" spans="1:17">
      <c r="A43" s="669" t="s">
        <v>402</v>
      </c>
      <c r="B43" s="838"/>
      <c r="C43" s="348"/>
      <c r="D43" s="335"/>
      <c r="H43" s="668" t="s">
        <v>36</v>
      </c>
      <c r="M43" s="426"/>
    </row>
    <row r="44" spans="1:17" ht="15.75" customHeight="1">
      <c r="A44" s="1168" t="s">
        <v>7</v>
      </c>
      <c r="B44" s="1188" t="s">
        <v>341</v>
      </c>
      <c r="C44" s="1188" t="s">
        <v>85</v>
      </c>
      <c r="D44" s="409"/>
      <c r="H44" s="520" t="s">
        <v>158</v>
      </c>
      <c r="M44" s="426"/>
    </row>
    <row r="45" spans="1:17">
      <c r="A45" s="1169"/>
      <c r="B45" s="1224"/>
      <c r="C45" s="1224"/>
      <c r="M45" s="426"/>
    </row>
    <row r="46" spans="1:17" ht="14.25" customHeight="1">
      <c r="A46" s="670" t="s">
        <v>8</v>
      </c>
      <c r="B46" s="723">
        <v>415.04009673234589</v>
      </c>
      <c r="C46" s="723">
        <v>39.623439857299317</v>
      </c>
    </row>
    <row r="47" spans="1:17" ht="14.25" customHeight="1">
      <c r="A47" s="524" t="s">
        <v>9</v>
      </c>
      <c r="B47" s="724">
        <v>168.21548792583567</v>
      </c>
      <c r="C47" s="724">
        <v>23.59115611350359</v>
      </c>
    </row>
    <row r="48" spans="1:17" ht="14.25" customHeight="1">
      <c r="A48" s="670" t="s">
        <v>10</v>
      </c>
      <c r="B48" s="723">
        <v>371.72585896676151</v>
      </c>
      <c r="C48" s="723">
        <v>50.161886952495685</v>
      </c>
    </row>
    <row r="49" spans="1:3" ht="14.25" customHeight="1">
      <c r="A49" s="524" t="s">
        <v>11</v>
      </c>
      <c r="B49" s="724">
        <v>302.25219672181476</v>
      </c>
      <c r="C49" s="724">
        <v>32.134319111175131</v>
      </c>
    </row>
    <row r="50" spans="1:3" ht="14.25" customHeight="1">
      <c r="A50" s="670" t="s">
        <v>12</v>
      </c>
      <c r="B50" s="723">
        <v>131.60402632259596</v>
      </c>
      <c r="C50" s="723">
        <v>12.192756058661296</v>
      </c>
    </row>
    <row r="51" spans="1:3" ht="14.25" customHeight="1">
      <c r="A51" s="524" t="s">
        <v>13</v>
      </c>
      <c r="B51" s="724">
        <v>229.6794688795635</v>
      </c>
      <c r="C51" s="724">
        <v>26.390218505557876</v>
      </c>
    </row>
    <row r="52" spans="1:3" ht="14.25" customHeight="1">
      <c r="A52" s="670" t="s">
        <v>14</v>
      </c>
      <c r="B52" s="723">
        <v>300.24881963120527</v>
      </c>
      <c r="C52" s="723">
        <v>74.341405204758587</v>
      </c>
    </row>
    <row r="53" spans="1:3" ht="14.25" customHeight="1">
      <c r="A53" s="524" t="s">
        <v>15</v>
      </c>
      <c r="B53" s="724">
        <v>1013.7466312760627</v>
      </c>
      <c r="C53" s="724">
        <v>71.270081335929135</v>
      </c>
    </row>
    <row r="54" spans="1:3" ht="14.25" customHeight="1">
      <c r="A54" s="670" t="s">
        <v>16</v>
      </c>
      <c r="B54" s="723">
        <v>158.60275519172899</v>
      </c>
      <c r="C54" s="723">
        <v>17.880437386407653</v>
      </c>
    </row>
    <row r="55" spans="1:3" ht="14.25" customHeight="1">
      <c r="A55" s="524" t="s">
        <v>17</v>
      </c>
      <c r="B55" s="724">
        <v>350.5642951685216</v>
      </c>
      <c r="C55" s="724">
        <v>23.377200913386119</v>
      </c>
    </row>
    <row r="56" spans="1:3" ht="14.25" customHeight="1">
      <c r="A56" s="670" t="s">
        <v>18</v>
      </c>
      <c r="B56" s="723">
        <v>320.34435891938529</v>
      </c>
      <c r="C56" s="723">
        <v>31.98424907998719</v>
      </c>
    </row>
    <row r="57" spans="1:3" ht="14.25" customHeight="1">
      <c r="A57" s="524" t="s">
        <v>19</v>
      </c>
      <c r="B57" s="724">
        <v>377.35598058028921</v>
      </c>
      <c r="C57" s="724">
        <v>27.589306722060535</v>
      </c>
    </row>
    <row r="58" spans="1:3" ht="14.25" customHeight="1">
      <c r="A58" s="670" t="s">
        <v>20</v>
      </c>
      <c r="B58" s="723">
        <v>88.766526777919182</v>
      </c>
      <c r="C58" s="723">
        <v>23.686395971673662</v>
      </c>
    </row>
    <row r="59" spans="1:3" ht="14.25" customHeight="1">
      <c r="A59" s="524" t="s">
        <v>21</v>
      </c>
      <c r="B59" s="724">
        <v>478.75125832816349</v>
      </c>
      <c r="C59" s="724">
        <v>37.466836924308531</v>
      </c>
    </row>
    <row r="60" spans="1:3" ht="14.25" customHeight="1">
      <c r="A60" s="670" t="s">
        <v>22</v>
      </c>
      <c r="B60" s="723">
        <v>214.10490070173103</v>
      </c>
      <c r="C60" s="723">
        <v>36.398840744007494</v>
      </c>
    </row>
    <row r="61" spans="1:3" ht="14.25" customHeight="1">
      <c r="A61" s="524" t="s">
        <v>23</v>
      </c>
      <c r="B61" s="724">
        <v>126.69561121381734</v>
      </c>
      <c r="C61" s="724">
        <v>13.604175481841224</v>
      </c>
    </row>
    <row r="62" spans="1:3" ht="14.25" customHeight="1">
      <c r="A62" s="670" t="s">
        <v>24</v>
      </c>
      <c r="B62" s="723">
        <v>311.96057751465901</v>
      </c>
      <c r="C62" s="723">
        <v>35.725543567367737</v>
      </c>
    </row>
    <row r="63" spans="1:3" ht="14.25" customHeight="1">
      <c r="A63" s="524" t="s">
        <v>25</v>
      </c>
      <c r="B63" s="724">
        <v>275.23739790026247</v>
      </c>
      <c r="C63" s="724">
        <v>28.065040603419718</v>
      </c>
    </row>
    <row r="64" spans="1:3" ht="14.25" customHeight="1">
      <c r="A64" s="670" t="s">
        <v>26</v>
      </c>
      <c r="B64" s="723">
        <v>180.94159748011228</v>
      </c>
      <c r="C64" s="723">
        <v>20.770473577958821</v>
      </c>
    </row>
    <row r="65" spans="1:13" ht="14.25" customHeight="1">
      <c r="A65" s="524" t="s">
        <v>27</v>
      </c>
      <c r="B65" s="724">
        <v>365.29661421275597</v>
      </c>
      <c r="C65" s="724">
        <v>45.999326863772446</v>
      </c>
    </row>
    <row r="66" spans="1:13" ht="14.25" customHeight="1">
      <c r="A66" s="670" t="s">
        <v>28</v>
      </c>
      <c r="B66" s="723">
        <v>260.96144455689875</v>
      </c>
      <c r="C66" s="723">
        <v>23.757254786982113</v>
      </c>
    </row>
    <row r="67" spans="1:13" ht="14.25" customHeight="1">
      <c r="A67" s="679" t="s">
        <v>29</v>
      </c>
      <c r="B67" s="725">
        <v>281.63998493772596</v>
      </c>
      <c r="C67" s="725">
        <v>30.545000764707723</v>
      </c>
    </row>
    <row r="68" spans="1:13" ht="14.25" customHeight="1">
      <c r="A68" s="670" t="s">
        <v>30</v>
      </c>
      <c r="B68" s="723">
        <v>396.24022682510025</v>
      </c>
      <c r="C68" s="723">
        <v>60.679749602009061</v>
      </c>
    </row>
    <row r="69" spans="1:13" ht="14.25" customHeight="1">
      <c r="A69" s="679" t="s">
        <v>31</v>
      </c>
      <c r="B69" s="725">
        <v>302.94885230079871</v>
      </c>
      <c r="C69" s="725">
        <v>36.148281834782942</v>
      </c>
    </row>
    <row r="70" spans="1:13" ht="14.25" customHeight="1">
      <c r="A70" s="670" t="s">
        <v>32</v>
      </c>
      <c r="B70" s="723">
        <v>540.88497990997917</v>
      </c>
      <c r="C70" s="723">
        <v>66.177829057952451</v>
      </c>
    </row>
    <row r="71" spans="1:13" ht="14.25" customHeight="1">
      <c r="A71" s="524" t="s">
        <v>33</v>
      </c>
      <c r="B71" s="724">
        <v>547.55418165222545</v>
      </c>
      <c r="C71" s="724">
        <v>59.204644218249143</v>
      </c>
    </row>
    <row r="72" spans="1:13" ht="14.25" customHeight="1">
      <c r="A72" s="670" t="s">
        <v>34</v>
      </c>
      <c r="B72" s="723">
        <v>451.59806523774455</v>
      </c>
      <c r="C72" s="723">
        <v>26.296992722234013</v>
      </c>
    </row>
    <row r="73" spans="1:13" ht="14.25" customHeight="1">
      <c r="A73" s="524" t="s">
        <v>35</v>
      </c>
      <c r="B73" s="724">
        <v>371.7059560454656</v>
      </c>
      <c r="C73" s="724">
        <v>153.83603806709939</v>
      </c>
    </row>
    <row r="74" spans="1:13" ht="14.25" customHeight="1">
      <c r="A74" s="718" t="s">
        <v>129</v>
      </c>
      <c r="B74" s="726">
        <v>447.57903206501697</v>
      </c>
      <c r="C74" s="726">
        <v>95.652515076061562</v>
      </c>
      <c r="H74" s="19" t="s">
        <v>460</v>
      </c>
    </row>
    <row r="75" spans="1:13" ht="14.25" customHeight="1">
      <c r="A75" s="681" t="s">
        <v>128</v>
      </c>
      <c r="B75" s="727">
        <v>307.04514053302609</v>
      </c>
      <c r="C75" s="727">
        <v>37.833590466711151</v>
      </c>
    </row>
    <row r="76" spans="1:13" ht="21.95" customHeight="1">
      <c r="A76" s="1148" t="s">
        <v>462</v>
      </c>
      <c r="B76" s="1148"/>
      <c r="C76" s="1148"/>
      <c r="D76" s="1148"/>
      <c r="E76" s="1148"/>
      <c r="F76" s="1148"/>
      <c r="G76" s="1148"/>
      <c r="H76" s="1148"/>
    </row>
    <row r="78" spans="1:13">
      <c r="M78" s="2"/>
    </row>
    <row r="80" spans="1:13">
      <c r="H80" s="1" t="s">
        <v>251</v>
      </c>
      <c r="I80" s="1" t="s">
        <v>252</v>
      </c>
    </row>
    <row r="81" spans="8:9">
      <c r="H81" s="524" t="s">
        <v>30</v>
      </c>
      <c r="I81" s="456">
        <v>1.3410078932624367</v>
      </c>
    </row>
    <row r="82" spans="8:9">
      <c r="H82" s="524" t="s">
        <v>21</v>
      </c>
      <c r="I82" s="456">
        <v>1.2749887054513982</v>
      </c>
    </row>
    <row r="83" spans="8:9">
      <c r="H83" s="524" t="s">
        <v>8</v>
      </c>
      <c r="I83" s="456">
        <v>1.18968435214922</v>
      </c>
    </row>
    <row r="84" spans="8:9">
      <c r="H84" s="524" t="s">
        <v>19</v>
      </c>
      <c r="I84" s="456">
        <v>1.0952430600112004</v>
      </c>
    </row>
    <row r="85" spans="8:9">
      <c r="H85" s="524" t="s">
        <v>27</v>
      </c>
      <c r="I85" s="456">
        <v>1.0877998522260723</v>
      </c>
    </row>
    <row r="86" spans="8:9">
      <c r="H86" s="524" t="s">
        <v>24</v>
      </c>
      <c r="I86" s="456">
        <v>1.060623247669757</v>
      </c>
    </row>
    <row r="87" spans="8:9">
      <c r="H87" s="524" t="s">
        <v>17</v>
      </c>
      <c r="I87" s="456">
        <v>1.0597989929636604</v>
      </c>
    </row>
    <row r="88" spans="8:9">
      <c r="H88" s="524" t="s">
        <v>33</v>
      </c>
      <c r="I88" s="456">
        <v>1.0425989289247832</v>
      </c>
    </row>
    <row r="89" spans="8:9">
      <c r="H89" s="524" t="s">
        <v>10</v>
      </c>
      <c r="I89" s="456">
        <v>0.98337622163588168</v>
      </c>
    </row>
    <row r="90" spans="8:9">
      <c r="H90" s="524" t="s">
        <v>11</v>
      </c>
      <c r="I90" s="456">
        <v>0.84353148677615652</v>
      </c>
    </row>
    <row r="91" spans="8:9">
      <c r="H91" s="524" t="s">
        <v>28</v>
      </c>
      <c r="I91" s="456">
        <v>0.82703455311172147</v>
      </c>
    </row>
    <row r="92" spans="8:9">
      <c r="H92" s="524" t="s">
        <v>14</v>
      </c>
      <c r="I92" s="456">
        <v>0.81528857396449628</v>
      </c>
    </row>
    <row r="93" spans="8:9">
      <c r="H93" s="524" t="s">
        <v>32</v>
      </c>
      <c r="I93" s="456">
        <v>0.74054495413713295</v>
      </c>
    </row>
    <row r="94" spans="8:9">
      <c r="H94" s="524" t="s">
        <v>25</v>
      </c>
      <c r="I94" s="456">
        <v>0.72698265292505826</v>
      </c>
    </row>
    <row r="95" spans="8:9">
      <c r="H95" s="524" t="s">
        <v>34</v>
      </c>
      <c r="I95" s="456">
        <v>0.70815381422994761</v>
      </c>
    </row>
    <row r="96" spans="8:9">
      <c r="H96" s="524" t="s">
        <v>18</v>
      </c>
      <c r="I96" s="456">
        <v>0.68199819581571719</v>
      </c>
    </row>
    <row r="97" spans="8:10">
      <c r="H97" s="524" t="s">
        <v>13</v>
      </c>
      <c r="I97" s="456">
        <v>0.66942203972118586</v>
      </c>
    </row>
    <row r="98" spans="8:10">
      <c r="H98" s="524" t="s">
        <v>15</v>
      </c>
      <c r="I98" s="456">
        <v>0.59353113322861151</v>
      </c>
    </row>
    <row r="99" spans="8:10">
      <c r="H99" s="524" t="s">
        <v>26</v>
      </c>
      <c r="I99" s="456">
        <v>0.59163130923260565</v>
      </c>
    </row>
    <row r="100" spans="8:10">
      <c r="H100" s="524" t="s">
        <v>35</v>
      </c>
      <c r="I100" s="456">
        <v>0.59056141355859038</v>
      </c>
    </row>
    <row r="101" spans="8:10">
      <c r="H101" s="524" t="s">
        <v>22</v>
      </c>
      <c r="I101" s="456">
        <v>0.58381045127280184</v>
      </c>
    </row>
    <row r="102" spans="8:10">
      <c r="H102" s="524" t="s">
        <v>9</v>
      </c>
      <c r="I102" s="456">
        <v>0.51920142857476792</v>
      </c>
    </row>
    <row r="103" spans="8:10">
      <c r="H103" s="524" t="s">
        <v>16</v>
      </c>
      <c r="I103" s="456">
        <v>0.43947064213201076</v>
      </c>
    </row>
    <row r="104" spans="8:10">
      <c r="H104" s="524" t="s">
        <v>12</v>
      </c>
      <c r="I104" s="456">
        <v>0.41804922857619786</v>
      </c>
    </row>
    <row r="105" spans="8:10">
      <c r="H105" s="524" t="s">
        <v>23</v>
      </c>
      <c r="I105" s="456">
        <v>0.3402347139011922</v>
      </c>
    </row>
    <row r="106" spans="8:10">
      <c r="H106" s="524" t="s">
        <v>20</v>
      </c>
      <c r="I106" s="456">
        <v>0.26799542730781556</v>
      </c>
    </row>
    <row r="107" spans="8:10">
      <c r="I107" s="456"/>
    </row>
    <row r="108" spans="8:10">
      <c r="H108" s="524"/>
      <c r="I108" s="562"/>
    </row>
    <row r="109" spans="8:10">
      <c r="H109" s="524" t="s">
        <v>8</v>
      </c>
      <c r="I109" s="732">
        <v>118.968435214922</v>
      </c>
      <c r="J109">
        <f>I109/100</f>
        <v>1.18968435214922</v>
      </c>
    </row>
    <row r="110" spans="8:10">
      <c r="H110" s="524" t="s">
        <v>9</v>
      </c>
      <c r="I110" s="732">
        <v>51.920142857476797</v>
      </c>
      <c r="J110">
        <f t="shared" ref="J110:J129" si="2">I110/100</f>
        <v>0.51920142857476792</v>
      </c>
    </row>
    <row r="111" spans="8:10">
      <c r="H111" s="524" t="s">
        <v>10</v>
      </c>
      <c r="I111" s="732">
        <v>98.337622163588165</v>
      </c>
      <c r="J111">
        <f t="shared" si="2"/>
        <v>0.98337622163588168</v>
      </c>
    </row>
    <row r="112" spans="8:10">
      <c r="H112" s="524" t="s">
        <v>11</v>
      </c>
      <c r="I112" s="732">
        <v>84.35314867761565</v>
      </c>
      <c r="J112">
        <f t="shared" si="2"/>
        <v>0.84353148677615652</v>
      </c>
    </row>
    <row r="113" spans="8:10">
      <c r="H113" s="524" t="s">
        <v>12</v>
      </c>
      <c r="I113" s="732">
        <v>41.804922857619786</v>
      </c>
      <c r="J113">
        <f t="shared" si="2"/>
        <v>0.41804922857619786</v>
      </c>
    </row>
    <row r="114" spans="8:10">
      <c r="H114" s="524" t="s">
        <v>13</v>
      </c>
      <c r="I114" s="732">
        <v>66.942203972118591</v>
      </c>
      <c r="J114">
        <f t="shared" si="2"/>
        <v>0.66942203972118586</v>
      </c>
    </row>
    <row r="115" spans="8:10">
      <c r="H115" s="524" t="s">
        <v>14</v>
      </c>
      <c r="I115" s="732">
        <v>81.528857396449624</v>
      </c>
      <c r="J115">
        <f t="shared" si="2"/>
        <v>0.81528857396449628</v>
      </c>
    </row>
    <row r="116" spans="8:10">
      <c r="H116" s="524" t="s">
        <v>15</v>
      </c>
      <c r="I116" s="732">
        <v>59.353113322861155</v>
      </c>
      <c r="J116">
        <f t="shared" si="2"/>
        <v>0.59353113322861151</v>
      </c>
    </row>
    <row r="117" spans="8:10">
      <c r="H117" s="524" t="s">
        <v>16</v>
      </c>
      <c r="I117" s="732">
        <v>43.947064213201074</v>
      </c>
      <c r="J117">
        <f t="shared" si="2"/>
        <v>0.43947064213201076</v>
      </c>
    </row>
    <row r="118" spans="8:10">
      <c r="H118" s="524" t="s">
        <v>17</v>
      </c>
      <c r="I118" s="732">
        <v>105.97989929636604</v>
      </c>
      <c r="J118">
        <f t="shared" si="2"/>
        <v>1.0597989929636604</v>
      </c>
    </row>
    <row r="119" spans="8:10">
      <c r="H119" s="524" t="s">
        <v>18</v>
      </c>
      <c r="I119" s="732">
        <v>68.199819581571717</v>
      </c>
      <c r="J119">
        <f t="shared" si="2"/>
        <v>0.68199819581571719</v>
      </c>
    </row>
    <row r="120" spans="8:10">
      <c r="H120" s="524" t="s">
        <v>19</v>
      </c>
      <c r="I120" s="732">
        <v>109.52430600112005</v>
      </c>
      <c r="J120">
        <f t="shared" si="2"/>
        <v>1.0952430600112004</v>
      </c>
    </row>
    <row r="121" spans="8:10">
      <c r="H121" s="524" t="s">
        <v>20</v>
      </c>
      <c r="I121" s="732">
        <v>26.799542730781553</v>
      </c>
      <c r="J121">
        <f t="shared" si="2"/>
        <v>0.26799542730781556</v>
      </c>
    </row>
    <row r="122" spans="8:10">
      <c r="H122" s="524" t="s">
        <v>21</v>
      </c>
      <c r="I122" s="732">
        <v>127.49887054513981</v>
      </c>
      <c r="J122">
        <f t="shared" si="2"/>
        <v>1.2749887054513982</v>
      </c>
    </row>
    <row r="123" spans="8:10">
      <c r="H123" s="524" t="s">
        <v>22</v>
      </c>
      <c r="I123" s="732">
        <v>58.381045127280181</v>
      </c>
      <c r="J123">
        <f t="shared" si="2"/>
        <v>0.58381045127280184</v>
      </c>
    </row>
    <row r="124" spans="8:10">
      <c r="H124" s="524" t="s">
        <v>23</v>
      </c>
      <c r="I124" s="732">
        <v>34.023471390119219</v>
      </c>
      <c r="J124">
        <f t="shared" si="2"/>
        <v>0.3402347139011922</v>
      </c>
    </row>
    <row r="125" spans="8:10">
      <c r="H125" s="524" t="s">
        <v>24</v>
      </c>
      <c r="I125" s="732">
        <v>106.06232476697569</v>
      </c>
      <c r="J125">
        <f t="shared" si="2"/>
        <v>1.060623247669757</v>
      </c>
    </row>
    <row r="126" spans="8:10">
      <c r="H126" s="524" t="s">
        <v>25</v>
      </c>
      <c r="I126" s="732">
        <v>72.698265292505823</v>
      </c>
      <c r="J126">
        <f t="shared" si="2"/>
        <v>0.72698265292505826</v>
      </c>
    </row>
    <row r="127" spans="8:10">
      <c r="H127" s="524" t="s">
        <v>26</v>
      </c>
      <c r="I127" s="732">
        <v>59.16313092326056</v>
      </c>
      <c r="J127">
        <f t="shared" si="2"/>
        <v>0.59163130923260565</v>
      </c>
    </row>
    <row r="128" spans="8:10">
      <c r="H128" s="524" t="s">
        <v>27</v>
      </c>
      <c r="I128" s="732">
        <v>108.77998522260724</v>
      </c>
      <c r="J128">
        <f t="shared" si="2"/>
        <v>1.0877998522260723</v>
      </c>
    </row>
    <row r="129" spans="8:10">
      <c r="H129" s="524" t="s">
        <v>28</v>
      </c>
      <c r="I129" s="732">
        <v>82.703455311172149</v>
      </c>
      <c r="J129">
        <f t="shared" si="2"/>
        <v>0.82703455311172147</v>
      </c>
    </row>
    <row r="130" spans="8:10">
      <c r="H130" s="524" t="s">
        <v>30</v>
      </c>
      <c r="I130" s="732">
        <v>134.10078932624367</v>
      </c>
      <c r="J130">
        <f t="shared" ref="J130" si="3">I130/100</f>
        <v>1.3410078932624367</v>
      </c>
    </row>
    <row r="131" spans="8:10">
      <c r="H131" s="524" t="s">
        <v>32</v>
      </c>
      <c r="I131" s="732">
        <v>74.054495413713298</v>
      </c>
      <c r="J131">
        <f t="shared" ref="J131:J134" si="4">I131/100</f>
        <v>0.74054495413713295</v>
      </c>
    </row>
    <row r="132" spans="8:10">
      <c r="H132" s="524" t="s">
        <v>33</v>
      </c>
      <c r="I132" s="732">
        <v>104.25989289247833</v>
      </c>
      <c r="J132">
        <f t="shared" si="4"/>
        <v>1.0425989289247832</v>
      </c>
    </row>
    <row r="133" spans="8:10">
      <c r="H133" s="524" t="s">
        <v>34</v>
      </c>
      <c r="I133" s="732">
        <v>70.815381422994761</v>
      </c>
      <c r="J133">
        <f t="shared" si="4"/>
        <v>0.70815381422994761</v>
      </c>
    </row>
    <row r="134" spans="8:10">
      <c r="H134" s="524" t="s">
        <v>35</v>
      </c>
      <c r="I134" s="732">
        <v>59.056141355859033</v>
      </c>
      <c r="J134">
        <f t="shared" si="4"/>
        <v>0.59056141355859038</v>
      </c>
    </row>
    <row r="135" spans="8:10">
      <c r="H135" s="524"/>
      <c r="I135" s="732"/>
    </row>
    <row r="136" spans="8:10">
      <c r="H136" s="524"/>
      <c r="I136" s="732"/>
    </row>
    <row r="137" spans="8:10">
      <c r="H137" s="524"/>
      <c r="I137" s="732"/>
    </row>
    <row r="138" spans="8:10">
      <c r="H138" s="524"/>
      <c r="I138" s="732"/>
    </row>
  </sheetData>
  <sortState ref="H81:I106">
    <sortCondition descending="1" ref="I81:I106"/>
  </sortState>
  <mergeCells count="11">
    <mergeCell ref="J6:J7"/>
    <mergeCell ref="K6:K7"/>
    <mergeCell ref="L6:L7"/>
    <mergeCell ref="A6:A7"/>
    <mergeCell ref="A76:H76"/>
    <mergeCell ref="A44:A45"/>
    <mergeCell ref="B44:B45"/>
    <mergeCell ref="C44:C45"/>
    <mergeCell ref="H6:H7"/>
    <mergeCell ref="I6:I7"/>
    <mergeCell ref="B6:C6"/>
  </mergeCells>
  <phoneticPr fontId="0" type="noConversion"/>
  <hyperlinks>
    <hyperlink ref="G1" location="Sommaire!A1" display="Retour sommaire"/>
    <hyperlink ref="L1" location="Sommaire!A1" display="Retour sommaire"/>
  </hyperlinks>
  <pageMargins left="0.78740157480314965" right="0.43" top="1.02" bottom="0.39370078740157483" header="0.32" footer="0.22"/>
  <pageSetup paperSize="9" scale="61" firstPageNumber="21"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1" manualBreakCount="1">
    <brk id="7" max="74" man="1"/>
  </colBreaks>
  <drawing r:id="rId2"/>
</worksheet>
</file>

<file path=xl/worksheets/sheet14.xml><?xml version="1.0" encoding="utf-8"?>
<worksheet xmlns="http://schemas.openxmlformats.org/spreadsheetml/2006/main" xmlns:r="http://schemas.openxmlformats.org/officeDocument/2006/relationships">
  <sheetPr>
    <tabColor rgb="FF92D050"/>
  </sheetPr>
  <dimension ref="A1:AX132"/>
  <sheetViews>
    <sheetView view="pageLayout" zoomScale="70" zoomScaleNormal="100" zoomScaleSheetLayoutView="75" zoomScalePageLayoutView="70" workbookViewId="0">
      <selection activeCell="G3" sqref="G3"/>
    </sheetView>
  </sheetViews>
  <sheetFormatPr baseColWidth="10" defaultRowHeight="12.75"/>
  <cols>
    <col min="1" max="1" width="29.85546875" customWidth="1"/>
    <col min="2" max="13" width="13.5703125" customWidth="1"/>
    <col min="14" max="14" width="30" customWidth="1"/>
    <col min="15" max="26" width="14.28515625" customWidth="1"/>
    <col min="27" max="27" width="30.140625" customWidth="1"/>
    <col min="28" max="29" width="15.28515625" customWidth="1"/>
    <col min="30" max="30" width="16.42578125" customWidth="1"/>
    <col min="31" max="33" width="15.28515625" customWidth="1"/>
    <col min="34" max="34" width="18.28515625" customWidth="1"/>
    <col min="35" max="38" width="15.28515625" customWidth="1"/>
    <col min="39" max="39" width="30.85546875" customWidth="1"/>
    <col min="40" max="47" width="20.85546875" customWidth="1"/>
  </cols>
  <sheetData>
    <row r="1" spans="1:48" s="650" customFormat="1" ht="20.25">
      <c r="A1" s="776" t="s">
        <v>303</v>
      </c>
      <c r="E1" s="651"/>
      <c r="F1" s="651"/>
      <c r="H1" s="651"/>
      <c r="I1" s="651"/>
      <c r="J1" s="651"/>
      <c r="M1" s="652" t="s">
        <v>115</v>
      </c>
      <c r="N1" s="776" t="s">
        <v>303</v>
      </c>
      <c r="R1" s="651"/>
      <c r="S1" s="651"/>
      <c r="U1" s="651"/>
      <c r="V1" s="651"/>
      <c r="W1" s="651"/>
      <c r="Z1" s="652" t="s">
        <v>115</v>
      </c>
      <c r="AA1" s="776" t="s">
        <v>303</v>
      </c>
      <c r="AL1" s="652" t="s">
        <v>115</v>
      </c>
      <c r="AM1" s="776" t="s">
        <v>303</v>
      </c>
      <c r="AU1" s="652" t="s">
        <v>115</v>
      </c>
    </row>
    <row r="2" spans="1:48" s="650" customFormat="1" ht="18">
      <c r="A2" s="655" t="s">
        <v>417</v>
      </c>
      <c r="B2" s="659"/>
      <c r="C2" s="659"/>
      <c r="D2" s="659"/>
      <c r="E2" s="659"/>
      <c r="F2" s="659"/>
      <c r="G2" s="659"/>
      <c r="H2" s="659"/>
      <c r="I2" s="659"/>
      <c r="J2" s="839"/>
      <c r="K2" s="658"/>
      <c r="L2" s="658"/>
      <c r="M2" s="658"/>
      <c r="N2" s="655" t="s">
        <v>267</v>
      </c>
      <c r="O2" s="659"/>
      <c r="P2" s="659"/>
      <c r="Q2" s="659"/>
      <c r="R2" s="659"/>
      <c r="S2" s="659"/>
      <c r="T2" s="659"/>
      <c r="U2" s="659"/>
      <c r="V2" s="659"/>
      <c r="W2" s="839"/>
      <c r="X2" s="658"/>
      <c r="Y2" s="658"/>
      <c r="Z2" s="658"/>
      <c r="AA2" s="919" t="s">
        <v>268</v>
      </c>
      <c r="AB2" s="658"/>
      <c r="AC2" s="658"/>
      <c r="AD2" s="658"/>
      <c r="AE2" s="658"/>
      <c r="AF2" s="658"/>
      <c r="AG2" s="658"/>
      <c r="AH2" s="658"/>
      <c r="AI2" s="658"/>
      <c r="AJ2" s="658"/>
      <c r="AK2" s="658"/>
      <c r="AL2" s="658"/>
      <c r="AM2" s="919" t="s">
        <v>269</v>
      </c>
      <c r="AN2" s="658"/>
      <c r="AO2" s="658"/>
      <c r="AP2" s="658"/>
      <c r="AQ2" s="658"/>
      <c r="AR2" s="658"/>
      <c r="AS2" s="658"/>
      <c r="AT2" s="658"/>
      <c r="AU2" s="658"/>
    </row>
    <row r="3" spans="1:48" ht="18">
      <c r="A3" s="402"/>
      <c r="B3" s="401"/>
      <c r="C3" s="401"/>
      <c r="D3" s="401"/>
      <c r="E3" s="401"/>
      <c r="F3" s="401"/>
      <c r="G3" s="401"/>
      <c r="H3" s="401"/>
      <c r="I3" s="401"/>
      <c r="J3" s="427"/>
      <c r="K3" s="409"/>
      <c r="L3" s="409"/>
      <c r="M3" s="409"/>
      <c r="N3" s="402"/>
      <c r="O3" s="401"/>
      <c r="P3" s="401"/>
      <c r="Q3" s="401"/>
      <c r="R3" s="401"/>
      <c r="S3" s="401"/>
      <c r="T3" s="401"/>
      <c r="U3" s="401"/>
      <c r="V3" s="401"/>
      <c r="W3" s="427"/>
      <c r="X3" s="409"/>
      <c r="Y3" s="409"/>
      <c r="Z3" s="409"/>
      <c r="AA3" s="101"/>
      <c r="AB3" s="409"/>
      <c r="AC3" s="409"/>
      <c r="AD3" s="409"/>
      <c r="AE3" s="409"/>
      <c r="AF3" s="409"/>
      <c r="AG3" s="409"/>
      <c r="AH3" s="409"/>
      <c r="AI3" s="409"/>
      <c r="AJ3" s="409"/>
      <c r="AK3" s="409"/>
      <c r="AL3" s="409"/>
      <c r="AM3" s="101"/>
      <c r="AN3" s="409"/>
      <c r="AO3" s="409"/>
      <c r="AP3" s="409"/>
      <c r="AQ3" s="409"/>
      <c r="AR3" s="409"/>
      <c r="AS3" s="409"/>
      <c r="AT3" s="409"/>
      <c r="AU3" s="409"/>
    </row>
    <row r="4" spans="1:48" ht="12" customHeight="1">
      <c r="A4" s="668" t="s">
        <v>3</v>
      </c>
      <c r="B4" s="401"/>
      <c r="C4" s="401"/>
      <c r="D4" s="401"/>
      <c r="E4" s="401"/>
      <c r="F4" s="401"/>
      <c r="G4" s="401"/>
      <c r="H4" s="401"/>
      <c r="I4" s="401"/>
      <c r="J4" s="427"/>
      <c r="K4" s="409"/>
      <c r="L4" s="409"/>
      <c r="M4" s="409"/>
      <c r="N4" s="402"/>
      <c r="O4" s="401"/>
      <c r="P4" s="401"/>
      <c r="Q4" s="401"/>
      <c r="R4" s="401"/>
      <c r="S4" s="401"/>
      <c r="T4" s="401"/>
      <c r="U4" s="401"/>
      <c r="V4" s="401"/>
      <c r="W4" s="427"/>
      <c r="X4" s="409"/>
      <c r="Y4" s="409"/>
      <c r="Z4" s="409"/>
      <c r="AA4" s="402"/>
      <c r="AB4" s="409"/>
      <c r="AC4" s="409"/>
      <c r="AD4" s="409"/>
      <c r="AE4" s="409"/>
      <c r="AF4" s="409"/>
      <c r="AG4" s="409"/>
      <c r="AH4" s="409"/>
      <c r="AI4" s="409"/>
      <c r="AJ4" s="409"/>
      <c r="AK4" s="409"/>
      <c r="AL4" s="409"/>
      <c r="AM4" s="402"/>
      <c r="AN4" s="409"/>
      <c r="AO4" s="409"/>
      <c r="AP4" s="409"/>
      <c r="AQ4" s="409"/>
      <c r="AR4" s="409"/>
      <c r="AS4" s="409"/>
      <c r="AT4" s="409"/>
      <c r="AU4" s="409"/>
    </row>
    <row r="5" spans="1:48" ht="15.75" customHeight="1">
      <c r="A5" s="669" t="s">
        <v>4</v>
      </c>
      <c r="B5" s="401"/>
      <c r="C5" s="10"/>
      <c r="D5" s="10"/>
      <c r="E5" s="10"/>
      <c r="F5" s="10"/>
      <c r="G5" s="10"/>
      <c r="H5" s="10"/>
      <c r="I5" s="12"/>
      <c r="J5" s="13"/>
      <c r="N5" s="669" t="s">
        <v>4</v>
      </c>
      <c r="O5" s="401"/>
      <c r="P5" s="10"/>
      <c r="Q5" s="10"/>
      <c r="R5" s="10"/>
      <c r="S5" s="10"/>
      <c r="T5" s="10"/>
      <c r="U5" s="10"/>
      <c r="V5" s="12"/>
      <c r="W5" s="13"/>
      <c r="AA5" s="669" t="s">
        <v>4</v>
      </c>
      <c r="AM5" s="669" t="s">
        <v>4</v>
      </c>
    </row>
    <row r="6" spans="1:48" ht="30" customHeight="1">
      <c r="A6" s="1222" t="s">
        <v>7</v>
      </c>
      <c r="B6" s="1222" t="s">
        <v>120</v>
      </c>
      <c r="C6" s="1238" t="s">
        <v>393</v>
      </c>
      <c r="D6" s="1222" t="s">
        <v>87</v>
      </c>
      <c r="E6" s="1222" t="s">
        <v>88</v>
      </c>
      <c r="F6" s="1222" t="s">
        <v>249</v>
      </c>
      <c r="G6" s="1222" t="s">
        <v>379</v>
      </c>
      <c r="H6" s="1165" t="s">
        <v>380</v>
      </c>
      <c r="I6" s="1165" t="s">
        <v>91</v>
      </c>
      <c r="J6" s="1222" t="s">
        <v>244</v>
      </c>
      <c r="K6" s="1222" t="s">
        <v>245</v>
      </c>
      <c r="L6" s="1222" t="s">
        <v>41</v>
      </c>
      <c r="M6" s="1222" t="s">
        <v>246</v>
      </c>
      <c r="N6" s="1222" t="s">
        <v>7</v>
      </c>
      <c r="O6" s="1222" t="s">
        <v>120</v>
      </c>
      <c r="P6" s="1238" t="s">
        <v>393</v>
      </c>
      <c r="Q6" s="1222" t="s">
        <v>87</v>
      </c>
      <c r="R6" s="1222" t="s">
        <v>88</v>
      </c>
      <c r="S6" s="1222" t="s">
        <v>249</v>
      </c>
      <c r="T6" s="1222" t="s">
        <v>379</v>
      </c>
      <c r="U6" s="1165" t="s">
        <v>380</v>
      </c>
      <c r="V6" s="1165" t="s">
        <v>91</v>
      </c>
      <c r="W6" s="1222" t="s">
        <v>244</v>
      </c>
      <c r="X6" s="1222" t="s">
        <v>332</v>
      </c>
      <c r="Y6" s="1241" t="s">
        <v>41</v>
      </c>
      <c r="Z6" s="1222" t="s">
        <v>37</v>
      </c>
      <c r="AA6" s="1222" t="s">
        <v>7</v>
      </c>
      <c r="AB6" s="967" t="s">
        <v>86</v>
      </c>
      <c r="AC6" s="1165" t="s">
        <v>160</v>
      </c>
      <c r="AD6" s="1165"/>
      <c r="AE6" s="1165"/>
      <c r="AF6" s="1165" t="s">
        <v>161</v>
      </c>
      <c r="AG6" s="1165"/>
      <c r="AH6" s="1165"/>
      <c r="AI6" s="1165"/>
      <c r="AJ6" s="1165" t="s">
        <v>162</v>
      </c>
      <c r="AK6" s="1165"/>
      <c r="AL6" s="1165"/>
      <c r="AM6" s="1222" t="s">
        <v>7</v>
      </c>
      <c r="AN6" s="1165" t="s">
        <v>89</v>
      </c>
      <c r="AO6" s="1165"/>
      <c r="AP6" s="1165"/>
      <c r="AQ6" s="1165"/>
      <c r="AR6" s="1165"/>
      <c r="AS6" s="1165"/>
      <c r="AT6" s="1165"/>
      <c r="AU6" s="1165"/>
    </row>
    <row r="7" spans="1:48" ht="30" customHeight="1">
      <c r="A7" s="1224"/>
      <c r="B7" s="1235"/>
      <c r="C7" s="1239" t="s">
        <v>304</v>
      </c>
      <c r="D7" s="1235" t="s">
        <v>381</v>
      </c>
      <c r="E7" s="1235" t="s">
        <v>305</v>
      </c>
      <c r="F7" s="1235"/>
      <c r="G7" s="1235"/>
      <c r="H7" s="1229"/>
      <c r="I7" s="1229" t="s">
        <v>91</v>
      </c>
      <c r="J7" s="1235"/>
      <c r="K7" s="1235"/>
      <c r="L7" s="1235" t="s">
        <v>41</v>
      </c>
      <c r="M7" s="1235"/>
      <c r="N7" s="1224"/>
      <c r="O7" s="1235"/>
      <c r="P7" s="1239" t="s">
        <v>304</v>
      </c>
      <c r="Q7" s="1235" t="s">
        <v>381</v>
      </c>
      <c r="R7" s="1235" t="s">
        <v>305</v>
      </c>
      <c r="S7" s="1235"/>
      <c r="T7" s="1235"/>
      <c r="U7" s="1229"/>
      <c r="V7" s="1229" t="s">
        <v>91</v>
      </c>
      <c r="W7" s="1235"/>
      <c r="X7" s="1235"/>
      <c r="Y7" s="1242" t="s">
        <v>41</v>
      </c>
      <c r="Z7" s="1235"/>
      <c r="AA7" s="1224" t="s">
        <v>7</v>
      </c>
      <c r="AB7" s="965" t="s">
        <v>166</v>
      </c>
      <c r="AC7" s="969" t="s">
        <v>92</v>
      </c>
      <c r="AD7" s="1007" t="s">
        <v>396</v>
      </c>
      <c r="AE7" s="969" t="s">
        <v>93</v>
      </c>
      <c r="AF7" s="969" t="s">
        <v>92</v>
      </c>
      <c r="AG7" s="969" t="s">
        <v>306</v>
      </c>
      <c r="AH7" s="969" t="s">
        <v>307</v>
      </c>
      <c r="AI7" s="1007" t="s">
        <v>308</v>
      </c>
      <c r="AJ7" s="969" t="s">
        <v>92</v>
      </c>
      <c r="AK7" s="990" t="s">
        <v>94</v>
      </c>
      <c r="AL7" s="990" t="s">
        <v>95</v>
      </c>
      <c r="AM7" s="1224" t="s">
        <v>7</v>
      </c>
      <c r="AN7" s="969" t="s">
        <v>92</v>
      </c>
      <c r="AO7" s="966" t="s">
        <v>383</v>
      </c>
      <c r="AP7" s="966" t="s">
        <v>309</v>
      </c>
      <c r="AQ7" s="1007" t="s">
        <v>394</v>
      </c>
      <c r="AR7" s="969" t="s">
        <v>310</v>
      </c>
      <c r="AS7" s="969" t="s">
        <v>311</v>
      </c>
      <c r="AT7" s="969" t="s">
        <v>312</v>
      </c>
      <c r="AU7" s="1007" t="s">
        <v>395</v>
      </c>
    </row>
    <row r="8" spans="1:48" ht="21.75" customHeight="1">
      <c r="A8" s="670" t="s">
        <v>8</v>
      </c>
      <c r="B8" s="985">
        <v>47.968073720000007</v>
      </c>
      <c r="C8" s="985">
        <v>152.17571788999999</v>
      </c>
      <c r="D8" s="985">
        <v>138.53018142000002</v>
      </c>
      <c r="E8" s="985">
        <v>23.257639169999997</v>
      </c>
      <c r="F8" s="985">
        <v>0</v>
      </c>
      <c r="G8" s="985">
        <v>13.406250200000001</v>
      </c>
      <c r="H8" s="985">
        <v>19.311222070000003</v>
      </c>
      <c r="I8" s="985">
        <v>222.49128813999999</v>
      </c>
      <c r="J8" s="985">
        <v>59.547189849999995</v>
      </c>
      <c r="K8" s="985">
        <v>74.526143089999991</v>
      </c>
      <c r="L8" s="985">
        <v>3.3229947100002164</v>
      </c>
      <c r="M8" s="985">
        <v>754.5367002600002</v>
      </c>
      <c r="N8" s="670" t="s">
        <v>8</v>
      </c>
      <c r="O8" s="985">
        <v>42.811582630000004</v>
      </c>
      <c r="P8" s="985">
        <v>151.37052331999999</v>
      </c>
      <c r="Q8" s="985">
        <v>86.701276180000022</v>
      </c>
      <c r="R8" s="985">
        <v>18.078303369999997</v>
      </c>
      <c r="S8" s="985">
        <v>0</v>
      </c>
      <c r="T8" s="985">
        <v>3.1074692400000004</v>
      </c>
      <c r="U8" s="985">
        <v>4.8843505100000009</v>
      </c>
      <c r="V8" s="985">
        <v>148.79953694</v>
      </c>
      <c r="W8" s="985">
        <v>27.400414350000002</v>
      </c>
      <c r="X8" s="985">
        <v>20.615432700000003</v>
      </c>
      <c r="Y8" s="985">
        <v>3.3229947100001596</v>
      </c>
      <c r="Z8" s="985">
        <v>507.09188395000018</v>
      </c>
      <c r="AA8" s="670" t="s">
        <v>8</v>
      </c>
      <c r="AB8" s="980">
        <v>47.968073720000007</v>
      </c>
      <c r="AC8" s="980">
        <v>152.17571788999999</v>
      </c>
      <c r="AD8" s="980">
        <v>51.513601340000001</v>
      </c>
      <c r="AE8" s="980">
        <v>67.36735899</v>
      </c>
      <c r="AF8" s="980">
        <v>138.53018142000002</v>
      </c>
      <c r="AG8" s="980">
        <v>107.32532183000001</v>
      </c>
      <c r="AH8" s="980">
        <v>9.1574504099999992</v>
      </c>
      <c r="AI8" s="980">
        <v>13.82837574</v>
      </c>
      <c r="AJ8" s="980">
        <v>23.257639169999997</v>
      </c>
      <c r="AK8" s="980">
        <v>17.148162689999996</v>
      </c>
      <c r="AL8" s="980">
        <v>6.1094764800000005</v>
      </c>
      <c r="AM8" s="670" t="s">
        <v>8</v>
      </c>
      <c r="AN8" s="978">
        <v>222.49128813999999</v>
      </c>
      <c r="AO8" s="978">
        <v>171.10273029999999</v>
      </c>
      <c r="AP8" s="978">
        <v>44.359680509999997</v>
      </c>
      <c r="AQ8" s="978">
        <v>0.86750466000000004</v>
      </c>
      <c r="AR8" s="978">
        <v>0</v>
      </c>
      <c r="AS8" s="978">
        <v>4.0154679199999999</v>
      </c>
      <c r="AT8" s="973">
        <v>0.112856</v>
      </c>
      <c r="AU8" s="973">
        <v>0.44944470999999997</v>
      </c>
      <c r="AV8" s="429"/>
    </row>
    <row r="9" spans="1:48" ht="21.75" customHeight="1">
      <c r="A9" s="524" t="s">
        <v>9</v>
      </c>
      <c r="B9" s="986">
        <v>112.01538182</v>
      </c>
      <c r="C9" s="986">
        <v>276.93794706000006</v>
      </c>
      <c r="D9" s="986">
        <v>323.18348935999995</v>
      </c>
      <c r="E9" s="986">
        <v>44.319762330000003</v>
      </c>
      <c r="F9" s="986">
        <v>0.56713693000000009</v>
      </c>
      <c r="G9" s="986">
        <v>35.051089510000004</v>
      </c>
      <c r="H9" s="986">
        <v>12.712963179999999</v>
      </c>
      <c r="I9" s="986">
        <v>290.42927277000001</v>
      </c>
      <c r="J9" s="986">
        <v>159.00722316</v>
      </c>
      <c r="K9" s="986">
        <v>78.347597740000012</v>
      </c>
      <c r="L9" s="986">
        <v>2.587135279999984</v>
      </c>
      <c r="M9" s="986">
        <v>1335.1589991400001</v>
      </c>
      <c r="N9" s="524" t="s">
        <v>9</v>
      </c>
      <c r="O9" s="986">
        <v>86.074957600000005</v>
      </c>
      <c r="P9" s="986">
        <v>250.78877398000006</v>
      </c>
      <c r="Q9" s="986">
        <v>155.17683768999993</v>
      </c>
      <c r="R9" s="986">
        <v>27.907125809999997</v>
      </c>
      <c r="S9" s="986">
        <v>0.56713693000000009</v>
      </c>
      <c r="T9" s="986">
        <v>5.9239216600000004</v>
      </c>
      <c r="U9" s="986">
        <v>4.1721599700000001</v>
      </c>
      <c r="V9" s="986">
        <v>146.24645621000002</v>
      </c>
      <c r="W9" s="986">
        <v>52.966364299999988</v>
      </c>
      <c r="X9" s="986">
        <v>13.931718</v>
      </c>
      <c r="Y9" s="986">
        <v>2.5871352800003251</v>
      </c>
      <c r="Z9" s="986">
        <v>746.34258743000044</v>
      </c>
      <c r="AA9" s="524" t="s">
        <v>9</v>
      </c>
      <c r="AB9" s="981">
        <v>112.01538182</v>
      </c>
      <c r="AC9" s="981">
        <v>276.93794706000006</v>
      </c>
      <c r="AD9" s="981">
        <v>124.47141541000003</v>
      </c>
      <c r="AE9" s="981">
        <v>106.14657938999999</v>
      </c>
      <c r="AF9" s="981">
        <v>323.18348935999995</v>
      </c>
      <c r="AG9" s="981">
        <v>253.26744060999999</v>
      </c>
      <c r="AH9" s="981">
        <v>23.37863815</v>
      </c>
      <c r="AI9" s="981">
        <v>24.36009812</v>
      </c>
      <c r="AJ9" s="981">
        <v>44.319762330000003</v>
      </c>
      <c r="AK9" s="981">
        <v>30.90092941999999</v>
      </c>
      <c r="AL9" s="981">
        <v>12.300708560000002</v>
      </c>
      <c r="AM9" s="524" t="s">
        <v>9</v>
      </c>
      <c r="AN9" s="979">
        <v>290.42927277000001</v>
      </c>
      <c r="AO9" s="979">
        <v>188.51163247</v>
      </c>
      <c r="AP9" s="979">
        <v>5.4350913899999993</v>
      </c>
      <c r="AQ9" s="979">
        <v>1.7382668399999999</v>
      </c>
      <c r="AR9" s="979">
        <v>1.90150153</v>
      </c>
      <c r="AS9" s="979">
        <v>1.1466000000000001</v>
      </c>
      <c r="AT9" s="974">
        <v>0</v>
      </c>
      <c r="AU9" s="974">
        <v>11.118726829999996</v>
      </c>
      <c r="AV9" s="429"/>
    </row>
    <row r="10" spans="1:48" ht="21.75" customHeight="1">
      <c r="A10" s="670" t="s">
        <v>10</v>
      </c>
      <c r="B10" s="985">
        <v>79.602404609999994</v>
      </c>
      <c r="C10" s="985">
        <v>109.39179197</v>
      </c>
      <c r="D10" s="985">
        <v>131.71345808000001</v>
      </c>
      <c r="E10" s="985">
        <v>16.7872062</v>
      </c>
      <c r="F10" s="985">
        <v>8.3416676599999988</v>
      </c>
      <c r="G10" s="985">
        <v>36.259545949999996</v>
      </c>
      <c r="H10" s="985">
        <v>7.1317150799999993</v>
      </c>
      <c r="I10" s="985">
        <v>130.34604964000002</v>
      </c>
      <c r="J10" s="985">
        <v>52.622596480000006</v>
      </c>
      <c r="K10" s="985">
        <v>69.663775200000003</v>
      </c>
      <c r="L10" s="985">
        <v>1.6784629900000709</v>
      </c>
      <c r="M10" s="985">
        <v>643.53867386000013</v>
      </c>
      <c r="N10" s="670" t="s">
        <v>10</v>
      </c>
      <c r="O10" s="985">
        <v>29.592943589999994</v>
      </c>
      <c r="P10" s="985">
        <v>104.62422194</v>
      </c>
      <c r="Q10" s="985">
        <v>83.465369069999994</v>
      </c>
      <c r="R10" s="985">
        <v>10.039582620000001</v>
      </c>
      <c r="S10" s="985">
        <v>8.3356876599999996</v>
      </c>
      <c r="T10" s="985">
        <v>10.758015949999997</v>
      </c>
      <c r="U10" s="985">
        <v>4.9449682599999996</v>
      </c>
      <c r="V10" s="985">
        <v>106.56279925000001</v>
      </c>
      <c r="W10" s="985">
        <v>17.417964740000002</v>
      </c>
      <c r="X10" s="985">
        <v>21.335888450000002</v>
      </c>
      <c r="Y10" s="985">
        <v>1.6784629900000141</v>
      </c>
      <c r="Z10" s="985">
        <v>398.75590452000006</v>
      </c>
      <c r="AA10" s="670" t="s">
        <v>10</v>
      </c>
      <c r="AB10" s="980">
        <v>79.602404609999994</v>
      </c>
      <c r="AC10" s="980">
        <v>109.39179197</v>
      </c>
      <c r="AD10" s="980">
        <v>39.82672135</v>
      </c>
      <c r="AE10" s="980">
        <v>45.088626020000007</v>
      </c>
      <c r="AF10" s="980">
        <v>131.71345808000001</v>
      </c>
      <c r="AG10" s="980">
        <v>102.07496073000002</v>
      </c>
      <c r="AH10" s="980">
        <v>8.2575512</v>
      </c>
      <c r="AI10" s="980">
        <v>5.55949677</v>
      </c>
      <c r="AJ10" s="980">
        <v>16.7872062</v>
      </c>
      <c r="AK10" s="980">
        <v>12.321625209999999</v>
      </c>
      <c r="AL10" s="980">
        <v>4.4655809900000003</v>
      </c>
      <c r="AM10" s="670" t="s">
        <v>10</v>
      </c>
      <c r="AN10" s="978">
        <v>130.34604964000002</v>
      </c>
      <c r="AO10" s="978">
        <v>114.34943969000001</v>
      </c>
      <c r="AP10" s="978">
        <v>9.5420507899999993</v>
      </c>
      <c r="AQ10" s="978">
        <v>1.5625928099999997</v>
      </c>
      <c r="AR10" s="978">
        <v>2.6948835799999999</v>
      </c>
      <c r="AS10" s="978">
        <v>0</v>
      </c>
      <c r="AT10" s="973">
        <v>0</v>
      </c>
      <c r="AU10" s="973">
        <v>0</v>
      </c>
      <c r="AV10" s="429"/>
    </row>
    <row r="11" spans="1:48" ht="21.75" customHeight="1">
      <c r="A11" s="524" t="s">
        <v>11</v>
      </c>
      <c r="B11" s="986">
        <v>53.283081200000005</v>
      </c>
      <c r="C11" s="986">
        <v>133.69967675000001</v>
      </c>
      <c r="D11" s="986">
        <v>144.05324329999999</v>
      </c>
      <c r="E11" s="986">
        <v>23.179646980000001</v>
      </c>
      <c r="F11" s="986">
        <v>1.31751873</v>
      </c>
      <c r="G11" s="986">
        <v>30.553936080000003</v>
      </c>
      <c r="H11" s="986">
        <v>9.9111828200000005</v>
      </c>
      <c r="I11" s="986">
        <v>173.59273066000009</v>
      </c>
      <c r="J11" s="986">
        <v>52.74820381</v>
      </c>
      <c r="K11" s="986">
        <v>54.42724591999999</v>
      </c>
      <c r="L11" s="986">
        <v>8.5508726700001034</v>
      </c>
      <c r="M11" s="986">
        <v>685.31733892000034</v>
      </c>
      <c r="N11" s="524" t="s">
        <v>11</v>
      </c>
      <c r="O11" s="986">
        <v>39.162098840000006</v>
      </c>
      <c r="P11" s="986">
        <v>128.66577691000001</v>
      </c>
      <c r="Q11" s="986">
        <v>99.747141449999987</v>
      </c>
      <c r="R11" s="986">
        <v>16.361854220000001</v>
      </c>
      <c r="S11" s="986">
        <v>0.62806872999999996</v>
      </c>
      <c r="T11" s="986">
        <v>5.2357305700000003</v>
      </c>
      <c r="U11" s="986">
        <v>4.5860844399999996</v>
      </c>
      <c r="V11" s="986">
        <v>141.72106687000007</v>
      </c>
      <c r="W11" s="986">
        <v>31.181342019999999</v>
      </c>
      <c r="X11" s="986">
        <v>7.5524009599999999</v>
      </c>
      <c r="Y11" s="986">
        <v>8.4699510500003612</v>
      </c>
      <c r="Z11" s="986">
        <v>483.31151606000037</v>
      </c>
      <c r="AA11" s="524" t="s">
        <v>11</v>
      </c>
      <c r="AB11" s="981">
        <v>53.283081200000005</v>
      </c>
      <c r="AC11" s="981">
        <v>133.69967675000001</v>
      </c>
      <c r="AD11" s="981">
        <v>58.986223369999998</v>
      </c>
      <c r="AE11" s="981">
        <v>47.880751279999991</v>
      </c>
      <c r="AF11" s="981">
        <v>144.05324329999999</v>
      </c>
      <c r="AG11" s="981">
        <v>117.15396815999998</v>
      </c>
      <c r="AH11" s="981">
        <v>12.65791078</v>
      </c>
      <c r="AI11" s="981">
        <v>10.86336594</v>
      </c>
      <c r="AJ11" s="981">
        <v>23.179646980000001</v>
      </c>
      <c r="AK11" s="981">
        <v>15.880618580000002</v>
      </c>
      <c r="AL11" s="981">
        <v>7.2990284000000001</v>
      </c>
      <c r="AM11" s="524" t="s">
        <v>11</v>
      </c>
      <c r="AN11" s="979">
        <v>173.59273066000009</v>
      </c>
      <c r="AO11" s="979">
        <v>139.15149345000003</v>
      </c>
      <c r="AP11" s="979">
        <v>13.430291709999999</v>
      </c>
      <c r="AQ11" s="979">
        <v>2.5662183899999995</v>
      </c>
      <c r="AR11" s="979">
        <v>1.28602456</v>
      </c>
      <c r="AS11" s="979">
        <v>12.642207920000001</v>
      </c>
      <c r="AT11" s="974">
        <v>3.1646738700000001</v>
      </c>
      <c r="AU11" s="974">
        <v>0</v>
      </c>
      <c r="AV11" s="429"/>
    </row>
    <row r="12" spans="1:48" ht="21.75" customHeight="1">
      <c r="A12" s="670" t="s">
        <v>12</v>
      </c>
      <c r="B12" s="985">
        <v>97.365471110000016</v>
      </c>
      <c r="C12" s="985">
        <v>275.03521558999995</v>
      </c>
      <c r="D12" s="985">
        <v>262.40426457000001</v>
      </c>
      <c r="E12" s="985">
        <v>45.272184879999998</v>
      </c>
      <c r="F12" s="985">
        <v>0.81033896000000005</v>
      </c>
      <c r="G12" s="985">
        <v>46.226427539999996</v>
      </c>
      <c r="H12" s="985">
        <v>20.996259380000005</v>
      </c>
      <c r="I12" s="985">
        <v>340.55622033000003</v>
      </c>
      <c r="J12" s="985">
        <v>113.23492284000002</v>
      </c>
      <c r="K12" s="985">
        <v>40.258066339999978</v>
      </c>
      <c r="L12" s="985">
        <v>5.2464294300011716</v>
      </c>
      <c r="M12" s="985">
        <v>1247.4058009700011</v>
      </c>
      <c r="N12" s="670" t="s">
        <v>12</v>
      </c>
      <c r="O12" s="985">
        <v>79.240246760000019</v>
      </c>
      <c r="P12" s="985">
        <v>262.13493797999996</v>
      </c>
      <c r="Q12" s="985">
        <v>162.67249254000001</v>
      </c>
      <c r="R12" s="985">
        <v>31.474589669999993</v>
      </c>
      <c r="S12" s="985">
        <v>0.81033896000000005</v>
      </c>
      <c r="T12" s="985">
        <v>6.9214527400000012</v>
      </c>
      <c r="U12" s="985">
        <v>9.5261400400000031</v>
      </c>
      <c r="V12" s="985">
        <v>105.02303061999997</v>
      </c>
      <c r="W12" s="985">
        <v>69.323438780000018</v>
      </c>
      <c r="X12" s="985">
        <v>5.8335691799999996</v>
      </c>
      <c r="Y12" s="985">
        <v>5.2464294300010579</v>
      </c>
      <c r="Z12" s="985">
        <v>738.20666670000105</v>
      </c>
      <c r="AA12" s="670" t="s">
        <v>12</v>
      </c>
      <c r="AB12" s="980">
        <v>97.365471110000016</v>
      </c>
      <c r="AC12" s="980">
        <v>275.03521558999995</v>
      </c>
      <c r="AD12" s="980">
        <v>112.74750993999997</v>
      </c>
      <c r="AE12" s="980">
        <v>108.18378017000001</v>
      </c>
      <c r="AF12" s="980">
        <v>262.40426457000001</v>
      </c>
      <c r="AG12" s="980">
        <v>194.84942222000001</v>
      </c>
      <c r="AH12" s="980">
        <v>50.388860050000005</v>
      </c>
      <c r="AI12" s="980">
        <v>7.2643386300000001</v>
      </c>
      <c r="AJ12" s="980">
        <v>45.272184879999998</v>
      </c>
      <c r="AK12" s="980">
        <v>37.867527459999998</v>
      </c>
      <c r="AL12" s="980">
        <v>7.4046574199999995</v>
      </c>
      <c r="AM12" s="670" t="s">
        <v>12</v>
      </c>
      <c r="AN12" s="978">
        <v>340.55622033000003</v>
      </c>
      <c r="AO12" s="978">
        <v>130.64709153999996</v>
      </c>
      <c r="AP12" s="978">
        <v>159.28538967</v>
      </c>
      <c r="AQ12" s="978">
        <v>0</v>
      </c>
      <c r="AR12" s="978">
        <v>5.12740829</v>
      </c>
      <c r="AS12" s="978">
        <v>5.3068</v>
      </c>
      <c r="AT12" s="973">
        <v>7.9404357299999972</v>
      </c>
      <c r="AU12" s="973">
        <v>22.495595280000003</v>
      </c>
      <c r="AV12" s="429"/>
    </row>
    <row r="13" spans="1:48" ht="21.75" customHeight="1">
      <c r="A13" s="524" t="s">
        <v>13</v>
      </c>
      <c r="B13" s="986">
        <v>76.555667420000006</v>
      </c>
      <c r="C13" s="986">
        <v>231.89926281999999</v>
      </c>
      <c r="D13" s="986">
        <v>213.64202854000001</v>
      </c>
      <c r="E13" s="986">
        <v>39.247424600000002</v>
      </c>
      <c r="F13" s="986">
        <v>0</v>
      </c>
      <c r="G13" s="986">
        <v>85.223023929999982</v>
      </c>
      <c r="H13" s="986">
        <v>13.134653870000001</v>
      </c>
      <c r="I13" s="986">
        <v>204.57930250000001</v>
      </c>
      <c r="J13" s="986">
        <v>73.529386369999997</v>
      </c>
      <c r="K13" s="986">
        <v>69.132159469999991</v>
      </c>
      <c r="L13" s="986">
        <v>2.5798354000002064</v>
      </c>
      <c r="M13" s="986">
        <v>1009.5227449200003</v>
      </c>
      <c r="N13" s="524" t="s">
        <v>13</v>
      </c>
      <c r="O13" s="986">
        <v>64.930388780000001</v>
      </c>
      <c r="P13" s="986">
        <v>217.43603969999998</v>
      </c>
      <c r="Q13" s="986">
        <v>137.02965089</v>
      </c>
      <c r="R13" s="986">
        <v>26.191119050000001</v>
      </c>
      <c r="S13" s="986">
        <v>0</v>
      </c>
      <c r="T13" s="986">
        <v>8.3095360399999993</v>
      </c>
      <c r="U13" s="986">
        <v>7.4830682400000006</v>
      </c>
      <c r="V13" s="986">
        <v>151.62338590000002</v>
      </c>
      <c r="W13" s="986">
        <v>31.491845509999997</v>
      </c>
      <c r="X13" s="986">
        <v>17.37212121</v>
      </c>
      <c r="Y13" s="986">
        <v>2.5798354000003201</v>
      </c>
      <c r="Z13" s="986">
        <v>664.44699072000026</v>
      </c>
      <c r="AA13" s="524" t="s">
        <v>13</v>
      </c>
      <c r="AB13" s="981">
        <v>76.555667420000006</v>
      </c>
      <c r="AC13" s="981">
        <v>231.89926281999999</v>
      </c>
      <c r="AD13" s="981">
        <v>78.161681600000009</v>
      </c>
      <c r="AE13" s="981">
        <v>109.19217010000001</v>
      </c>
      <c r="AF13" s="981">
        <v>213.64202854000001</v>
      </c>
      <c r="AG13" s="981">
        <v>187.32970789999996</v>
      </c>
      <c r="AH13" s="981">
        <v>12.160223569999999</v>
      </c>
      <c r="AI13" s="981">
        <v>6.8732103700000007</v>
      </c>
      <c r="AJ13" s="981">
        <v>39.247424600000002</v>
      </c>
      <c r="AK13" s="981">
        <v>31.139580170000006</v>
      </c>
      <c r="AL13" s="981">
        <v>8.1078444300000001</v>
      </c>
      <c r="AM13" s="524" t="s">
        <v>13</v>
      </c>
      <c r="AN13" s="979">
        <v>204.57930250000001</v>
      </c>
      <c r="AO13" s="979">
        <v>162.88435207000001</v>
      </c>
      <c r="AP13" s="979">
        <v>39.248676429999996</v>
      </c>
      <c r="AQ13" s="979">
        <v>0</v>
      </c>
      <c r="AR13" s="979">
        <v>0.15244199999999999</v>
      </c>
      <c r="AS13" s="979">
        <v>2.2938320000000001</v>
      </c>
      <c r="AT13" s="974">
        <v>0</v>
      </c>
      <c r="AU13" s="974">
        <v>0</v>
      </c>
      <c r="AV13" s="429"/>
    </row>
    <row r="14" spans="1:48" ht="21.75" customHeight="1">
      <c r="A14" s="670" t="s">
        <v>14</v>
      </c>
      <c r="B14" s="985">
        <v>44.869242910000018</v>
      </c>
      <c r="C14" s="985">
        <v>130.89123495999999</v>
      </c>
      <c r="D14" s="985">
        <v>145.34849105000001</v>
      </c>
      <c r="E14" s="985">
        <v>17.489912240000002</v>
      </c>
      <c r="F14" s="985">
        <v>2.1927140700000001</v>
      </c>
      <c r="G14" s="985">
        <v>27.469647549999998</v>
      </c>
      <c r="H14" s="985">
        <v>6.5927181100000007</v>
      </c>
      <c r="I14" s="985">
        <v>118.78184127000002</v>
      </c>
      <c r="J14" s="985">
        <v>36.221753490000012</v>
      </c>
      <c r="K14" s="985">
        <v>102.14025855999999</v>
      </c>
      <c r="L14" s="985">
        <v>9.3462452699998266</v>
      </c>
      <c r="M14" s="985">
        <v>641.34405947999994</v>
      </c>
      <c r="N14" s="670" t="s">
        <v>14</v>
      </c>
      <c r="O14" s="985">
        <v>35.713022960000018</v>
      </c>
      <c r="P14" s="985">
        <v>129.43764659999999</v>
      </c>
      <c r="Q14" s="985">
        <v>90.043673420000005</v>
      </c>
      <c r="R14" s="985">
        <v>12.606707190000002</v>
      </c>
      <c r="S14" s="985">
        <v>1.1548039399999999</v>
      </c>
      <c r="T14" s="985">
        <v>4.4934384199999995</v>
      </c>
      <c r="U14" s="985">
        <v>3.8634288300000006</v>
      </c>
      <c r="V14" s="985">
        <v>104.90159335000001</v>
      </c>
      <c r="W14" s="985">
        <v>19.350689400000004</v>
      </c>
      <c r="X14" s="985">
        <v>7.1289955299999992</v>
      </c>
      <c r="Y14" s="985">
        <v>9.2885504799998557</v>
      </c>
      <c r="Z14" s="985">
        <v>417.98255011999993</v>
      </c>
      <c r="AA14" s="670" t="s">
        <v>14</v>
      </c>
      <c r="AB14" s="980">
        <v>44.869242910000018</v>
      </c>
      <c r="AC14" s="980">
        <v>130.89123495999999</v>
      </c>
      <c r="AD14" s="980">
        <v>62.992309069999997</v>
      </c>
      <c r="AE14" s="980">
        <v>44.932774739999999</v>
      </c>
      <c r="AF14" s="980">
        <v>145.34849105000001</v>
      </c>
      <c r="AG14" s="980">
        <v>122.60617440999999</v>
      </c>
      <c r="AH14" s="980">
        <v>7.9389669299999994</v>
      </c>
      <c r="AI14" s="980">
        <v>8.8166440599999998</v>
      </c>
      <c r="AJ14" s="980">
        <v>17.489912240000002</v>
      </c>
      <c r="AK14" s="980">
        <v>13.867276950000001</v>
      </c>
      <c r="AL14" s="980">
        <v>3.4888002899999999</v>
      </c>
      <c r="AM14" s="670" t="s">
        <v>14</v>
      </c>
      <c r="AN14" s="978">
        <v>118.78184127000002</v>
      </c>
      <c r="AO14" s="978">
        <v>103.69854348</v>
      </c>
      <c r="AP14" s="978">
        <v>3.6918599999999999E-3</v>
      </c>
      <c r="AQ14" s="978">
        <v>0</v>
      </c>
      <c r="AR14" s="978">
        <v>0.41106105999999998</v>
      </c>
      <c r="AS14" s="978">
        <v>12.706145339999999</v>
      </c>
      <c r="AT14" s="973">
        <v>0.40450707000000002</v>
      </c>
      <c r="AU14" s="973">
        <v>0</v>
      </c>
      <c r="AV14" s="429"/>
    </row>
    <row r="15" spans="1:48" ht="21.75" customHeight="1">
      <c r="A15" s="524" t="s">
        <v>15</v>
      </c>
      <c r="B15" s="986">
        <v>72.771564489999989</v>
      </c>
      <c r="C15" s="986">
        <v>25.711767299999998</v>
      </c>
      <c r="D15" s="986">
        <v>61.03689258</v>
      </c>
      <c r="E15" s="986">
        <v>31.789993810000002</v>
      </c>
      <c r="F15" s="986">
        <v>1.7329514499999998</v>
      </c>
      <c r="G15" s="986">
        <v>26.698484999999991</v>
      </c>
      <c r="H15" s="986">
        <v>46.587984879999993</v>
      </c>
      <c r="I15" s="986">
        <v>293.32966381</v>
      </c>
      <c r="J15" s="986">
        <v>53.385462440000005</v>
      </c>
      <c r="K15" s="986">
        <v>22.4405967</v>
      </c>
      <c r="L15" s="986">
        <v>0.66751433000001725</v>
      </c>
      <c r="M15" s="986">
        <v>636.15287678999994</v>
      </c>
      <c r="N15" s="524" t="s">
        <v>15</v>
      </c>
      <c r="O15" s="986">
        <v>63.457262619999995</v>
      </c>
      <c r="P15" s="986">
        <v>25.209913919999998</v>
      </c>
      <c r="Q15" s="986">
        <v>36.744654729999993</v>
      </c>
      <c r="R15" s="986">
        <v>16.73534218</v>
      </c>
      <c r="S15" s="986">
        <v>0.93075748999999997</v>
      </c>
      <c r="T15" s="986">
        <v>4.5390733399999998</v>
      </c>
      <c r="U15" s="986">
        <v>26.488571889999996</v>
      </c>
      <c r="V15" s="986">
        <v>231.52171827000001</v>
      </c>
      <c r="W15" s="986">
        <v>27.284537730000004</v>
      </c>
      <c r="X15" s="986">
        <v>15.17522744</v>
      </c>
      <c r="Y15" s="986">
        <v>0.66751433000001725</v>
      </c>
      <c r="Z15" s="986">
        <v>448.75457394</v>
      </c>
      <c r="AA15" s="524" t="s">
        <v>15</v>
      </c>
      <c r="AB15" s="981">
        <v>72.771564489999989</v>
      </c>
      <c r="AC15" s="981">
        <v>25.711767299999998</v>
      </c>
      <c r="AD15" s="981">
        <v>14.90459952</v>
      </c>
      <c r="AE15" s="981">
        <v>8.5968177799999985</v>
      </c>
      <c r="AF15" s="981">
        <v>61.03689258</v>
      </c>
      <c r="AG15" s="981">
        <v>14.15497266</v>
      </c>
      <c r="AH15" s="981">
        <v>0.66077885999999997</v>
      </c>
      <c r="AI15" s="981">
        <v>20.07666833</v>
      </c>
      <c r="AJ15" s="981">
        <v>31.789993810000002</v>
      </c>
      <c r="AK15" s="981">
        <v>20.974704999999993</v>
      </c>
      <c r="AL15" s="981">
        <v>10.815288809999998</v>
      </c>
      <c r="AM15" s="524" t="s">
        <v>15</v>
      </c>
      <c r="AN15" s="979">
        <v>293.32966381</v>
      </c>
      <c r="AO15" s="979">
        <v>27.83751522</v>
      </c>
      <c r="AP15" s="979">
        <v>2.0384861999999999</v>
      </c>
      <c r="AQ15" s="979">
        <v>0</v>
      </c>
      <c r="AR15" s="979">
        <v>8.2165495599999989</v>
      </c>
      <c r="AS15" s="979">
        <v>56.95152985</v>
      </c>
      <c r="AT15" s="974">
        <v>0</v>
      </c>
      <c r="AU15" s="974">
        <v>2.8299168199999998</v>
      </c>
      <c r="AV15" s="429"/>
    </row>
    <row r="16" spans="1:48" ht="21.75" customHeight="1">
      <c r="A16" s="670" t="s">
        <v>16</v>
      </c>
      <c r="B16" s="985">
        <v>37.592927139999986</v>
      </c>
      <c r="C16" s="985">
        <v>105.41906218999998</v>
      </c>
      <c r="D16" s="985">
        <v>152.60113162000005</v>
      </c>
      <c r="E16" s="985">
        <v>16.729923630000002</v>
      </c>
      <c r="F16" s="985">
        <v>0.70810264000000001</v>
      </c>
      <c r="G16" s="985">
        <v>10.704400649999997</v>
      </c>
      <c r="H16" s="985">
        <v>6.2077548499999988</v>
      </c>
      <c r="I16" s="985">
        <v>106.74188476000002</v>
      </c>
      <c r="J16" s="985">
        <v>33.588693419999998</v>
      </c>
      <c r="K16" s="985">
        <v>21.604360320000001</v>
      </c>
      <c r="L16" s="985">
        <v>0.4069345499997894</v>
      </c>
      <c r="M16" s="985">
        <v>492.30517576999978</v>
      </c>
      <c r="N16" s="670" t="s">
        <v>16</v>
      </c>
      <c r="O16" s="985">
        <v>33.185543329999987</v>
      </c>
      <c r="P16" s="985">
        <v>102.48106597999998</v>
      </c>
      <c r="Q16" s="985">
        <v>80.25077588000002</v>
      </c>
      <c r="R16" s="985">
        <v>9.766852860000002</v>
      </c>
      <c r="S16" s="985">
        <v>0.14227999999999999</v>
      </c>
      <c r="T16" s="985">
        <v>2.2191718499999995</v>
      </c>
      <c r="U16" s="985">
        <v>1.7984506100000002</v>
      </c>
      <c r="V16" s="985">
        <v>85.414725130000022</v>
      </c>
      <c r="W16" s="985">
        <v>17.488139480000001</v>
      </c>
      <c r="X16" s="985">
        <v>4.24407552</v>
      </c>
      <c r="Y16" s="985">
        <v>0.40693454999973255</v>
      </c>
      <c r="Z16" s="985">
        <v>337.3980151899998</v>
      </c>
      <c r="AA16" s="670" t="s">
        <v>16</v>
      </c>
      <c r="AB16" s="980">
        <v>37.592927139999986</v>
      </c>
      <c r="AC16" s="980">
        <v>105.41906218999998</v>
      </c>
      <c r="AD16" s="980">
        <v>38.406496049999994</v>
      </c>
      <c r="AE16" s="980">
        <v>44.248512470000009</v>
      </c>
      <c r="AF16" s="980">
        <v>152.60113162000005</v>
      </c>
      <c r="AG16" s="980">
        <v>78.123106609999994</v>
      </c>
      <c r="AH16" s="980">
        <v>6.86354299</v>
      </c>
      <c r="AI16" s="980">
        <v>13.075173300000001</v>
      </c>
      <c r="AJ16" s="980">
        <v>16.729923630000002</v>
      </c>
      <c r="AK16" s="980">
        <v>14.318088599999998</v>
      </c>
      <c r="AL16" s="980">
        <v>2.4118350299999998</v>
      </c>
      <c r="AM16" s="670" t="s">
        <v>16</v>
      </c>
      <c r="AN16" s="973">
        <v>106.74188476000002</v>
      </c>
      <c r="AO16" s="973">
        <v>82.215396040000002</v>
      </c>
      <c r="AP16" s="973">
        <v>1.8167863999999998</v>
      </c>
      <c r="AQ16" s="973">
        <v>17.509972340000001</v>
      </c>
      <c r="AR16" s="973">
        <v>0</v>
      </c>
      <c r="AS16" s="973">
        <v>3.5798628799999999</v>
      </c>
      <c r="AT16" s="973">
        <v>1.634E-2</v>
      </c>
      <c r="AU16" s="973">
        <v>0</v>
      </c>
      <c r="AV16" s="429"/>
    </row>
    <row r="17" spans="1:48" ht="21.75" customHeight="1">
      <c r="A17" s="524" t="s">
        <v>17</v>
      </c>
      <c r="B17" s="986">
        <v>74.201684760000006</v>
      </c>
      <c r="C17" s="986">
        <v>213.70755059000004</v>
      </c>
      <c r="D17" s="986">
        <v>293.58027130999994</v>
      </c>
      <c r="E17" s="986">
        <v>63.371162499999997</v>
      </c>
      <c r="F17" s="986">
        <v>3.0271486599999999</v>
      </c>
      <c r="G17" s="986">
        <v>35.150614880000006</v>
      </c>
      <c r="H17" s="986">
        <v>34.350261969999998</v>
      </c>
      <c r="I17" s="986">
        <v>251.22081968000003</v>
      </c>
      <c r="J17" s="986">
        <v>143.24705983999999</v>
      </c>
      <c r="K17" s="986">
        <v>62.961230790000002</v>
      </c>
      <c r="L17" s="986">
        <v>0.82086900000035712</v>
      </c>
      <c r="M17" s="986">
        <v>1175.6386739800002</v>
      </c>
      <c r="N17" s="524" t="s">
        <v>17</v>
      </c>
      <c r="O17" s="986">
        <v>70.267927640000011</v>
      </c>
      <c r="P17" s="986">
        <v>202.25478848000003</v>
      </c>
      <c r="Q17" s="986">
        <v>123.48198978999994</v>
      </c>
      <c r="R17" s="986">
        <v>38.81570601</v>
      </c>
      <c r="S17" s="986">
        <v>2.2021486600000002</v>
      </c>
      <c r="T17" s="986">
        <v>6.0239693700000005</v>
      </c>
      <c r="U17" s="986">
        <v>6.7911889499999996</v>
      </c>
      <c r="V17" s="986">
        <v>126.86093107000003</v>
      </c>
      <c r="W17" s="986">
        <v>57.262014419999993</v>
      </c>
      <c r="X17" s="986">
        <v>22.158459760000003</v>
      </c>
      <c r="Y17" s="986">
        <v>0.82086900000047081</v>
      </c>
      <c r="Z17" s="986">
        <v>656.93999315000042</v>
      </c>
      <c r="AA17" s="524" t="s">
        <v>17</v>
      </c>
      <c r="AB17" s="981">
        <v>74.201684760000006</v>
      </c>
      <c r="AC17" s="981">
        <v>213.70755059000004</v>
      </c>
      <c r="AD17" s="981">
        <v>106.85395247</v>
      </c>
      <c r="AE17" s="981">
        <v>71.359459299999997</v>
      </c>
      <c r="AF17" s="981">
        <v>293.58027130999994</v>
      </c>
      <c r="AG17" s="981">
        <v>267.77580684999998</v>
      </c>
      <c r="AH17" s="981">
        <v>13.105161030000001</v>
      </c>
      <c r="AI17" s="981">
        <v>8.1322392000000008</v>
      </c>
      <c r="AJ17" s="981">
        <v>63.371162499999997</v>
      </c>
      <c r="AK17" s="981">
        <v>43.16990160000001</v>
      </c>
      <c r="AL17" s="981">
        <v>20.101232900000003</v>
      </c>
      <c r="AM17" s="524" t="s">
        <v>17</v>
      </c>
      <c r="AN17" s="974">
        <v>251.22081968000003</v>
      </c>
      <c r="AO17" s="974">
        <v>112.16348404</v>
      </c>
      <c r="AP17" s="974">
        <v>87.538823590000007</v>
      </c>
      <c r="AQ17" s="974">
        <v>0.574743</v>
      </c>
      <c r="AR17" s="974">
        <v>13.196535449999999</v>
      </c>
      <c r="AS17" s="974">
        <v>1.83</v>
      </c>
      <c r="AT17" s="974">
        <v>4.56072817</v>
      </c>
      <c r="AU17" s="974">
        <v>29.139404510000006</v>
      </c>
      <c r="AV17" s="429"/>
    </row>
    <row r="18" spans="1:48" ht="21.75" customHeight="1">
      <c r="A18" s="670" t="s">
        <v>18</v>
      </c>
      <c r="B18" s="985">
        <v>43.323953100000018</v>
      </c>
      <c r="C18" s="985">
        <v>79.899683729999992</v>
      </c>
      <c r="D18" s="985">
        <v>79.481489619999977</v>
      </c>
      <c r="E18" s="985">
        <v>14.140042360000001</v>
      </c>
      <c r="F18" s="985">
        <v>0.58716595000000005</v>
      </c>
      <c r="G18" s="985">
        <v>13.399342340000002</v>
      </c>
      <c r="H18" s="985">
        <v>3.3859908799999996</v>
      </c>
      <c r="I18" s="985">
        <v>95.032117119999995</v>
      </c>
      <c r="J18" s="985">
        <v>43.979240189999999</v>
      </c>
      <c r="K18" s="985">
        <v>24.465871570000001</v>
      </c>
      <c r="L18" s="985">
        <v>2.2629458100000193</v>
      </c>
      <c r="M18" s="985">
        <v>399.95784266999999</v>
      </c>
      <c r="N18" s="670" t="s">
        <v>18</v>
      </c>
      <c r="O18" s="985">
        <v>39.141662050000022</v>
      </c>
      <c r="P18" s="985">
        <v>76.922139749999985</v>
      </c>
      <c r="Q18" s="985">
        <v>56.921299509999976</v>
      </c>
      <c r="R18" s="985">
        <v>10.119292470000001</v>
      </c>
      <c r="S18" s="985">
        <v>0.48033495000000004</v>
      </c>
      <c r="T18" s="985">
        <v>4.0526068100000003</v>
      </c>
      <c r="U18" s="985">
        <v>1.6438929899999997</v>
      </c>
      <c r="V18" s="985">
        <v>72.862010909999995</v>
      </c>
      <c r="W18" s="985">
        <v>25.896513260000003</v>
      </c>
      <c r="X18" s="985">
        <v>9.0229775600000011</v>
      </c>
      <c r="Y18" s="985">
        <v>2.2629458099999624</v>
      </c>
      <c r="Z18" s="985">
        <v>299.32567606999999</v>
      </c>
      <c r="AA18" s="670" t="s">
        <v>18</v>
      </c>
      <c r="AB18" s="980">
        <v>43.323953100000018</v>
      </c>
      <c r="AC18" s="980">
        <v>79.899683729999992</v>
      </c>
      <c r="AD18" s="980">
        <v>42.537208289999988</v>
      </c>
      <c r="AE18" s="980">
        <v>23.483153679999997</v>
      </c>
      <c r="AF18" s="980">
        <v>79.481489619999977</v>
      </c>
      <c r="AG18" s="980">
        <v>66.406748559999997</v>
      </c>
      <c r="AH18" s="980">
        <v>1.5641543500000001</v>
      </c>
      <c r="AI18" s="980">
        <v>6.2265863399999999</v>
      </c>
      <c r="AJ18" s="980">
        <v>14.140042360000001</v>
      </c>
      <c r="AK18" s="980">
        <v>9.2349138000000011</v>
      </c>
      <c r="AL18" s="980">
        <v>4.8927595400000001</v>
      </c>
      <c r="AM18" s="670" t="s">
        <v>18</v>
      </c>
      <c r="AN18" s="973">
        <v>95.032117119999995</v>
      </c>
      <c r="AO18" s="973">
        <v>79.41997993999999</v>
      </c>
      <c r="AP18" s="973">
        <v>0</v>
      </c>
      <c r="AQ18" s="973">
        <v>0</v>
      </c>
      <c r="AR18" s="973">
        <v>1.43032494</v>
      </c>
      <c r="AS18" s="973">
        <v>2.2180759999999999</v>
      </c>
      <c r="AT18" s="973">
        <v>0</v>
      </c>
      <c r="AU18" s="973">
        <v>0</v>
      </c>
      <c r="AV18" s="429"/>
    </row>
    <row r="19" spans="1:48" ht="21.75" customHeight="1">
      <c r="A19" s="524" t="s">
        <v>19</v>
      </c>
      <c r="B19" s="986">
        <v>80.451350039999994</v>
      </c>
      <c r="C19" s="986">
        <v>201.31072652000003</v>
      </c>
      <c r="D19" s="986">
        <v>232.49963671</v>
      </c>
      <c r="E19" s="986">
        <v>31.0704086</v>
      </c>
      <c r="F19" s="986">
        <v>1.34519009</v>
      </c>
      <c r="G19" s="986">
        <v>47.035195210000005</v>
      </c>
      <c r="H19" s="986">
        <v>13.945020809999999</v>
      </c>
      <c r="I19" s="986">
        <v>278.86925841999999</v>
      </c>
      <c r="J19" s="986">
        <v>52.191693700000002</v>
      </c>
      <c r="K19" s="986">
        <v>66.394328770000001</v>
      </c>
      <c r="L19" s="986">
        <v>4.3480470000001787</v>
      </c>
      <c r="M19" s="986">
        <v>1009.4608558699999</v>
      </c>
      <c r="N19" s="524" t="s">
        <v>19</v>
      </c>
      <c r="O19" s="986">
        <v>64.685362809999987</v>
      </c>
      <c r="P19" s="986">
        <v>191.71723994000004</v>
      </c>
      <c r="Q19" s="986">
        <v>164.28060413999998</v>
      </c>
      <c r="R19" s="986">
        <v>26.267018700000001</v>
      </c>
      <c r="S19" s="986">
        <v>0.49037167999999998</v>
      </c>
      <c r="T19" s="986">
        <v>6.2173390900000003</v>
      </c>
      <c r="U19" s="986">
        <v>6.7387681400000004</v>
      </c>
      <c r="V19" s="986">
        <v>173.10529850999998</v>
      </c>
      <c r="W19" s="986">
        <v>24.17821618</v>
      </c>
      <c r="X19" s="986">
        <v>21.44185809</v>
      </c>
      <c r="Y19" s="986">
        <v>4.3480469999999514</v>
      </c>
      <c r="Z19" s="986">
        <v>683.47012427999994</v>
      </c>
      <c r="AA19" s="524" t="s">
        <v>19</v>
      </c>
      <c r="AB19" s="981">
        <v>80.451350039999994</v>
      </c>
      <c r="AC19" s="981">
        <v>201.31072652000003</v>
      </c>
      <c r="AD19" s="981">
        <v>76.596286640000002</v>
      </c>
      <c r="AE19" s="981">
        <v>79.591836099999995</v>
      </c>
      <c r="AF19" s="981">
        <v>232.49963671</v>
      </c>
      <c r="AG19" s="981">
        <v>169.76785035999998</v>
      </c>
      <c r="AH19" s="981">
        <v>10.839270590000002</v>
      </c>
      <c r="AI19" s="981">
        <v>33.036659180000001</v>
      </c>
      <c r="AJ19" s="981">
        <v>31.0704086</v>
      </c>
      <c r="AK19" s="981">
        <v>24.603235410000003</v>
      </c>
      <c r="AL19" s="981">
        <v>6.4671731899999996</v>
      </c>
      <c r="AM19" s="524" t="s">
        <v>19</v>
      </c>
      <c r="AN19" s="974">
        <v>278.86925841999999</v>
      </c>
      <c r="AO19" s="974">
        <v>188.05977866000001</v>
      </c>
      <c r="AP19" s="974">
        <v>73.388927010000003</v>
      </c>
      <c r="AQ19" s="974">
        <v>0</v>
      </c>
      <c r="AR19" s="974">
        <v>2.3159999999999998</v>
      </c>
      <c r="AS19" s="974">
        <v>3.1983146000000002</v>
      </c>
      <c r="AT19" s="974">
        <v>0.189331</v>
      </c>
      <c r="AU19" s="974">
        <v>6.2812154500000004</v>
      </c>
      <c r="AV19" s="429"/>
    </row>
    <row r="20" spans="1:48" ht="21.75" customHeight="1">
      <c r="A20" s="670" t="s">
        <v>20</v>
      </c>
      <c r="B20" s="985">
        <v>113.18395123999998</v>
      </c>
      <c r="C20" s="985">
        <v>243.08409008000004</v>
      </c>
      <c r="D20" s="985">
        <v>257.70242216999998</v>
      </c>
      <c r="E20" s="985">
        <v>38.419103570000004</v>
      </c>
      <c r="F20" s="985">
        <v>1.7826209099999999</v>
      </c>
      <c r="G20" s="985">
        <v>24.093029879999996</v>
      </c>
      <c r="H20" s="985">
        <v>19.666695899999997</v>
      </c>
      <c r="I20" s="985">
        <v>325.69433745000003</v>
      </c>
      <c r="J20" s="985">
        <v>89.684537019999993</v>
      </c>
      <c r="K20" s="985">
        <v>70.213773070000002</v>
      </c>
      <c r="L20" s="985">
        <v>19.497442190000129</v>
      </c>
      <c r="M20" s="985">
        <v>1203.0220034800004</v>
      </c>
      <c r="N20" s="670" t="s">
        <v>20</v>
      </c>
      <c r="O20" s="985">
        <v>85.36244929999998</v>
      </c>
      <c r="P20" s="985">
        <v>222.79146593000004</v>
      </c>
      <c r="Q20" s="985">
        <v>147.26648757999999</v>
      </c>
      <c r="R20" s="985">
        <v>21.79323814</v>
      </c>
      <c r="S20" s="985">
        <v>0.96207494000000005</v>
      </c>
      <c r="T20" s="985">
        <v>10.077756849999998</v>
      </c>
      <c r="U20" s="985">
        <v>7.3539954400000003</v>
      </c>
      <c r="V20" s="985">
        <v>160.02421356000002</v>
      </c>
      <c r="W20" s="985">
        <v>35.510754599999999</v>
      </c>
      <c r="X20" s="985">
        <v>5.83003596</v>
      </c>
      <c r="Y20" s="985">
        <v>19.497442190000356</v>
      </c>
      <c r="Z20" s="985">
        <v>716.46991449000041</v>
      </c>
      <c r="AA20" s="670" t="s">
        <v>20</v>
      </c>
      <c r="AB20" s="980">
        <v>113.18395123999998</v>
      </c>
      <c r="AC20" s="980">
        <v>243.08409008000004</v>
      </c>
      <c r="AD20" s="980">
        <v>101.12049599000001</v>
      </c>
      <c r="AE20" s="980">
        <v>79.899513859999985</v>
      </c>
      <c r="AF20" s="980">
        <v>257.70242216999998</v>
      </c>
      <c r="AG20" s="980">
        <v>225.76801455000003</v>
      </c>
      <c r="AH20" s="980">
        <v>15.89093946</v>
      </c>
      <c r="AI20" s="980">
        <v>7.3350058299999992</v>
      </c>
      <c r="AJ20" s="980">
        <v>38.419103570000004</v>
      </c>
      <c r="AK20" s="980">
        <v>27.261731689999998</v>
      </c>
      <c r="AL20" s="980">
        <v>9.8151350499999985</v>
      </c>
      <c r="AM20" s="670" t="s">
        <v>20</v>
      </c>
      <c r="AN20" s="973">
        <v>325.69433745000003</v>
      </c>
      <c r="AO20" s="973">
        <v>212.94944616999999</v>
      </c>
      <c r="AP20" s="973">
        <v>66.045828319999998</v>
      </c>
      <c r="AQ20" s="973">
        <v>13.196506230000001</v>
      </c>
      <c r="AR20" s="973">
        <v>3.6595165000000001</v>
      </c>
      <c r="AS20" s="973">
        <v>27.248397499999999</v>
      </c>
      <c r="AT20" s="973">
        <v>0</v>
      </c>
      <c r="AU20" s="973">
        <v>0</v>
      </c>
      <c r="AV20" s="429"/>
    </row>
    <row r="21" spans="1:48" ht="21.75" customHeight="1">
      <c r="A21" s="524" t="s">
        <v>21</v>
      </c>
      <c r="B21" s="986">
        <v>208.42131252999991</v>
      </c>
      <c r="C21" s="986">
        <v>349.05275283000003</v>
      </c>
      <c r="D21" s="986">
        <v>401.64284146</v>
      </c>
      <c r="E21" s="986">
        <v>100.23501582</v>
      </c>
      <c r="F21" s="986">
        <v>15.534437950000001</v>
      </c>
      <c r="G21" s="986">
        <v>100.39171676000001</v>
      </c>
      <c r="H21" s="986">
        <v>18.319632740000003</v>
      </c>
      <c r="I21" s="986">
        <v>391.77064610000002</v>
      </c>
      <c r="J21" s="986">
        <v>104.45691073</v>
      </c>
      <c r="K21" s="986">
        <v>153.88184433999996</v>
      </c>
      <c r="L21" s="986">
        <v>9.470262039998488</v>
      </c>
      <c r="M21" s="986">
        <v>1853.1773732999986</v>
      </c>
      <c r="N21" s="524" t="s">
        <v>21</v>
      </c>
      <c r="O21" s="986">
        <v>173.98066286999992</v>
      </c>
      <c r="P21" s="986">
        <v>332.67284408000006</v>
      </c>
      <c r="Q21" s="986">
        <v>255.15308906999999</v>
      </c>
      <c r="R21" s="986">
        <v>63.740569050000005</v>
      </c>
      <c r="S21" s="986">
        <v>4.9591525800000005</v>
      </c>
      <c r="T21" s="986">
        <v>21.530306660000001</v>
      </c>
      <c r="U21" s="986">
        <v>11.137281450000001</v>
      </c>
      <c r="V21" s="986">
        <v>257.19051024000004</v>
      </c>
      <c r="W21" s="986">
        <v>54.008906120000013</v>
      </c>
      <c r="X21" s="986">
        <v>44.816883429999997</v>
      </c>
      <c r="Y21" s="986">
        <v>9.4151652399987142</v>
      </c>
      <c r="Z21" s="986">
        <v>1228.6053707899987</v>
      </c>
      <c r="AA21" s="524" t="s">
        <v>21</v>
      </c>
      <c r="AB21" s="981">
        <v>208.42131252999991</v>
      </c>
      <c r="AC21" s="981">
        <v>349.05275283000003</v>
      </c>
      <c r="AD21" s="981">
        <v>161.18486866000001</v>
      </c>
      <c r="AE21" s="981">
        <v>117.89107267999999</v>
      </c>
      <c r="AF21" s="981">
        <v>401.64284146</v>
      </c>
      <c r="AG21" s="981">
        <v>316.21620187999997</v>
      </c>
      <c r="AH21" s="981">
        <v>46.290499529999998</v>
      </c>
      <c r="AI21" s="981">
        <v>12.179236450000001</v>
      </c>
      <c r="AJ21" s="981">
        <v>100.23501582</v>
      </c>
      <c r="AK21" s="981">
        <v>76.493641719999999</v>
      </c>
      <c r="AL21" s="981">
        <v>23.741374100000002</v>
      </c>
      <c r="AM21" s="524" t="s">
        <v>21</v>
      </c>
      <c r="AN21" s="974">
        <v>391.77064610000002</v>
      </c>
      <c r="AO21" s="974">
        <v>289.07696228999998</v>
      </c>
      <c r="AP21" s="974">
        <v>30.263493580000002</v>
      </c>
      <c r="AQ21" s="974">
        <v>31.939468250000001</v>
      </c>
      <c r="AR21" s="974">
        <v>0</v>
      </c>
      <c r="AS21" s="974">
        <v>1.1733163200000001</v>
      </c>
      <c r="AT21" s="974">
        <v>8.9620526700000003</v>
      </c>
      <c r="AU21" s="974">
        <v>27.239089099999998</v>
      </c>
      <c r="AV21" s="429"/>
    </row>
    <row r="22" spans="1:48" ht="21.75" customHeight="1">
      <c r="A22" s="670" t="s">
        <v>22</v>
      </c>
      <c r="B22" s="985">
        <v>63.745354309999982</v>
      </c>
      <c r="C22" s="985">
        <v>147.15502163000002</v>
      </c>
      <c r="D22" s="985">
        <v>159.47734018</v>
      </c>
      <c r="E22" s="985">
        <v>31.502388939999996</v>
      </c>
      <c r="F22" s="985">
        <v>0.72693889</v>
      </c>
      <c r="G22" s="985">
        <v>25.434803639999998</v>
      </c>
      <c r="H22" s="985">
        <v>18.302301100000001</v>
      </c>
      <c r="I22" s="985">
        <v>121.72049622</v>
      </c>
      <c r="J22" s="985">
        <v>54.733336149999985</v>
      </c>
      <c r="K22" s="985">
        <v>55.257189330000003</v>
      </c>
      <c r="L22" s="985">
        <v>20.4517407000003</v>
      </c>
      <c r="M22" s="985">
        <v>698.50691109000024</v>
      </c>
      <c r="N22" s="670" t="s">
        <v>22</v>
      </c>
      <c r="O22" s="985">
        <v>43.749961989999981</v>
      </c>
      <c r="P22" s="985">
        <v>141.97319333000002</v>
      </c>
      <c r="Q22" s="985">
        <v>87.642275919999989</v>
      </c>
      <c r="R22" s="985">
        <v>25.507156249999998</v>
      </c>
      <c r="S22" s="985">
        <v>0.14928460000000002</v>
      </c>
      <c r="T22" s="985">
        <v>6.1829745100000011</v>
      </c>
      <c r="U22" s="985">
        <v>3.8113044600000001</v>
      </c>
      <c r="V22" s="985">
        <v>66.314115839999999</v>
      </c>
      <c r="W22" s="985">
        <v>22.90759439999999</v>
      </c>
      <c r="X22" s="985">
        <v>8.13303726</v>
      </c>
      <c r="Y22" s="985">
        <v>20.451740700000187</v>
      </c>
      <c r="Z22" s="985">
        <v>426.82263926000007</v>
      </c>
      <c r="AA22" s="670" t="s">
        <v>22</v>
      </c>
      <c r="AB22" s="980">
        <v>63.745354309999982</v>
      </c>
      <c r="AC22" s="980">
        <v>147.15502163000002</v>
      </c>
      <c r="AD22" s="980">
        <v>65.239514439999994</v>
      </c>
      <c r="AE22" s="980">
        <v>57.224817720000004</v>
      </c>
      <c r="AF22" s="980">
        <v>159.47734018</v>
      </c>
      <c r="AG22" s="980">
        <v>117.11032662999999</v>
      </c>
      <c r="AH22" s="980">
        <v>12.886883450000001</v>
      </c>
      <c r="AI22" s="980">
        <v>24.891070329999998</v>
      </c>
      <c r="AJ22" s="980">
        <v>31.502388939999996</v>
      </c>
      <c r="AK22" s="980">
        <v>20.747085569999999</v>
      </c>
      <c r="AL22" s="980">
        <v>10.205960930000002</v>
      </c>
      <c r="AM22" s="670" t="s">
        <v>22</v>
      </c>
      <c r="AN22" s="973">
        <v>121.72049622</v>
      </c>
      <c r="AO22" s="973">
        <v>94.808335949999986</v>
      </c>
      <c r="AP22" s="973">
        <v>11.089461699999999</v>
      </c>
      <c r="AQ22" s="973">
        <v>0</v>
      </c>
      <c r="AR22" s="973">
        <v>0</v>
      </c>
      <c r="AS22" s="973">
        <v>10.82033128</v>
      </c>
      <c r="AT22" s="973">
        <v>0</v>
      </c>
      <c r="AU22" s="973">
        <v>4.2400363800000003</v>
      </c>
      <c r="AV22" s="429"/>
    </row>
    <row r="23" spans="1:48" ht="21.75" customHeight="1">
      <c r="A23" s="524" t="s">
        <v>23</v>
      </c>
      <c r="B23" s="986">
        <v>61.592342260000009</v>
      </c>
      <c r="C23" s="986">
        <v>189.33635985000001</v>
      </c>
      <c r="D23" s="986">
        <v>198.10548048999999</v>
      </c>
      <c r="E23" s="986">
        <v>29.806823269999999</v>
      </c>
      <c r="F23" s="986">
        <v>3.5833056800000005</v>
      </c>
      <c r="G23" s="986">
        <v>19.682754379999999</v>
      </c>
      <c r="H23" s="986">
        <v>8.2944795500000001</v>
      </c>
      <c r="I23" s="986">
        <v>160.66824690999999</v>
      </c>
      <c r="J23" s="986">
        <v>54.119610960000003</v>
      </c>
      <c r="K23" s="986">
        <v>25.56423194000001</v>
      </c>
      <c r="L23" s="986">
        <v>36.291300230000047</v>
      </c>
      <c r="M23" s="986">
        <v>787.04493552000008</v>
      </c>
      <c r="N23" s="524" t="s">
        <v>23</v>
      </c>
      <c r="O23" s="986">
        <v>53.445883640000005</v>
      </c>
      <c r="P23" s="986">
        <v>183.08366807000002</v>
      </c>
      <c r="Q23" s="986">
        <v>125.41122060000001</v>
      </c>
      <c r="R23" s="986">
        <v>23.773061869999999</v>
      </c>
      <c r="S23" s="986">
        <v>0.41241090000000002</v>
      </c>
      <c r="T23" s="986">
        <v>1.400091</v>
      </c>
      <c r="U23" s="986">
        <v>3.9096075699999999</v>
      </c>
      <c r="V23" s="986">
        <v>64.983701999999994</v>
      </c>
      <c r="W23" s="986">
        <v>19.242894569999997</v>
      </c>
      <c r="X23" s="986">
        <v>8.0227056999999995</v>
      </c>
      <c r="Y23" s="986">
        <v>34.791300230000104</v>
      </c>
      <c r="Z23" s="986">
        <v>518.4765461500001</v>
      </c>
      <c r="AA23" s="524" t="s">
        <v>23</v>
      </c>
      <c r="AB23" s="981">
        <v>61.592342260000009</v>
      </c>
      <c r="AC23" s="981">
        <v>189.33635985000001</v>
      </c>
      <c r="AD23" s="981">
        <v>76.653855800000017</v>
      </c>
      <c r="AE23" s="981">
        <v>70.406493389999994</v>
      </c>
      <c r="AF23" s="981">
        <v>198.10548048999999</v>
      </c>
      <c r="AG23" s="981">
        <v>161.19690893000001</v>
      </c>
      <c r="AH23" s="981">
        <v>9.0884171399999989</v>
      </c>
      <c r="AI23" s="981">
        <v>14.547836850000001</v>
      </c>
      <c r="AJ23" s="981">
        <v>29.806823269999999</v>
      </c>
      <c r="AK23" s="981">
        <v>22.832104080000001</v>
      </c>
      <c r="AL23" s="981">
        <v>6.9000191899999992</v>
      </c>
      <c r="AM23" s="524" t="s">
        <v>23</v>
      </c>
      <c r="AN23" s="974">
        <v>160.66824690999999</v>
      </c>
      <c r="AO23" s="974">
        <v>81.051178949999994</v>
      </c>
      <c r="AP23" s="974">
        <v>41.194138410000001</v>
      </c>
      <c r="AQ23" s="974">
        <v>8.3829465499999998</v>
      </c>
      <c r="AR23" s="974">
        <v>3.8808546499999999</v>
      </c>
      <c r="AS23" s="974">
        <v>9.75</v>
      </c>
      <c r="AT23" s="974">
        <v>0.25123048999999997</v>
      </c>
      <c r="AU23" s="974">
        <v>4.6911597900000004</v>
      </c>
      <c r="AV23" s="429"/>
    </row>
    <row r="24" spans="1:48" ht="21.75" customHeight="1">
      <c r="A24" s="670" t="s">
        <v>24</v>
      </c>
      <c r="B24" s="985">
        <v>89.229029159999996</v>
      </c>
      <c r="C24" s="985">
        <v>336.58256304999998</v>
      </c>
      <c r="D24" s="985">
        <v>370.89684598000002</v>
      </c>
      <c r="E24" s="985">
        <v>53.157765500000004</v>
      </c>
      <c r="F24" s="985">
        <v>9.5084631999999996</v>
      </c>
      <c r="G24" s="985">
        <v>61.883358279999996</v>
      </c>
      <c r="H24" s="985">
        <v>26.946769230000005</v>
      </c>
      <c r="I24" s="985">
        <v>246.48199814</v>
      </c>
      <c r="J24" s="985">
        <v>129.95674363000001</v>
      </c>
      <c r="K24" s="985">
        <v>131.34789042</v>
      </c>
      <c r="L24" s="985">
        <v>4.8543547799999942</v>
      </c>
      <c r="M24" s="985">
        <v>1460.8457813700002</v>
      </c>
      <c r="N24" s="670" t="s">
        <v>24</v>
      </c>
      <c r="O24" s="985">
        <v>72.152752599999999</v>
      </c>
      <c r="P24" s="985">
        <v>303.73083514999996</v>
      </c>
      <c r="Q24" s="985">
        <v>168.86706592000002</v>
      </c>
      <c r="R24" s="985">
        <v>28.105344679999998</v>
      </c>
      <c r="S24" s="985">
        <v>5.1874563199999999</v>
      </c>
      <c r="T24" s="985">
        <v>2.1130794899999996</v>
      </c>
      <c r="U24" s="985">
        <v>4.8044857400000005</v>
      </c>
      <c r="V24" s="985">
        <v>128.90228753</v>
      </c>
      <c r="W24" s="985">
        <v>28.216547740000003</v>
      </c>
      <c r="X24" s="985">
        <v>26.619707680000001</v>
      </c>
      <c r="Y24" s="985">
        <v>4.8543547799998805</v>
      </c>
      <c r="Z24" s="985">
        <v>773.55391763</v>
      </c>
      <c r="AA24" s="670" t="s">
        <v>24</v>
      </c>
      <c r="AB24" s="980">
        <v>89.229029159999996</v>
      </c>
      <c r="AC24" s="980">
        <v>336.58256304999998</v>
      </c>
      <c r="AD24" s="980">
        <v>124.45712249</v>
      </c>
      <c r="AE24" s="980">
        <v>154.51414057</v>
      </c>
      <c r="AF24" s="980">
        <v>370.89684598000002</v>
      </c>
      <c r="AG24" s="980">
        <v>289.75063502999996</v>
      </c>
      <c r="AH24" s="980">
        <v>51.102202849999998</v>
      </c>
      <c r="AI24" s="980">
        <v>17.429523990000003</v>
      </c>
      <c r="AJ24" s="980">
        <v>53.157765500000004</v>
      </c>
      <c r="AK24" s="980">
        <v>41.306989750000014</v>
      </c>
      <c r="AL24" s="980">
        <v>11.845659399999999</v>
      </c>
      <c r="AM24" s="670" t="s">
        <v>24</v>
      </c>
      <c r="AN24" s="973">
        <v>246.48199814</v>
      </c>
      <c r="AO24" s="973">
        <v>157.95989999</v>
      </c>
      <c r="AP24" s="973">
        <v>67.798620189999994</v>
      </c>
      <c r="AQ24" s="973">
        <v>6.8202725499999994</v>
      </c>
      <c r="AR24" s="973">
        <v>0</v>
      </c>
      <c r="AS24" s="973">
        <v>6.8360000000000004E-2</v>
      </c>
      <c r="AT24" s="973">
        <v>0</v>
      </c>
      <c r="AU24" s="973">
        <v>8.531637289999999</v>
      </c>
      <c r="AV24" s="429"/>
    </row>
    <row r="25" spans="1:48" ht="21.75" customHeight="1">
      <c r="A25" s="524" t="s">
        <v>25</v>
      </c>
      <c r="B25" s="986">
        <v>84.669388199999972</v>
      </c>
      <c r="C25" s="986">
        <v>138.60670625999998</v>
      </c>
      <c r="D25" s="986">
        <v>194.72167891999999</v>
      </c>
      <c r="E25" s="986">
        <v>33.740889629999998</v>
      </c>
      <c r="F25" s="986">
        <v>1.7857990500000001</v>
      </c>
      <c r="G25" s="986">
        <v>50.302122860000004</v>
      </c>
      <c r="H25" s="986">
        <v>15.307865539999998</v>
      </c>
      <c r="I25" s="986">
        <v>290.45110922999999</v>
      </c>
      <c r="J25" s="986">
        <v>42.2467167</v>
      </c>
      <c r="K25" s="986">
        <v>55.067819419999999</v>
      </c>
      <c r="L25" s="986">
        <v>9.4633928800003559</v>
      </c>
      <c r="M25" s="986">
        <v>916.36348869000017</v>
      </c>
      <c r="N25" s="524" t="s">
        <v>25</v>
      </c>
      <c r="O25" s="986">
        <v>71.893498699999967</v>
      </c>
      <c r="P25" s="986">
        <v>134.09486848999998</v>
      </c>
      <c r="Q25" s="986">
        <v>124.90425752000002</v>
      </c>
      <c r="R25" s="986">
        <v>26.438665509999996</v>
      </c>
      <c r="S25" s="986">
        <v>1.54265772</v>
      </c>
      <c r="T25" s="986">
        <v>7.9591480900000011</v>
      </c>
      <c r="U25" s="986">
        <v>5.10104019</v>
      </c>
      <c r="V25" s="986">
        <v>175.56737180999997</v>
      </c>
      <c r="W25" s="986">
        <v>27.227373289999999</v>
      </c>
      <c r="X25" s="986">
        <v>14.55059378</v>
      </c>
      <c r="Y25" s="986">
        <v>9.2098694300002535</v>
      </c>
      <c r="Z25" s="986">
        <v>598.48934453000015</v>
      </c>
      <c r="AA25" s="524" t="s">
        <v>25</v>
      </c>
      <c r="AB25" s="981">
        <v>84.669388199999972</v>
      </c>
      <c r="AC25" s="981">
        <v>138.60670625999998</v>
      </c>
      <c r="AD25" s="981">
        <v>43.948721460000002</v>
      </c>
      <c r="AE25" s="981">
        <v>48.230031220000001</v>
      </c>
      <c r="AF25" s="981">
        <v>194.72167891999999</v>
      </c>
      <c r="AG25" s="981">
        <v>133.18011595999999</v>
      </c>
      <c r="AH25" s="981">
        <v>11.100107919999999</v>
      </c>
      <c r="AI25" s="981">
        <v>28.449797760000003</v>
      </c>
      <c r="AJ25" s="981">
        <v>33.740889629999998</v>
      </c>
      <c r="AK25" s="981">
        <v>19.866664320000002</v>
      </c>
      <c r="AL25" s="981">
        <v>3.0849149699999998</v>
      </c>
      <c r="AM25" s="524" t="s">
        <v>25</v>
      </c>
      <c r="AN25" s="974">
        <v>290.45110922999999</v>
      </c>
      <c r="AO25" s="974">
        <v>244.56110101000002</v>
      </c>
      <c r="AP25" s="974">
        <v>7.44855438</v>
      </c>
      <c r="AQ25" s="974">
        <v>3.1041469299999997</v>
      </c>
      <c r="AR25" s="974">
        <v>9.1030211999999988</v>
      </c>
      <c r="AS25" s="974">
        <v>20.837429</v>
      </c>
      <c r="AT25" s="974">
        <v>0</v>
      </c>
      <c r="AU25" s="974">
        <v>4.1860828400000001</v>
      </c>
      <c r="AV25" s="429"/>
    </row>
    <row r="26" spans="1:48" ht="21.75" customHeight="1">
      <c r="A26" s="670" t="s">
        <v>26</v>
      </c>
      <c r="B26" s="985">
        <v>69.443417039999957</v>
      </c>
      <c r="C26" s="985">
        <v>145.56049272999999</v>
      </c>
      <c r="D26" s="985">
        <v>164.41864443999998</v>
      </c>
      <c r="E26" s="985">
        <v>24.744695100000001</v>
      </c>
      <c r="F26" s="985">
        <v>3.1692137099999997</v>
      </c>
      <c r="G26" s="985">
        <v>50.564989650000001</v>
      </c>
      <c r="H26" s="985">
        <v>19.734206960000002</v>
      </c>
      <c r="I26" s="985">
        <v>52.590537080000004</v>
      </c>
      <c r="J26" s="985">
        <v>46.215670129999999</v>
      </c>
      <c r="K26" s="985">
        <v>37.892966569999999</v>
      </c>
      <c r="L26" s="985">
        <v>5.4604849100001047</v>
      </c>
      <c r="M26" s="985">
        <v>619.79531832000009</v>
      </c>
      <c r="N26" s="670" t="s">
        <v>26</v>
      </c>
      <c r="O26" s="985">
        <v>59.302523769999958</v>
      </c>
      <c r="P26" s="985">
        <v>141.03058973</v>
      </c>
      <c r="Q26" s="985">
        <v>113.77470862999999</v>
      </c>
      <c r="R26" s="985">
        <v>22.083112400000001</v>
      </c>
      <c r="S26" s="985">
        <v>2.7831506699999999</v>
      </c>
      <c r="T26" s="985">
        <v>18.061929769999999</v>
      </c>
      <c r="U26" s="985">
        <v>8.4807197600000013</v>
      </c>
      <c r="V26" s="985">
        <v>42.684215000000002</v>
      </c>
      <c r="W26" s="985">
        <v>27.416139430000001</v>
      </c>
      <c r="X26" s="985">
        <v>10.048106410000001</v>
      </c>
      <c r="Y26" s="985">
        <v>5.4604849100002184</v>
      </c>
      <c r="Z26" s="985">
        <v>451.12568048000014</v>
      </c>
      <c r="AA26" s="670" t="s">
        <v>26</v>
      </c>
      <c r="AB26" s="980">
        <v>69.443417039999957</v>
      </c>
      <c r="AC26" s="980">
        <v>145.56049272999999</v>
      </c>
      <c r="AD26" s="980">
        <v>46.185432849999991</v>
      </c>
      <c r="AE26" s="980">
        <v>72.995314450000009</v>
      </c>
      <c r="AF26" s="980">
        <v>164.41864443999998</v>
      </c>
      <c r="AG26" s="980">
        <v>137.44588171999999</v>
      </c>
      <c r="AH26" s="980">
        <v>7.9240728199999992</v>
      </c>
      <c r="AI26" s="980">
        <v>1.8211347399999998</v>
      </c>
      <c r="AJ26" s="980">
        <v>24.744695100000001</v>
      </c>
      <c r="AK26" s="980">
        <v>20.936547820000001</v>
      </c>
      <c r="AL26" s="980">
        <v>3.8081472799999996</v>
      </c>
      <c r="AM26" s="670" t="s">
        <v>26</v>
      </c>
      <c r="AN26" s="973">
        <v>52.590537080000004</v>
      </c>
      <c r="AO26" s="973">
        <v>41.139176649999996</v>
      </c>
      <c r="AP26" s="973">
        <v>3.7064102200000004</v>
      </c>
      <c r="AQ26" s="973">
        <v>0.42280590000000001</v>
      </c>
      <c r="AR26" s="973">
        <v>0</v>
      </c>
      <c r="AS26" s="973">
        <v>0.47695973999999997</v>
      </c>
      <c r="AT26" s="973">
        <v>0</v>
      </c>
      <c r="AU26" s="973">
        <v>0</v>
      </c>
      <c r="AV26" s="429"/>
    </row>
    <row r="27" spans="1:48" ht="21.75" customHeight="1">
      <c r="A27" s="524" t="s">
        <v>27</v>
      </c>
      <c r="B27" s="986">
        <v>170.99671567999997</v>
      </c>
      <c r="C27" s="986">
        <v>374.6762012100001</v>
      </c>
      <c r="D27" s="986">
        <v>386.85010806000003</v>
      </c>
      <c r="E27" s="986">
        <v>89.958229759999995</v>
      </c>
      <c r="F27" s="986">
        <v>6.5933044800000005</v>
      </c>
      <c r="G27" s="986">
        <v>141.94556094999999</v>
      </c>
      <c r="H27" s="986">
        <v>35.086735220000001</v>
      </c>
      <c r="I27" s="986">
        <v>415.81135350999989</v>
      </c>
      <c r="J27" s="986">
        <v>107.27515008</v>
      </c>
      <c r="K27" s="986">
        <v>229.26331304999997</v>
      </c>
      <c r="L27" s="986">
        <v>43.888104700000895</v>
      </c>
      <c r="M27" s="986">
        <v>2002.3447767000011</v>
      </c>
      <c r="N27" s="524" t="s">
        <v>27</v>
      </c>
      <c r="O27" s="986">
        <v>160.39667643999996</v>
      </c>
      <c r="P27" s="986">
        <v>370.33565388000011</v>
      </c>
      <c r="Q27" s="986">
        <v>236.62012058000002</v>
      </c>
      <c r="R27" s="986">
        <v>59.798696429999993</v>
      </c>
      <c r="S27" s="986">
        <v>3.8413508300000001</v>
      </c>
      <c r="T27" s="986">
        <v>39.227117360000001</v>
      </c>
      <c r="U27" s="986">
        <v>20.168441790000003</v>
      </c>
      <c r="V27" s="986">
        <v>301.22754614999991</v>
      </c>
      <c r="W27" s="986">
        <v>60.095355590000004</v>
      </c>
      <c r="X27" s="986">
        <v>49.492704090000004</v>
      </c>
      <c r="Y27" s="986">
        <v>37.480368940001199</v>
      </c>
      <c r="Z27" s="986">
        <v>1338.6840320800011</v>
      </c>
      <c r="AA27" s="524" t="s">
        <v>27</v>
      </c>
      <c r="AB27" s="981">
        <v>170.99671567999997</v>
      </c>
      <c r="AC27" s="981">
        <v>374.6762012100001</v>
      </c>
      <c r="AD27" s="981">
        <v>176.21220031000001</v>
      </c>
      <c r="AE27" s="981">
        <v>96.604957690000006</v>
      </c>
      <c r="AF27" s="981">
        <v>386.85010806000003</v>
      </c>
      <c r="AG27" s="981">
        <v>338.12740469000005</v>
      </c>
      <c r="AH27" s="981">
        <v>30.709802170000003</v>
      </c>
      <c r="AI27" s="981">
        <v>17.986325910000001</v>
      </c>
      <c r="AJ27" s="981">
        <v>89.958229759999995</v>
      </c>
      <c r="AK27" s="981">
        <v>70.72466962</v>
      </c>
      <c r="AL27" s="981">
        <v>12.978850490000001</v>
      </c>
      <c r="AM27" s="524" t="s">
        <v>27</v>
      </c>
      <c r="AN27" s="974">
        <v>415.81135350999989</v>
      </c>
      <c r="AO27" s="974">
        <v>293.18765305999995</v>
      </c>
      <c r="AP27" s="974">
        <v>45.450210299999988</v>
      </c>
      <c r="AQ27" s="974">
        <v>32.304453670000001</v>
      </c>
      <c r="AR27" s="974">
        <v>13.213416669999999</v>
      </c>
      <c r="AS27" s="974">
        <v>6.0809371700000003</v>
      </c>
      <c r="AT27" s="974">
        <v>0</v>
      </c>
      <c r="AU27" s="974">
        <v>3.97157253</v>
      </c>
      <c r="AV27" s="429"/>
    </row>
    <row r="28" spans="1:48" ht="21.75" customHeight="1">
      <c r="A28" s="670" t="s">
        <v>28</v>
      </c>
      <c r="B28" s="985">
        <v>160.48385170999998</v>
      </c>
      <c r="C28" s="985">
        <v>472.38931420000006</v>
      </c>
      <c r="D28" s="985">
        <v>551.05395907000002</v>
      </c>
      <c r="E28" s="985">
        <v>71.875465239999983</v>
      </c>
      <c r="F28" s="985">
        <v>7.4324041599999999</v>
      </c>
      <c r="G28" s="985">
        <v>120.04699799999997</v>
      </c>
      <c r="H28" s="985">
        <v>34.105255829999997</v>
      </c>
      <c r="I28" s="985">
        <v>578.76230467999994</v>
      </c>
      <c r="J28" s="985">
        <v>172.65743997999999</v>
      </c>
      <c r="K28" s="985">
        <v>151.68570047999998</v>
      </c>
      <c r="L28" s="985">
        <v>19.70795796000084</v>
      </c>
      <c r="M28" s="985">
        <v>2340.2006513100009</v>
      </c>
      <c r="N28" s="670" t="s">
        <v>28</v>
      </c>
      <c r="O28" s="985">
        <v>132.52620357999999</v>
      </c>
      <c r="P28" s="985">
        <v>458.12632640000004</v>
      </c>
      <c r="Q28" s="985">
        <v>345.69978499000001</v>
      </c>
      <c r="R28" s="985">
        <v>50.002568449999991</v>
      </c>
      <c r="S28" s="985">
        <v>4.8150014699999995</v>
      </c>
      <c r="T28" s="985">
        <v>40.567247949999995</v>
      </c>
      <c r="U28" s="985">
        <v>18.415470190000001</v>
      </c>
      <c r="V28" s="985">
        <v>445.62756873000001</v>
      </c>
      <c r="W28" s="985">
        <v>90.479994860000019</v>
      </c>
      <c r="X28" s="985">
        <v>37.012925039999999</v>
      </c>
      <c r="Y28" s="985">
        <v>19.707957960000613</v>
      </c>
      <c r="Z28" s="985">
        <v>1642.9810496200007</v>
      </c>
      <c r="AA28" s="670" t="s">
        <v>28</v>
      </c>
      <c r="AB28" s="980">
        <v>160.48385170999998</v>
      </c>
      <c r="AC28" s="980">
        <v>472.38931420000006</v>
      </c>
      <c r="AD28" s="980">
        <v>187.67198851000001</v>
      </c>
      <c r="AE28" s="980">
        <v>185.48344746999999</v>
      </c>
      <c r="AF28" s="980">
        <v>551.05395907000002</v>
      </c>
      <c r="AG28" s="980">
        <v>251.12966332000002</v>
      </c>
      <c r="AH28" s="980">
        <v>30.64082805</v>
      </c>
      <c r="AI28" s="980">
        <v>46.726233380000004</v>
      </c>
      <c r="AJ28" s="980">
        <v>71.875465239999983</v>
      </c>
      <c r="AK28" s="980">
        <v>48.177931770000001</v>
      </c>
      <c r="AL28" s="980">
        <v>16.154163270000002</v>
      </c>
      <c r="AM28" s="670" t="s">
        <v>28</v>
      </c>
      <c r="AN28" s="973">
        <v>578.76230467999994</v>
      </c>
      <c r="AO28" s="973">
        <v>507.10412817999998</v>
      </c>
      <c r="AP28" s="973">
        <v>60.922651219999999</v>
      </c>
      <c r="AQ28" s="973">
        <v>0</v>
      </c>
      <c r="AR28" s="973">
        <v>3.6172191200000001</v>
      </c>
      <c r="AS28" s="973">
        <v>0.22003600000000001</v>
      </c>
      <c r="AT28" s="973">
        <v>0</v>
      </c>
      <c r="AU28" s="973">
        <v>3.8356662099999999</v>
      </c>
      <c r="AV28" s="429"/>
    </row>
    <row r="29" spans="1:48" ht="21.75" customHeight="1">
      <c r="A29" s="679" t="s">
        <v>29</v>
      </c>
      <c r="B29" s="987">
        <v>1841.7661644499999</v>
      </c>
      <c r="C29" s="987">
        <v>4332.5231392100004</v>
      </c>
      <c r="D29" s="987">
        <v>4862.9438989299997</v>
      </c>
      <c r="E29" s="987">
        <v>840.09568412999988</v>
      </c>
      <c r="F29" s="987">
        <v>70.74642317</v>
      </c>
      <c r="G29" s="987">
        <v>1001.5232932399998</v>
      </c>
      <c r="H29" s="987">
        <v>390.03166997</v>
      </c>
      <c r="I29" s="987">
        <v>5089.9214784200003</v>
      </c>
      <c r="J29" s="987">
        <v>1674.6495409700001</v>
      </c>
      <c r="K29" s="987">
        <v>1596.5363630900001</v>
      </c>
      <c r="L29" s="987">
        <v>210.90332683000815</v>
      </c>
      <c r="M29" s="987">
        <v>21911.640982410005</v>
      </c>
      <c r="N29" s="679" t="s">
        <v>29</v>
      </c>
      <c r="O29" s="987">
        <v>1501.0736124999999</v>
      </c>
      <c r="P29" s="987">
        <v>4130.88251356</v>
      </c>
      <c r="Q29" s="987">
        <v>2881.8547761</v>
      </c>
      <c r="R29" s="987">
        <v>565.60590692999995</v>
      </c>
      <c r="S29" s="987">
        <v>40.394469030000003</v>
      </c>
      <c r="T29" s="987">
        <v>214.92137675999996</v>
      </c>
      <c r="U29" s="987">
        <v>166.10341946</v>
      </c>
      <c r="V29" s="987">
        <v>3237.1640838900003</v>
      </c>
      <c r="W29" s="987">
        <v>766.34704077000015</v>
      </c>
      <c r="X29" s="987">
        <v>370.33942375000004</v>
      </c>
      <c r="Y29" s="987">
        <v>202.54835441000614</v>
      </c>
      <c r="Z29" s="987">
        <v>14077.234977160004</v>
      </c>
      <c r="AA29" s="679" t="s">
        <v>29</v>
      </c>
      <c r="AB29" s="982">
        <v>1841.7661644499999</v>
      </c>
      <c r="AC29" s="982">
        <v>4332.5231392100004</v>
      </c>
      <c r="AD29" s="982">
        <v>1790.6722055600001</v>
      </c>
      <c r="AE29" s="982">
        <v>1639.3216090700002</v>
      </c>
      <c r="AF29" s="982">
        <v>4862.9438989299997</v>
      </c>
      <c r="AG29" s="982">
        <v>3650.7606336099998</v>
      </c>
      <c r="AH29" s="982">
        <v>372.60626230000003</v>
      </c>
      <c r="AI29" s="982">
        <v>329.47902122000005</v>
      </c>
      <c r="AJ29" s="982">
        <v>840.09568412999988</v>
      </c>
      <c r="AK29" s="982">
        <v>619.77393123000002</v>
      </c>
      <c r="AL29" s="982">
        <v>192.39861072000002</v>
      </c>
      <c r="AM29" s="679" t="s">
        <v>29</v>
      </c>
      <c r="AN29" s="975">
        <v>5089.9214784200003</v>
      </c>
      <c r="AO29" s="975">
        <v>3421.8793191499999</v>
      </c>
      <c r="AP29" s="975">
        <v>770.0072638800001</v>
      </c>
      <c r="AQ29" s="975">
        <v>120.98989812000002</v>
      </c>
      <c r="AR29" s="975">
        <v>70.206759109999993</v>
      </c>
      <c r="AS29" s="975">
        <v>182.56460351999999</v>
      </c>
      <c r="AT29" s="975">
        <v>25.602155</v>
      </c>
      <c r="AU29" s="975">
        <v>129.00954773999999</v>
      </c>
      <c r="AV29" s="429"/>
    </row>
    <row r="30" spans="1:48" ht="21.75" customHeight="1">
      <c r="A30" s="670" t="s">
        <v>30</v>
      </c>
      <c r="B30" s="985">
        <v>207.69372596000002</v>
      </c>
      <c r="C30" s="985">
        <v>797.12554681999984</v>
      </c>
      <c r="D30" s="985">
        <v>954.15977127999986</v>
      </c>
      <c r="E30" s="985">
        <v>138.04645885999997</v>
      </c>
      <c r="F30" s="985">
        <v>62.784921749999995</v>
      </c>
      <c r="G30" s="985">
        <v>328.15291347000004</v>
      </c>
      <c r="H30" s="985">
        <v>143.38299604999997</v>
      </c>
      <c r="I30" s="985">
        <v>1362.6634265299999</v>
      </c>
      <c r="J30" s="985">
        <v>223.96647298000005</v>
      </c>
      <c r="K30" s="985">
        <v>724.43817609000007</v>
      </c>
      <c r="L30" s="985">
        <v>140.39599177999753</v>
      </c>
      <c r="M30" s="985">
        <v>5082.8104015699964</v>
      </c>
      <c r="N30" s="670" t="s">
        <v>30</v>
      </c>
      <c r="O30" s="985">
        <v>185.98544539000002</v>
      </c>
      <c r="P30" s="985">
        <v>773.96180505999985</v>
      </c>
      <c r="Q30" s="985">
        <v>540.09491908000007</v>
      </c>
      <c r="R30" s="985">
        <v>71.355619969999992</v>
      </c>
      <c r="S30" s="985">
        <v>12.188172849999997</v>
      </c>
      <c r="T30" s="985">
        <v>38.951577830000005</v>
      </c>
      <c r="U30" s="985">
        <v>30.4737942</v>
      </c>
      <c r="V30" s="985">
        <v>766.75416233999988</v>
      </c>
      <c r="W30" s="985">
        <v>122.98332611000001</v>
      </c>
      <c r="X30" s="985">
        <v>105.60257442</v>
      </c>
      <c r="Y30" s="985">
        <v>127.41477454999858</v>
      </c>
      <c r="Z30" s="985">
        <v>2775.7661717999986</v>
      </c>
      <c r="AA30" s="670" t="s">
        <v>30</v>
      </c>
      <c r="AB30" s="980">
        <v>207.69372596000002</v>
      </c>
      <c r="AC30" s="980">
        <v>797.12554681999984</v>
      </c>
      <c r="AD30" s="980">
        <v>256.56159635</v>
      </c>
      <c r="AE30" s="980">
        <v>363.76706508000001</v>
      </c>
      <c r="AF30" s="980">
        <v>954.15977127999986</v>
      </c>
      <c r="AG30" s="980">
        <v>742.53370134000011</v>
      </c>
      <c r="AH30" s="980">
        <v>67.68719591</v>
      </c>
      <c r="AI30" s="980">
        <v>50.374789379999996</v>
      </c>
      <c r="AJ30" s="980">
        <v>138.04645885999997</v>
      </c>
      <c r="AK30" s="980">
        <v>92.066229209999975</v>
      </c>
      <c r="AL30" s="980">
        <v>28.358522459999996</v>
      </c>
      <c r="AM30" s="670" t="s">
        <v>30</v>
      </c>
      <c r="AN30" s="973">
        <v>1362.6634265299999</v>
      </c>
      <c r="AO30" s="973">
        <v>438.60584265999995</v>
      </c>
      <c r="AP30" s="973">
        <v>50</v>
      </c>
      <c r="AQ30" s="973">
        <v>36.089787129999998</v>
      </c>
      <c r="AR30" s="973">
        <v>11.763755869999999</v>
      </c>
      <c r="AS30" s="973">
        <v>29.849369829999997</v>
      </c>
      <c r="AT30" s="973">
        <v>6.05818995</v>
      </c>
      <c r="AU30" s="973">
        <v>0</v>
      </c>
      <c r="AV30" s="429"/>
    </row>
    <row r="31" spans="1:48" ht="21.75" customHeight="1">
      <c r="A31" s="679" t="s">
        <v>31</v>
      </c>
      <c r="B31" s="987">
        <v>2049.4598904099998</v>
      </c>
      <c r="C31" s="987">
        <v>5129.6486860300001</v>
      </c>
      <c r="D31" s="987">
        <v>5817.10367021</v>
      </c>
      <c r="E31" s="987">
        <v>978.14214299000002</v>
      </c>
      <c r="F31" s="987">
        <v>133.53134492000001</v>
      </c>
      <c r="G31" s="987">
        <v>1329.6762067099999</v>
      </c>
      <c r="H31" s="987">
        <v>533.41466601999991</v>
      </c>
      <c r="I31" s="987">
        <v>6452.5849049500011</v>
      </c>
      <c r="J31" s="987">
        <v>1898.6160139500003</v>
      </c>
      <c r="K31" s="987">
        <v>2320.9745391800002</v>
      </c>
      <c r="L31" s="987">
        <v>351.29931860999932</v>
      </c>
      <c r="M31" s="987">
        <v>26994.451383979998</v>
      </c>
      <c r="N31" s="679" t="s">
        <v>31</v>
      </c>
      <c r="O31" s="987">
        <v>1687.0590578899996</v>
      </c>
      <c r="P31" s="987">
        <v>4904.8443186200002</v>
      </c>
      <c r="Q31" s="987">
        <v>3421.9496951800002</v>
      </c>
      <c r="R31" s="987">
        <v>636.96152689999997</v>
      </c>
      <c r="S31" s="987">
        <v>52.582641880000004</v>
      </c>
      <c r="T31" s="987">
        <v>253.87295458999995</v>
      </c>
      <c r="U31" s="987">
        <v>196.57721365999996</v>
      </c>
      <c r="V31" s="987">
        <v>4003.9182462300005</v>
      </c>
      <c r="W31" s="987">
        <v>889.33036688000016</v>
      </c>
      <c r="X31" s="987">
        <v>475.94199817000003</v>
      </c>
      <c r="Y31" s="987">
        <v>329.96312895999654</v>
      </c>
      <c r="Z31" s="987">
        <v>16853.00114896</v>
      </c>
      <c r="AA31" s="679" t="s">
        <v>31</v>
      </c>
      <c r="AB31" s="982">
        <v>2049.4598904099998</v>
      </c>
      <c r="AC31" s="982">
        <v>5129.6486860300001</v>
      </c>
      <c r="AD31" s="982">
        <v>2047.2338019099996</v>
      </c>
      <c r="AE31" s="982">
        <v>2003.0886741500003</v>
      </c>
      <c r="AF31" s="982">
        <v>5817.10367021</v>
      </c>
      <c r="AG31" s="982">
        <v>4393.2943349500001</v>
      </c>
      <c r="AH31" s="982">
        <v>440.29345820999998</v>
      </c>
      <c r="AI31" s="982">
        <v>379.85381060000003</v>
      </c>
      <c r="AJ31" s="982">
        <v>978.14214299000002</v>
      </c>
      <c r="AK31" s="982">
        <v>711.8401604400002</v>
      </c>
      <c r="AL31" s="982">
        <v>220.75713318000004</v>
      </c>
      <c r="AM31" s="679" t="s">
        <v>31</v>
      </c>
      <c r="AN31" s="975">
        <v>6452.5849049500011</v>
      </c>
      <c r="AO31" s="975">
        <v>3860.4851618100001</v>
      </c>
      <c r="AP31" s="975">
        <v>820.0072638800001</v>
      </c>
      <c r="AQ31" s="975">
        <v>157.07968525000001</v>
      </c>
      <c r="AR31" s="975">
        <v>81.97051497999999</v>
      </c>
      <c r="AS31" s="975">
        <v>212.41397334999996</v>
      </c>
      <c r="AT31" s="975">
        <v>31.660344949999995</v>
      </c>
      <c r="AU31" s="975">
        <v>129.00954773999999</v>
      </c>
      <c r="AV31" s="429"/>
    </row>
    <row r="32" spans="1:48" ht="21.75" customHeight="1">
      <c r="A32" s="670" t="s">
        <v>32</v>
      </c>
      <c r="B32" s="985">
        <v>80.723709979999995</v>
      </c>
      <c r="C32" s="985">
        <v>53.253718079999992</v>
      </c>
      <c r="D32" s="985">
        <v>55.795505049999996</v>
      </c>
      <c r="E32" s="985">
        <v>30.528451580000006</v>
      </c>
      <c r="F32" s="985">
        <v>7.1998949999999997</v>
      </c>
      <c r="G32" s="985">
        <v>10.79424113</v>
      </c>
      <c r="H32" s="985">
        <v>7.5201478899999996</v>
      </c>
      <c r="I32" s="985">
        <v>67.27239505</v>
      </c>
      <c r="J32" s="985">
        <v>35.300396620000001</v>
      </c>
      <c r="K32" s="985">
        <v>27.12662302</v>
      </c>
      <c r="L32" s="985">
        <v>26.43635426000003</v>
      </c>
      <c r="M32" s="985">
        <v>401.95143766000001</v>
      </c>
      <c r="N32" s="670" t="s">
        <v>32</v>
      </c>
      <c r="O32" s="985">
        <v>68.111028239999996</v>
      </c>
      <c r="P32" s="985">
        <v>45.58585939999999</v>
      </c>
      <c r="Q32" s="985">
        <v>32.679155359999996</v>
      </c>
      <c r="R32" s="985">
        <v>7.2910285500000009</v>
      </c>
      <c r="S32" s="985">
        <v>4.9878313800000003</v>
      </c>
      <c r="T32" s="985">
        <v>1.16483995</v>
      </c>
      <c r="U32" s="985">
        <v>3.7911541899999999</v>
      </c>
      <c r="V32" s="985">
        <v>18.769238719999997</v>
      </c>
      <c r="W32" s="985">
        <v>19.83458924</v>
      </c>
      <c r="X32" s="985">
        <v>5.7272182100000002</v>
      </c>
      <c r="Y32" s="985">
        <v>25.238918510000076</v>
      </c>
      <c r="Z32" s="985">
        <v>233.18086175000002</v>
      </c>
      <c r="AA32" s="670" t="s">
        <v>32</v>
      </c>
      <c r="AB32" s="980">
        <v>80.723709979999995</v>
      </c>
      <c r="AC32" s="980">
        <v>53.253718079999992</v>
      </c>
      <c r="AD32" s="980">
        <v>22.498256829999999</v>
      </c>
      <c r="AE32" s="980">
        <v>20.2719503</v>
      </c>
      <c r="AF32" s="980">
        <v>55.795505049999996</v>
      </c>
      <c r="AG32" s="980">
        <v>45.825936810000002</v>
      </c>
      <c r="AH32" s="980">
        <v>1.5771940200000001</v>
      </c>
      <c r="AI32" s="980">
        <v>3.8578474800000007</v>
      </c>
      <c r="AJ32" s="980">
        <v>30.528451580000006</v>
      </c>
      <c r="AK32" s="980">
        <v>24.376923960000006</v>
      </c>
      <c r="AL32" s="980">
        <v>6.0453850600000001</v>
      </c>
      <c r="AM32" s="670" t="s">
        <v>32</v>
      </c>
      <c r="AN32" s="973">
        <v>67.27239505</v>
      </c>
      <c r="AO32" s="973">
        <v>0</v>
      </c>
      <c r="AP32" s="973">
        <v>0</v>
      </c>
      <c r="AQ32" s="973">
        <v>0</v>
      </c>
      <c r="AR32" s="973">
        <v>0</v>
      </c>
      <c r="AS32" s="973">
        <v>0</v>
      </c>
      <c r="AT32" s="973">
        <v>0</v>
      </c>
      <c r="AU32" s="973">
        <v>0</v>
      </c>
      <c r="AV32" s="429"/>
    </row>
    <row r="33" spans="1:49" ht="21.75" customHeight="1">
      <c r="A33" s="524" t="s">
        <v>33</v>
      </c>
      <c r="B33" s="986">
        <v>35.393523559999998</v>
      </c>
      <c r="C33" s="986">
        <v>15.7451472</v>
      </c>
      <c r="D33" s="986">
        <v>31.733972230000003</v>
      </c>
      <c r="E33" s="986">
        <v>14.718049499999999</v>
      </c>
      <c r="F33" s="986">
        <v>0.98162100000000008</v>
      </c>
      <c r="G33" s="986">
        <v>15.610699909999999</v>
      </c>
      <c r="H33" s="986">
        <v>2.75518967</v>
      </c>
      <c r="I33" s="986">
        <v>28.342392930000003</v>
      </c>
      <c r="J33" s="986">
        <v>9.7794241300000007</v>
      </c>
      <c r="K33" s="986">
        <v>13.68615999</v>
      </c>
      <c r="L33" s="986">
        <v>7.8074279999952978E-2</v>
      </c>
      <c r="M33" s="986">
        <v>168.82425439999994</v>
      </c>
      <c r="N33" s="524" t="s">
        <v>33</v>
      </c>
      <c r="O33" s="986">
        <v>32.153656099999999</v>
      </c>
      <c r="P33" s="986">
        <v>15.14826706</v>
      </c>
      <c r="Q33" s="986">
        <v>23.279416140000002</v>
      </c>
      <c r="R33" s="986">
        <v>9.0689742399999975</v>
      </c>
      <c r="S33" s="986">
        <v>0.95162100000000005</v>
      </c>
      <c r="T33" s="986">
        <v>2.6771163000000002</v>
      </c>
      <c r="U33" s="986">
        <v>0.96126449999999997</v>
      </c>
      <c r="V33" s="986">
        <v>9.6976710500000003</v>
      </c>
      <c r="W33" s="986">
        <v>6.1806057800000005</v>
      </c>
      <c r="X33" s="986">
        <v>5.1166012599999995</v>
      </c>
      <c r="Y33" s="986">
        <v>7.8074279999952978E-2</v>
      </c>
      <c r="Z33" s="986">
        <v>105.31326770999995</v>
      </c>
      <c r="AA33" s="524" t="s">
        <v>33</v>
      </c>
      <c r="AB33" s="981">
        <v>35.393523559999998</v>
      </c>
      <c r="AC33" s="981">
        <v>15.7451472</v>
      </c>
      <c r="AD33" s="981">
        <v>4.9456604400000002</v>
      </c>
      <c r="AE33" s="981">
        <v>5.2758242699999993</v>
      </c>
      <c r="AF33" s="981">
        <v>31.733972230000003</v>
      </c>
      <c r="AG33" s="981">
        <v>26.282455880000004</v>
      </c>
      <c r="AH33" s="981">
        <v>0.29420321999999999</v>
      </c>
      <c r="AI33" s="981">
        <v>1.0299233800000001</v>
      </c>
      <c r="AJ33" s="981">
        <v>14.718049499999999</v>
      </c>
      <c r="AK33" s="981">
        <v>6.9005955099999996</v>
      </c>
      <c r="AL33" s="981">
        <v>7.4280518400000011</v>
      </c>
      <c r="AM33" s="524" t="s">
        <v>33</v>
      </c>
      <c r="AN33" s="974">
        <v>28.342392930000003</v>
      </c>
      <c r="AO33" s="974">
        <v>0</v>
      </c>
      <c r="AP33" s="974">
        <v>0</v>
      </c>
      <c r="AQ33" s="974">
        <v>9.6281859999999997E-2</v>
      </c>
      <c r="AR33" s="974">
        <v>7.7943999999999999E-2</v>
      </c>
      <c r="AS33" s="974">
        <v>16.768620600000002</v>
      </c>
      <c r="AT33" s="974">
        <v>0.27239600000000003</v>
      </c>
      <c r="AU33" s="974">
        <v>0</v>
      </c>
      <c r="AV33" s="429"/>
    </row>
    <row r="34" spans="1:49" ht="21.75" customHeight="1">
      <c r="A34" s="670" t="s">
        <v>34</v>
      </c>
      <c r="B34" s="985">
        <v>81.263290930000011</v>
      </c>
      <c r="C34" s="985">
        <v>58.461631050000001</v>
      </c>
      <c r="D34" s="985">
        <v>59.15884921</v>
      </c>
      <c r="E34" s="985">
        <v>15.39586313</v>
      </c>
      <c r="F34" s="985">
        <v>16.235878100000001</v>
      </c>
      <c r="G34" s="985">
        <v>37.060504979999997</v>
      </c>
      <c r="H34" s="985">
        <v>11.221523650000002</v>
      </c>
      <c r="I34" s="985">
        <v>71.445766399999997</v>
      </c>
      <c r="J34" s="985">
        <v>47.849771160000003</v>
      </c>
      <c r="K34" s="985">
        <v>10.53286598</v>
      </c>
      <c r="L34" s="985">
        <v>6.2463296900000387</v>
      </c>
      <c r="M34" s="985">
        <v>414.87227428</v>
      </c>
      <c r="N34" s="670" t="s">
        <v>34</v>
      </c>
      <c r="O34" s="985">
        <v>57.127876880000017</v>
      </c>
      <c r="P34" s="985">
        <v>54.988408939999999</v>
      </c>
      <c r="Q34" s="985">
        <v>31.202670739999999</v>
      </c>
      <c r="R34" s="985">
        <v>12.604693580000001</v>
      </c>
      <c r="S34" s="985">
        <v>13.04979193</v>
      </c>
      <c r="T34" s="985">
        <v>4.1555209</v>
      </c>
      <c r="U34" s="985">
        <v>4.0372188500000004</v>
      </c>
      <c r="V34" s="985">
        <v>14.566077509999998</v>
      </c>
      <c r="W34" s="985">
        <v>15.78446662</v>
      </c>
      <c r="X34" s="985">
        <v>5.9381303599999997</v>
      </c>
      <c r="Y34" s="985">
        <v>5.4318193000000576</v>
      </c>
      <c r="Z34" s="985">
        <v>218.88667561000003</v>
      </c>
      <c r="AA34" s="670" t="s">
        <v>34</v>
      </c>
      <c r="AB34" s="980">
        <v>81.263290930000011</v>
      </c>
      <c r="AC34" s="980">
        <v>58.461631050000001</v>
      </c>
      <c r="AD34" s="980">
        <v>37.698055219999993</v>
      </c>
      <c r="AE34" s="980">
        <v>14.61147733</v>
      </c>
      <c r="AF34" s="980">
        <v>59.15884921</v>
      </c>
      <c r="AG34" s="980">
        <v>51.654380629999991</v>
      </c>
      <c r="AH34" s="980">
        <v>1.7106738700000002</v>
      </c>
      <c r="AI34" s="980">
        <v>4.9494289500000006</v>
      </c>
      <c r="AJ34" s="980">
        <v>15.39586313</v>
      </c>
      <c r="AK34" s="980">
        <v>8.8716123999999983</v>
      </c>
      <c r="AL34" s="980">
        <v>6.5242507300000003</v>
      </c>
      <c r="AM34" s="670" t="s">
        <v>34</v>
      </c>
      <c r="AN34" s="973">
        <v>71.445766399999997</v>
      </c>
      <c r="AO34" s="973">
        <v>0</v>
      </c>
      <c r="AP34" s="973">
        <v>0</v>
      </c>
      <c r="AQ34" s="973">
        <v>8.4230551999999985</v>
      </c>
      <c r="AR34" s="973">
        <v>0</v>
      </c>
      <c r="AS34" s="973">
        <v>0</v>
      </c>
      <c r="AT34" s="973">
        <v>0</v>
      </c>
      <c r="AU34" s="973">
        <v>0</v>
      </c>
      <c r="AV34" s="429"/>
    </row>
    <row r="35" spans="1:49" ht="21.75" customHeight="1">
      <c r="A35" s="524" t="s">
        <v>35</v>
      </c>
      <c r="B35" s="986">
        <v>86.25826930999996</v>
      </c>
      <c r="C35" s="986">
        <v>113.36608395</v>
      </c>
      <c r="D35" s="986">
        <v>135.06856223</v>
      </c>
      <c r="E35" s="986">
        <v>68.379994190000019</v>
      </c>
      <c r="F35" s="986">
        <v>1.3510935500000001</v>
      </c>
      <c r="G35" s="986">
        <v>9.0326548299999985</v>
      </c>
      <c r="H35" s="986">
        <v>27.28352645</v>
      </c>
      <c r="I35" s="986">
        <v>156.08843413</v>
      </c>
      <c r="J35" s="986">
        <v>45.831507010000003</v>
      </c>
      <c r="K35" s="986">
        <v>127.6689895</v>
      </c>
      <c r="L35" s="986">
        <v>2.3118577899999764</v>
      </c>
      <c r="M35" s="986">
        <v>772.64097293999987</v>
      </c>
      <c r="N35" s="524" t="s">
        <v>35</v>
      </c>
      <c r="O35" s="986">
        <v>67.069494769999963</v>
      </c>
      <c r="P35" s="986">
        <v>107.07261641000001</v>
      </c>
      <c r="Q35" s="986">
        <v>66.53807553</v>
      </c>
      <c r="R35" s="986">
        <v>25.606502320000001</v>
      </c>
      <c r="S35" s="986">
        <v>1.1698652300000001</v>
      </c>
      <c r="T35" s="986">
        <v>1.78879302</v>
      </c>
      <c r="U35" s="986">
        <v>19.50181298</v>
      </c>
      <c r="V35" s="986">
        <v>45.573564500000003</v>
      </c>
      <c r="W35" s="986">
        <v>27.334813280000002</v>
      </c>
      <c r="X35" s="986">
        <v>8.969616929999999</v>
      </c>
      <c r="Y35" s="986">
        <v>2.3118577899999764</v>
      </c>
      <c r="Z35" s="986">
        <v>372.93701276000002</v>
      </c>
      <c r="AA35" s="524" t="s">
        <v>35</v>
      </c>
      <c r="AB35" s="981">
        <v>86.25826930999996</v>
      </c>
      <c r="AC35" s="981">
        <v>113.36608395</v>
      </c>
      <c r="AD35" s="981">
        <v>55.019842330000003</v>
      </c>
      <c r="AE35" s="981">
        <v>36.091724839999998</v>
      </c>
      <c r="AF35" s="981">
        <v>135.06856223</v>
      </c>
      <c r="AG35" s="981">
        <v>98.530551840000001</v>
      </c>
      <c r="AH35" s="981">
        <v>1.4708636199999998</v>
      </c>
      <c r="AI35" s="981">
        <v>7.0190611600000006</v>
      </c>
      <c r="AJ35" s="981">
        <v>68.379994190000019</v>
      </c>
      <c r="AK35" s="981">
        <v>50.208396380000003</v>
      </c>
      <c r="AL35" s="981">
        <v>5.0801121400000007</v>
      </c>
      <c r="AM35" s="524" t="s">
        <v>35</v>
      </c>
      <c r="AN35" s="974">
        <v>156.08843413</v>
      </c>
      <c r="AO35" s="974">
        <v>1.5896E-2</v>
      </c>
      <c r="AP35" s="974">
        <v>0</v>
      </c>
      <c r="AQ35" s="974">
        <v>7.4011359900000002</v>
      </c>
      <c r="AR35" s="974">
        <v>0</v>
      </c>
      <c r="AS35" s="974">
        <v>0</v>
      </c>
      <c r="AT35" s="974">
        <v>0</v>
      </c>
      <c r="AU35" s="974">
        <v>0</v>
      </c>
      <c r="AV35" s="429"/>
    </row>
    <row r="36" spans="1:49" ht="21.75" customHeight="1">
      <c r="A36" s="792" t="s">
        <v>129</v>
      </c>
      <c r="B36" s="988">
        <v>283.63879377999996</v>
      </c>
      <c r="C36" s="988">
        <v>240.82658028</v>
      </c>
      <c r="D36" s="988">
        <v>281.75688872000001</v>
      </c>
      <c r="E36" s="988">
        <v>129.02235840000003</v>
      </c>
      <c r="F36" s="988">
        <v>25.768487650000001</v>
      </c>
      <c r="G36" s="988">
        <v>72.49810085</v>
      </c>
      <c r="H36" s="988">
        <v>48.780387660000002</v>
      </c>
      <c r="I36" s="988">
        <v>323.14898851000004</v>
      </c>
      <c r="J36" s="988">
        <v>138.76109891999999</v>
      </c>
      <c r="K36" s="988">
        <v>179.01463848999998</v>
      </c>
      <c r="L36" s="988">
        <v>35.072616019999941</v>
      </c>
      <c r="M36" s="988">
        <v>1758.2889392799998</v>
      </c>
      <c r="N36" s="792" t="s">
        <v>129</v>
      </c>
      <c r="O36" s="988">
        <v>224.46205598999995</v>
      </c>
      <c r="P36" s="988">
        <v>222.79515180999999</v>
      </c>
      <c r="Q36" s="988">
        <v>153.69931776999999</v>
      </c>
      <c r="R36" s="988">
        <v>54.571198689999996</v>
      </c>
      <c r="S36" s="988">
        <v>20.159109539999999</v>
      </c>
      <c r="T36" s="988">
        <v>9.7862701699999999</v>
      </c>
      <c r="U36" s="988">
        <v>28.291450519999998</v>
      </c>
      <c r="V36" s="988">
        <v>88.606551780000004</v>
      </c>
      <c r="W36" s="988">
        <v>69.134474920000002</v>
      </c>
      <c r="X36" s="988">
        <v>25.751566759999999</v>
      </c>
      <c r="Y36" s="988">
        <v>33.060669880000091</v>
      </c>
      <c r="Z36" s="988">
        <v>930.31781782999997</v>
      </c>
      <c r="AA36" s="792" t="s">
        <v>129</v>
      </c>
      <c r="AB36" s="983">
        <v>283.63879377999996</v>
      </c>
      <c r="AC36" s="983">
        <v>240.82658028</v>
      </c>
      <c r="AD36" s="983">
        <v>120.16181482</v>
      </c>
      <c r="AE36" s="983">
        <v>76.250976739999984</v>
      </c>
      <c r="AF36" s="983">
        <v>281.75688872000001</v>
      </c>
      <c r="AG36" s="983">
        <v>222.29332515999999</v>
      </c>
      <c r="AH36" s="983">
        <v>5.0529347300000005</v>
      </c>
      <c r="AI36" s="983">
        <v>16.856260969999997</v>
      </c>
      <c r="AJ36" s="983">
        <v>129.02235840000003</v>
      </c>
      <c r="AK36" s="983">
        <v>90.357528250000001</v>
      </c>
      <c r="AL36" s="983">
        <v>25.077799770000002</v>
      </c>
      <c r="AM36" s="792" t="s">
        <v>129</v>
      </c>
      <c r="AN36" s="976">
        <v>323.14898851000004</v>
      </c>
      <c r="AO36" s="976">
        <v>1.5896E-2</v>
      </c>
      <c r="AP36" s="976">
        <v>0</v>
      </c>
      <c r="AQ36" s="976">
        <v>15.920473049999998</v>
      </c>
      <c r="AR36" s="976">
        <v>7.7943999999999999E-2</v>
      </c>
      <c r="AS36" s="976">
        <v>16.768620600000002</v>
      </c>
      <c r="AT36" s="976">
        <v>0.27239600000000003</v>
      </c>
      <c r="AU36" s="976">
        <v>0</v>
      </c>
      <c r="AV36" s="429"/>
    </row>
    <row r="37" spans="1:49" ht="21.75" customHeight="1">
      <c r="A37" s="794" t="s">
        <v>128</v>
      </c>
      <c r="B37" s="989">
        <v>2333.0986841899994</v>
      </c>
      <c r="C37" s="989">
        <v>5370.4752663099989</v>
      </c>
      <c r="D37" s="989">
        <v>6098.8605589300005</v>
      </c>
      <c r="E37" s="989">
        <v>1107.1645013899999</v>
      </c>
      <c r="F37" s="989">
        <v>159.29983256999998</v>
      </c>
      <c r="G37" s="989">
        <v>1402.1743075599998</v>
      </c>
      <c r="H37" s="989">
        <v>582.19505367999989</v>
      </c>
      <c r="I37" s="989">
        <v>6775.7338934600002</v>
      </c>
      <c r="J37" s="989">
        <v>2037.3771128699998</v>
      </c>
      <c r="K37" s="989">
        <v>2499.9891776700006</v>
      </c>
      <c r="L37" s="989">
        <v>386.37193462999858</v>
      </c>
      <c r="M37" s="989">
        <v>28752.740323259997</v>
      </c>
      <c r="N37" s="794" t="s">
        <v>128</v>
      </c>
      <c r="O37" s="989">
        <v>1911.5211138799996</v>
      </c>
      <c r="P37" s="989">
        <v>5127.6394704299992</v>
      </c>
      <c r="Q37" s="989">
        <v>3575.6490129500007</v>
      </c>
      <c r="R37" s="989">
        <v>691.53272558999993</v>
      </c>
      <c r="S37" s="989">
        <v>72.741751419999986</v>
      </c>
      <c r="T37" s="989">
        <v>263.65922475999997</v>
      </c>
      <c r="U37" s="989">
        <v>224.86866417999994</v>
      </c>
      <c r="V37" s="989">
        <v>4092.5247980100003</v>
      </c>
      <c r="W37" s="989">
        <v>958.46484179999993</v>
      </c>
      <c r="X37" s="989">
        <v>501.69356492999998</v>
      </c>
      <c r="Y37" s="989">
        <v>363.02379884000402</v>
      </c>
      <c r="Z37" s="989">
        <v>17783.318966790001</v>
      </c>
      <c r="AA37" s="794" t="s">
        <v>128</v>
      </c>
      <c r="AB37" s="984">
        <v>2333.0986841899994</v>
      </c>
      <c r="AC37" s="984">
        <v>5370.4752663099989</v>
      </c>
      <c r="AD37" s="984">
        <v>2167.3956167299998</v>
      </c>
      <c r="AE37" s="984">
        <v>2079.3396508900005</v>
      </c>
      <c r="AF37" s="984">
        <v>6098.8605589300005</v>
      </c>
      <c r="AG37" s="984">
        <v>4615.5876601100008</v>
      </c>
      <c r="AH37" s="984">
        <v>445.34639293999999</v>
      </c>
      <c r="AI37" s="984">
        <v>396.71007156999997</v>
      </c>
      <c r="AJ37" s="984">
        <v>1107.1645013899999</v>
      </c>
      <c r="AK37" s="984">
        <v>802.19768868999984</v>
      </c>
      <c r="AL37" s="984">
        <v>245.83493295000005</v>
      </c>
      <c r="AM37" s="794" t="s">
        <v>128</v>
      </c>
      <c r="AN37" s="977">
        <v>6775.7338934600002</v>
      </c>
      <c r="AO37" s="977">
        <v>3860.50105781</v>
      </c>
      <c r="AP37" s="977">
        <v>820.0072638800001</v>
      </c>
      <c r="AQ37" s="977">
        <v>173.00015830000001</v>
      </c>
      <c r="AR37" s="977">
        <v>82.048458979999992</v>
      </c>
      <c r="AS37" s="977">
        <v>229.18259394999995</v>
      </c>
      <c r="AT37" s="977">
        <v>31.932740949999996</v>
      </c>
      <c r="AU37" s="977">
        <v>129.00954773999999</v>
      </c>
      <c r="AV37" s="429"/>
    </row>
    <row r="38" spans="1:49">
      <c r="A38" s="19" t="s">
        <v>401</v>
      </c>
      <c r="B38" s="1"/>
      <c r="C38" s="1"/>
      <c r="D38" s="1"/>
      <c r="E38" s="2"/>
      <c r="F38" s="2"/>
      <c r="G38" s="1"/>
      <c r="H38" s="354"/>
      <c r="I38" s="2"/>
      <c r="J38" s="1"/>
      <c r="N38" s="19" t="s">
        <v>401</v>
      </c>
      <c r="O38" s="1"/>
      <c r="P38" s="1"/>
      <c r="Q38" s="1"/>
      <c r="R38" s="2"/>
      <c r="S38" s="2"/>
      <c r="T38" s="1"/>
      <c r="U38" s="354"/>
      <c r="V38" s="2"/>
      <c r="W38" s="1"/>
      <c r="AA38" s="19" t="s">
        <v>401</v>
      </c>
      <c r="AB38" s="1"/>
      <c r="AC38" s="421"/>
      <c r="AD38" s="1"/>
      <c r="AE38" s="2"/>
      <c r="AF38" s="430"/>
      <c r="AG38" s="1"/>
      <c r="AH38" s="354"/>
      <c r="AI38" s="2"/>
      <c r="AK38" s="429"/>
      <c r="AM38" s="19" t="s">
        <v>401</v>
      </c>
      <c r="AN38" s="183"/>
      <c r="AO38" s="183"/>
      <c r="AP38" s="183"/>
      <c r="AQ38" s="2"/>
      <c r="AR38" s="430"/>
      <c r="AS38" s="1"/>
      <c r="AT38" s="354"/>
      <c r="AU38" s="2"/>
      <c r="AW38" s="429"/>
    </row>
    <row r="39" spans="1:49" ht="14.25" customHeight="1">
      <c r="A39" s="19" t="s">
        <v>342</v>
      </c>
      <c r="B39" s="400"/>
      <c r="C39" s="400"/>
      <c r="D39" s="400"/>
      <c r="E39" s="400"/>
      <c r="F39" s="400"/>
      <c r="G39" s="400"/>
      <c r="H39" s="400"/>
      <c r="I39" s="400"/>
      <c r="J39" s="1"/>
      <c r="N39" s="554"/>
      <c r="O39" s="400"/>
      <c r="P39" s="400"/>
      <c r="Q39" s="400"/>
      <c r="R39" s="400"/>
      <c r="S39" s="400"/>
      <c r="T39" s="400"/>
      <c r="U39" s="400"/>
      <c r="V39" s="400"/>
      <c r="W39" s="1"/>
      <c r="Z39" s="429"/>
      <c r="AA39" s="554"/>
      <c r="AB39" s="431"/>
      <c r="AC39" s="400"/>
      <c r="AD39" s="400"/>
      <c r="AE39" s="400"/>
      <c r="AF39" s="400"/>
      <c r="AG39" s="400"/>
      <c r="AH39" s="400"/>
      <c r="AI39" s="400"/>
      <c r="AM39" s="554"/>
      <c r="AN39" s="400"/>
      <c r="AO39" s="400"/>
      <c r="AP39" s="400"/>
      <c r="AQ39" s="400"/>
      <c r="AR39" s="400"/>
      <c r="AS39" s="400"/>
      <c r="AT39" s="400"/>
      <c r="AU39" s="400"/>
    </row>
    <row r="40" spans="1:49" ht="6" customHeight="1">
      <c r="A40" s="554"/>
      <c r="B40" s="431"/>
      <c r="C40" s="431"/>
      <c r="D40" s="431"/>
      <c r="E40" s="431"/>
      <c r="F40" s="431"/>
      <c r="G40" s="431"/>
      <c r="H40" s="431"/>
      <c r="I40" s="431"/>
      <c r="J40" s="431"/>
      <c r="K40" s="431"/>
      <c r="L40" s="431"/>
      <c r="M40" s="431"/>
      <c r="N40" s="19"/>
      <c r="O40" s="400"/>
      <c r="P40" s="400"/>
      <c r="Q40" s="400"/>
      <c r="R40" s="400"/>
      <c r="S40" s="400"/>
      <c r="T40" s="400"/>
      <c r="U40" s="400"/>
      <c r="V40" s="400"/>
      <c r="W40" s="1"/>
      <c r="AA40" s="19"/>
      <c r="AB40" s="570"/>
      <c r="AM40" s="19"/>
    </row>
    <row r="41" spans="1:49" ht="6.95" customHeight="1">
      <c r="A41" s="1"/>
      <c r="B41" s="1"/>
      <c r="C41" s="1"/>
      <c r="D41" s="1"/>
      <c r="E41" s="1"/>
      <c r="F41" s="1"/>
      <c r="G41" s="1"/>
      <c r="H41" s="1"/>
      <c r="I41" s="1"/>
      <c r="J41" s="1"/>
    </row>
    <row r="42" spans="1:49" s="650" customFormat="1" ht="20.25">
      <c r="A42" s="665" t="s">
        <v>153</v>
      </c>
      <c r="B42" s="737"/>
      <c r="C42" s="737"/>
      <c r="D42" s="737"/>
      <c r="E42" s="737"/>
      <c r="F42" s="737"/>
      <c r="G42" s="737"/>
      <c r="H42" s="737"/>
      <c r="I42" s="737"/>
      <c r="J42" s="737"/>
      <c r="N42" s="776" t="s">
        <v>303</v>
      </c>
      <c r="R42" s="651"/>
      <c r="S42" s="651"/>
      <c r="U42" s="651"/>
      <c r="V42" s="651"/>
      <c r="W42" s="651"/>
      <c r="Z42" s="956"/>
      <c r="AA42" s="776" t="s">
        <v>303</v>
      </c>
      <c r="AM42" s="776" t="s">
        <v>303</v>
      </c>
    </row>
    <row r="43" spans="1:49" ht="18">
      <c r="A43" s="668" t="s">
        <v>1</v>
      </c>
      <c r="B43" s="668"/>
      <c r="C43" s="668"/>
      <c r="D43" s="668"/>
      <c r="E43" s="25"/>
      <c r="F43" s="889"/>
      <c r="G43" s="25"/>
      <c r="H43" s="477"/>
      <c r="N43" s="655" t="s">
        <v>159</v>
      </c>
      <c r="O43" s="659"/>
      <c r="P43" s="659"/>
      <c r="Q43" s="659"/>
      <c r="R43" s="659"/>
      <c r="S43" s="659"/>
      <c r="T43" s="659"/>
      <c r="U43" s="659"/>
      <c r="V43" s="659"/>
      <c r="W43" s="839"/>
      <c r="X43" s="658"/>
      <c r="Y43" s="658"/>
      <c r="Z43" s="658"/>
      <c r="AA43" s="919" t="s">
        <v>268</v>
      </c>
      <c r="AB43" s="650"/>
      <c r="AC43" s="650"/>
      <c r="AD43" s="650"/>
      <c r="AE43" s="650"/>
      <c r="AF43" s="650"/>
      <c r="AG43" s="650"/>
      <c r="AH43" s="650"/>
      <c r="AI43" s="650"/>
      <c r="AJ43" s="650"/>
      <c r="AK43" s="650"/>
      <c r="AL43" s="650"/>
      <c r="AM43" s="919" t="s">
        <v>269</v>
      </c>
      <c r="AN43" s="650"/>
      <c r="AO43" s="650"/>
      <c r="AP43" s="650"/>
      <c r="AQ43" s="650"/>
      <c r="AR43" s="650"/>
      <c r="AS43" s="650"/>
      <c r="AT43" s="650"/>
      <c r="AU43" s="650"/>
    </row>
    <row r="44" spans="1:49" ht="13.5" customHeight="1">
      <c r="A44" s="669" t="s">
        <v>402</v>
      </c>
      <c r="N44" s="1240"/>
      <c r="O44" s="1240"/>
      <c r="P44" s="1240"/>
      <c r="Q44" s="1240"/>
      <c r="R44" s="1240"/>
      <c r="S44" s="1240"/>
      <c r="T44" s="1240"/>
      <c r="U44" s="1240"/>
      <c r="V44" s="1240"/>
      <c r="W44" s="1240"/>
      <c r="X44" s="1240"/>
      <c r="Y44" s="1240"/>
      <c r="Z44" s="1240"/>
      <c r="AA44" s="409"/>
      <c r="AM44" s="409"/>
    </row>
    <row r="45" spans="1:49" ht="15" customHeight="1">
      <c r="A45" s="520" t="s">
        <v>330</v>
      </c>
      <c r="N45" s="470"/>
      <c r="O45" s="432"/>
      <c r="P45" s="432"/>
      <c r="Q45" s="432"/>
      <c r="R45" s="432"/>
      <c r="S45" s="432"/>
      <c r="T45" s="432"/>
      <c r="U45" s="432"/>
      <c r="V45" s="432"/>
      <c r="W45" s="432"/>
      <c r="X45" s="432"/>
      <c r="Y45" s="432"/>
      <c r="AA45" s="470" t="s">
        <v>3</v>
      </c>
      <c r="AM45" s="470" t="s">
        <v>3</v>
      </c>
    </row>
    <row r="46" spans="1:49" ht="15.75" customHeight="1">
      <c r="A46" s="2"/>
      <c r="N46" s="780" t="s">
        <v>4</v>
      </c>
      <c r="O46" s="401"/>
      <c r="P46" s="10"/>
      <c r="Q46" s="10"/>
      <c r="R46" s="10"/>
      <c r="S46" s="10"/>
      <c r="T46" s="10"/>
      <c r="U46" s="10"/>
      <c r="V46" s="12"/>
      <c r="W46" s="13"/>
      <c r="AA46" s="669" t="s">
        <v>4</v>
      </c>
      <c r="AM46" s="669" t="s">
        <v>4</v>
      </c>
    </row>
    <row r="47" spans="1:49" ht="22.5" customHeight="1">
      <c r="A47" s="2"/>
      <c r="N47" s="1222" t="s">
        <v>7</v>
      </c>
      <c r="O47" s="1231" t="s">
        <v>120</v>
      </c>
      <c r="P47" s="1238" t="s">
        <v>393</v>
      </c>
      <c r="Q47" s="1231" t="s">
        <v>87</v>
      </c>
      <c r="R47" s="1231" t="s">
        <v>88</v>
      </c>
      <c r="S47" s="1231" t="s">
        <v>249</v>
      </c>
      <c r="T47" s="1231" t="s">
        <v>375</v>
      </c>
      <c r="U47" s="1236" t="s">
        <v>376</v>
      </c>
      <c r="V47" s="1236" t="s">
        <v>91</v>
      </c>
      <c r="W47" s="1231" t="s">
        <v>244</v>
      </c>
      <c r="X47" s="1231" t="s">
        <v>378</v>
      </c>
      <c r="Y47" s="1231" t="s">
        <v>41</v>
      </c>
      <c r="Z47" s="1231" t="s">
        <v>38</v>
      </c>
      <c r="AA47" s="1233" t="s">
        <v>7</v>
      </c>
      <c r="AB47" s="1165" t="s">
        <v>163</v>
      </c>
      <c r="AC47" s="1165"/>
      <c r="AD47" s="1165"/>
      <c r="AE47" s="1165"/>
      <c r="AF47" s="1165"/>
      <c r="AG47" s="1165" t="s">
        <v>164</v>
      </c>
      <c r="AH47" s="1165"/>
      <c r="AI47" s="1165"/>
      <c r="AJ47" s="1165"/>
      <c r="AK47" s="1165"/>
      <c r="AL47" s="1165"/>
      <c r="AM47" s="1222" t="s">
        <v>7</v>
      </c>
      <c r="AN47" s="1165" t="s">
        <v>165</v>
      </c>
      <c r="AO47" s="1165"/>
      <c r="AP47" s="1165"/>
      <c r="AQ47" s="1165"/>
      <c r="AR47" s="1165"/>
      <c r="AS47" s="967" t="s">
        <v>122</v>
      </c>
      <c r="AT47" s="355"/>
      <c r="AU47" s="355"/>
      <c r="AV47" s="355"/>
      <c r="AW47" s="355"/>
    </row>
    <row r="48" spans="1:49" ht="31.5" customHeight="1">
      <c r="A48" s="2"/>
      <c r="N48" s="1224"/>
      <c r="O48" s="1232"/>
      <c r="P48" s="1239" t="s">
        <v>304</v>
      </c>
      <c r="Q48" s="1232" t="s">
        <v>377</v>
      </c>
      <c r="R48" s="1232" t="s">
        <v>305</v>
      </c>
      <c r="S48" s="1232"/>
      <c r="T48" s="1232"/>
      <c r="U48" s="1237"/>
      <c r="V48" s="1237" t="s">
        <v>91</v>
      </c>
      <c r="W48" s="1232"/>
      <c r="X48" s="1232"/>
      <c r="Y48" s="1232" t="s">
        <v>41</v>
      </c>
      <c r="Z48" s="1232"/>
      <c r="AA48" s="1234"/>
      <c r="AB48" s="969" t="s">
        <v>92</v>
      </c>
      <c r="AC48" s="969" t="s">
        <v>313</v>
      </c>
      <c r="AD48" s="1009" t="s">
        <v>397</v>
      </c>
      <c r="AE48" s="969" t="s">
        <v>314</v>
      </c>
      <c r="AF48" s="969" t="s">
        <v>315</v>
      </c>
      <c r="AG48" s="969" t="s">
        <v>92</v>
      </c>
      <c r="AH48" s="991" t="s">
        <v>316</v>
      </c>
      <c r="AI48" s="969" t="s">
        <v>317</v>
      </c>
      <c r="AJ48" s="969" t="s">
        <v>318</v>
      </c>
      <c r="AK48" s="969" t="s">
        <v>382</v>
      </c>
      <c r="AL48" s="969" t="s">
        <v>319</v>
      </c>
      <c r="AM48" s="1224"/>
      <c r="AN48" s="969" t="s">
        <v>92</v>
      </c>
      <c r="AO48" s="1007" t="s">
        <v>320</v>
      </c>
      <c r="AP48" s="969" t="s">
        <v>321</v>
      </c>
      <c r="AQ48" s="1007" t="s">
        <v>322</v>
      </c>
      <c r="AR48" s="969" t="s">
        <v>323</v>
      </c>
      <c r="AS48" s="965" t="s">
        <v>324</v>
      </c>
      <c r="AT48" s="409"/>
      <c r="AU48" s="409"/>
      <c r="AV48" s="409"/>
      <c r="AW48" s="409"/>
    </row>
    <row r="49" spans="1:45" ht="21.75" customHeight="1">
      <c r="A49" s="2"/>
      <c r="N49" s="670" t="s">
        <v>8</v>
      </c>
      <c r="O49" s="985">
        <v>5.1564910900000003</v>
      </c>
      <c r="P49" s="985">
        <v>0.80519456999999994</v>
      </c>
      <c r="Q49" s="985">
        <v>51.828905240000005</v>
      </c>
      <c r="R49" s="985">
        <v>5.1793358000000005</v>
      </c>
      <c r="S49" s="985">
        <v>0</v>
      </c>
      <c r="T49" s="985">
        <v>10.29878096</v>
      </c>
      <c r="U49" s="985">
        <v>14.426871560000002</v>
      </c>
      <c r="V49" s="985">
        <v>73.691751199999999</v>
      </c>
      <c r="W49" s="985">
        <v>32.146775499999997</v>
      </c>
      <c r="X49" s="985">
        <v>53.910710389999991</v>
      </c>
      <c r="Y49" s="985">
        <v>0</v>
      </c>
      <c r="Z49" s="985">
        <v>247.44481630999999</v>
      </c>
      <c r="AA49" s="670" t="s">
        <v>8</v>
      </c>
      <c r="AB49" s="980">
        <v>13.406250200000001</v>
      </c>
      <c r="AC49" s="980">
        <v>0</v>
      </c>
      <c r="AD49" s="980">
        <v>1.2596840499999999</v>
      </c>
      <c r="AE49" s="980">
        <v>6.2404909800000006</v>
      </c>
      <c r="AF49" s="980">
        <v>5.4270106799999995</v>
      </c>
      <c r="AG49" s="980">
        <v>19.311222070000003</v>
      </c>
      <c r="AH49" s="980">
        <v>9.5695799999999994E-3</v>
      </c>
      <c r="AI49" s="980">
        <v>0.20302600000000001</v>
      </c>
      <c r="AJ49" s="980">
        <v>1.60120376</v>
      </c>
      <c r="AK49" s="980">
        <v>14.488991790000002</v>
      </c>
      <c r="AL49" s="980">
        <v>1.63036326</v>
      </c>
      <c r="AM49" s="670" t="s">
        <v>8</v>
      </c>
      <c r="AN49" s="973">
        <v>59.547189849999995</v>
      </c>
      <c r="AO49" s="973">
        <v>20.135743220000002</v>
      </c>
      <c r="AP49" s="973">
        <v>4.6728783700000003</v>
      </c>
      <c r="AQ49" s="973">
        <v>20.248123759999999</v>
      </c>
      <c r="AR49" s="973">
        <v>10.1055464</v>
      </c>
      <c r="AS49" s="973">
        <v>0</v>
      </c>
    </row>
    <row r="50" spans="1:45" ht="21.75" customHeight="1">
      <c r="A50" s="2"/>
      <c r="N50" s="524" t="s">
        <v>9</v>
      </c>
      <c r="O50" s="986">
        <v>25.940424219999997</v>
      </c>
      <c r="P50" s="986">
        <v>26.149173080000001</v>
      </c>
      <c r="Q50" s="986">
        <v>168.00665167000002</v>
      </c>
      <c r="R50" s="986">
        <v>16.412636520000003</v>
      </c>
      <c r="S50" s="986">
        <v>0</v>
      </c>
      <c r="T50" s="986">
        <v>29.127167850000003</v>
      </c>
      <c r="U50" s="986">
        <v>8.5408032099999982</v>
      </c>
      <c r="V50" s="986">
        <v>144.18281655999996</v>
      </c>
      <c r="W50" s="986">
        <v>106.04085886</v>
      </c>
      <c r="X50" s="986">
        <v>64.415879740000008</v>
      </c>
      <c r="Y50" s="986">
        <v>0</v>
      </c>
      <c r="Z50" s="986">
        <v>588.81641170999978</v>
      </c>
      <c r="AA50" s="524" t="s">
        <v>9</v>
      </c>
      <c r="AB50" s="981">
        <v>35.051089510000004</v>
      </c>
      <c r="AC50" s="981">
        <v>8.0195240600000002</v>
      </c>
      <c r="AD50" s="981">
        <v>0</v>
      </c>
      <c r="AE50" s="981">
        <v>10.36733124</v>
      </c>
      <c r="AF50" s="981">
        <v>4.9867638799999998</v>
      </c>
      <c r="AG50" s="981">
        <v>12.712963179999999</v>
      </c>
      <c r="AH50" s="981">
        <v>2.5714000000000002E-3</v>
      </c>
      <c r="AI50" s="981">
        <v>9.0999999999999998E-2</v>
      </c>
      <c r="AJ50" s="981">
        <v>1.6755662699999998</v>
      </c>
      <c r="AK50" s="981">
        <v>3.9450107999999999</v>
      </c>
      <c r="AL50" s="981">
        <v>5.8730500400000007</v>
      </c>
      <c r="AM50" s="524" t="s">
        <v>9</v>
      </c>
      <c r="AN50" s="974">
        <v>159.00722316</v>
      </c>
      <c r="AO50" s="974">
        <v>53.755037890000004</v>
      </c>
      <c r="AP50" s="974">
        <v>35.423063429999992</v>
      </c>
      <c r="AQ50" s="974">
        <v>52.700549840000001</v>
      </c>
      <c r="AR50" s="974">
        <v>17.128571999999998</v>
      </c>
      <c r="AS50" s="974">
        <v>0.56713693000000009</v>
      </c>
    </row>
    <row r="51" spans="1:45" ht="21.75" customHeight="1">
      <c r="A51" s="2"/>
      <c r="N51" s="670" t="s">
        <v>10</v>
      </c>
      <c r="O51" s="985">
        <v>50.009461019999996</v>
      </c>
      <c r="P51" s="985">
        <v>4.767570029999999</v>
      </c>
      <c r="Q51" s="985">
        <v>48.248089010000001</v>
      </c>
      <c r="R51" s="985">
        <v>6.74762358</v>
      </c>
      <c r="S51" s="985">
        <v>5.9800000000000001E-3</v>
      </c>
      <c r="T51" s="985">
        <v>25.501529999999999</v>
      </c>
      <c r="U51" s="985">
        <v>2.1867468200000002</v>
      </c>
      <c r="V51" s="985">
        <v>23.783250389999999</v>
      </c>
      <c r="W51" s="985">
        <v>35.204631740000004</v>
      </c>
      <c r="X51" s="985">
        <v>48.327886749999998</v>
      </c>
      <c r="Y51" s="985">
        <v>0</v>
      </c>
      <c r="Z51" s="985">
        <v>244.78276934000007</v>
      </c>
      <c r="AA51" s="670" t="s">
        <v>10</v>
      </c>
      <c r="AB51" s="980">
        <v>36.259545949999996</v>
      </c>
      <c r="AC51" s="980">
        <v>0</v>
      </c>
      <c r="AD51" s="980">
        <v>0</v>
      </c>
      <c r="AE51" s="980">
        <v>17.355611239999998</v>
      </c>
      <c r="AF51" s="980">
        <v>5.6342573300000005</v>
      </c>
      <c r="AG51" s="980">
        <v>7.1317150799999993</v>
      </c>
      <c r="AH51" s="980">
        <v>0</v>
      </c>
      <c r="AI51" s="980">
        <v>4.9751509999999992E-2</v>
      </c>
      <c r="AJ51" s="980">
        <v>0.39796323</v>
      </c>
      <c r="AK51" s="980">
        <v>2.1368177400000001</v>
      </c>
      <c r="AL51" s="980">
        <v>4.2360744500000003</v>
      </c>
      <c r="AM51" s="670" t="s">
        <v>10</v>
      </c>
      <c r="AN51" s="973">
        <v>52.622596480000006</v>
      </c>
      <c r="AO51" s="973">
        <v>6.9447436700000003</v>
      </c>
      <c r="AP51" s="973">
        <v>7.7393686599999993</v>
      </c>
      <c r="AQ51" s="973">
        <v>22.474174940000001</v>
      </c>
      <c r="AR51" s="973">
        <v>12.39376412</v>
      </c>
      <c r="AS51" s="973">
        <v>8.3416676599999988</v>
      </c>
    </row>
    <row r="52" spans="1:45" ht="21.75" customHeight="1">
      <c r="N52" s="524" t="s">
        <v>11</v>
      </c>
      <c r="O52" s="986">
        <v>14.120982360000001</v>
      </c>
      <c r="P52" s="986">
        <v>5.0338998400000001</v>
      </c>
      <c r="Q52" s="986">
        <v>44.306101850000005</v>
      </c>
      <c r="R52" s="986">
        <v>6.8177927599999997</v>
      </c>
      <c r="S52" s="986">
        <v>0.68945000000000001</v>
      </c>
      <c r="T52" s="986">
        <v>25.318205510000002</v>
      </c>
      <c r="U52" s="986">
        <v>5.32509838</v>
      </c>
      <c r="V52" s="986">
        <v>31.871663789999999</v>
      </c>
      <c r="W52" s="986">
        <v>21.566861790000001</v>
      </c>
      <c r="X52" s="986">
        <v>46.87484495999999</v>
      </c>
      <c r="Y52" s="986">
        <v>8.0921619999998029E-2</v>
      </c>
      <c r="Z52" s="986">
        <v>202.00582285999999</v>
      </c>
      <c r="AA52" s="524" t="s">
        <v>11</v>
      </c>
      <c r="AB52" s="981">
        <v>30.553936080000003</v>
      </c>
      <c r="AC52" s="981">
        <v>8.9703959999999991</v>
      </c>
      <c r="AD52" s="981">
        <v>5.6475945000000003</v>
      </c>
      <c r="AE52" s="981">
        <v>5.4834037899999997</v>
      </c>
      <c r="AF52" s="981">
        <v>8.4892659399999992</v>
      </c>
      <c r="AG52" s="981">
        <v>9.9111828200000005</v>
      </c>
      <c r="AH52" s="981">
        <v>0</v>
      </c>
      <c r="AI52" s="981">
        <v>0</v>
      </c>
      <c r="AJ52" s="981">
        <v>0.98683039000000006</v>
      </c>
      <c r="AK52" s="981">
        <v>2.8009400299999996</v>
      </c>
      <c r="AL52" s="981">
        <v>3.0387723900000001</v>
      </c>
      <c r="AM52" s="524" t="s">
        <v>11</v>
      </c>
      <c r="AN52" s="974">
        <v>52.74820381</v>
      </c>
      <c r="AO52" s="974">
        <v>13.7374847</v>
      </c>
      <c r="AP52" s="974">
        <v>6.6205564500000005</v>
      </c>
      <c r="AQ52" s="974">
        <v>3.0798044500000001</v>
      </c>
      <c r="AR52" s="974">
        <v>6.0414441099999996</v>
      </c>
      <c r="AS52" s="974">
        <v>1.31751873</v>
      </c>
    </row>
    <row r="53" spans="1:45" ht="21.75" customHeight="1">
      <c r="N53" s="670" t="s">
        <v>12</v>
      </c>
      <c r="O53" s="985">
        <v>18.125224349999996</v>
      </c>
      <c r="P53" s="985">
        <v>12.900277610000002</v>
      </c>
      <c r="Q53" s="985">
        <v>99.731772030000002</v>
      </c>
      <c r="R53" s="985">
        <v>13.797595210000001</v>
      </c>
      <c r="S53" s="985">
        <v>0</v>
      </c>
      <c r="T53" s="985">
        <v>39.304974799999997</v>
      </c>
      <c r="U53" s="985">
        <v>11.470119340000002</v>
      </c>
      <c r="V53" s="985">
        <v>235.53318971000004</v>
      </c>
      <c r="W53" s="985">
        <v>43.911484059999999</v>
      </c>
      <c r="X53" s="985">
        <v>34.42449715999998</v>
      </c>
      <c r="Y53" s="985">
        <v>0</v>
      </c>
      <c r="Z53" s="985">
        <v>509.19913426999994</v>
      </c>
      <c r="AA53" s="670" t="s">
        <v>12</v>
      </c>
      <c r="AB53" s="980">
        <v>46.226427539999996</v>
      </c>
      <c r="AC53" s="980">
        <v>0</v>
      </c>
      <c r="AD53" s="980">
        <v>0</v>
      </c>
      <c r="AE53" s="980">
        <v>28.186306199999997</v>
      </c>
      <c r="AF53" s="980">
        <v>15.37053474</v>
      </c>
      <c r="AG53" s="980">
        <v>20.996259380000005</v>
      </c>
      <c r="AH53" s="980">
        <v>0</v>
      </c>
      <c r="AI53" s="980">
        <v>0</v>
      </c>
      <c r="AJ53" s="980">
        <v>6.3020921300000001</v>
      </c>
      <c r="AK53" s="980">
        <v>3.8201919099999997</v>
      </c>
      <c r="AL53" s="980">
        <v>3.7229406600000003</v>
      </c>
      <c r="AM53" s="670" t="s">
        <v>12</v>
      </c>
      <c r="AN53" s="973">
        <v>113.23492284000002</v>
      </c>
      <c r="AO53" s="973">
        <v>42.800183270000005</v>
      </c>
      <c r="AP53" s="973">
        <v>20.180719140000001</v>
      </c>
      <c r="AQ53" s="973">
        <v>0</v>
      </c>
      <c r="AR53" s="973">
        <v>20.918811960000003</v>
      </c>
      <c r="AS53" s="973">
        <v>0.81033896000000005</v>
      </c>
    </row>
    <row r="54" spans="1:45" ht="21.75" customHeight="1">
      <c r="N54" s="524" t="s">
        <v>13</v>
      </c>
      <c r="O54" s="986">
        <v>11.625278640000001</v>
      </c>
      <c r="P54" s="986">
        <v>14.46322312</v>
      </c>
      <c r="Q54" s="986">
        <v>76.612377650000028</v>
      </c>
      <c r="R54" s="986">
        <v>13.056305549999999</v>
      </c>
      <c r="S54" s="986">
        <v>0</v>
      </c>
      <c r="T54" s="986">
        <v>76.913487889999985</v>
      </c>
      <c r="U54" s="986">
        <v>5.6515856299999996</v>
      </c>
      <c r="V54" s="986">
        <v>52.955916600000002</v>
      </c>
      <c r="W54" s="986">
        <v>42.03754086</v>
      </c>
      <c r="X54" s="986">
        <v>51.760038259999988</v>
      </c>
      <c r="Y54" s="986">
        <v>0</v>
      </c>
      <c r="Z54" s="986">
        <v>345.07575420000001</v>
      </c>
      <c r="AA54" s="524" t="s">
        <v>13</v>
      </c>
      <c r="AB54" s="981">
        <v>85.223023929999982</v>
      </c>
      <c r="AC54" s="981">
        <v>0</v>
      </c>
      <c r="AD54" s="981">
        <v>23.832186829999998</v>
      </c>
      <c r="AE54" s="981">
        <v>21.963217969999999</v>
      </c>
      <c r="AF54" s="981">
        <v>21.384312710000003</v>
      </c>
      <c r="AG54" s="981">
        <v>13.134653870000001</v>
      </c>
      <c r="AH54" s="981">
        <v>0.11275283</v>
      </c>
      <c r="AI54" s="981">
        <v>0.23200000000000001</v>
      </c>
      <c r="AJ54" s="981">
        <v>1.6303396999999999</v>
      </c>
      <c r="AK54" s="981">
        <v>3.5279588099999999</v>
      </c>
      <c r="AL54" s="981">
        <v>3.7067798299999999</v>
      </c>
      <c r="AM54" s="524" t="s">
        <v>13</v>
      </c>
      <c r="AN54" s="974">
        <v>73.529386369999997</v>
      </c>
      <c r="AO54" s="974">
        <v>27.060397179999999</v>
      </c>
      <c r="AP54" s="974">
        <v>5.66007281</v>
      </c>
      <c r="AQ54" s="974">
        <v>6.9803848099999986</v>
      </c>
      <c r="AR54" s="974">
        <v>6.2081343200000001</v>
      </c>
      <c r="AS54" s="974">
        <v>0</v>
      </c>
    </row>
    <row r="55" spans="1:45" ht="21.75" customHeight="1">
      <c r="N55" s="670" t="s">
        <v>14</v>
      </c>
      <c r="O55" s="985">
        <v>9.1562199499999988</v>
      </c>
      <c r="P55" s="985">
        <v>1.4535883600000001</v>
      </c>
      <c r="Q55" s="985">
        <v>55.304817630000002</v>
      </c>
      <c r="R55" s="985">
        <v>4.8832050499999999</v>
      </c>
      <c r="S55" s="985">
        <v>1.03791013</v>
      </c>
      <c r="T55" s="985">
        <v>22.976209129999997</v>
      </c>
      <c r="U55" s="985">
        <v>2.7292892800000002</v>
      </c>
      <c r="V55" s="985">
        <v>13.88024792</v>
      </c>
      <c r="W55" s="985">
        <v>16.871064090000004</v>
      </c>
      <c r="X55" s="985">
        <v>95.011263029999995</v>
      </c>
      <c r="Y55" s="985">
        <v>5.7694789999970908E-2</v>
      </c>
      <c r="Z55" s="985">
        <v>223.36150936000001</v>
      </c>
      <c r="AA55" s="670" t="s">
        <v>14</v>
      </c>
      <c r="AB55" s="980">
        <v>27.469647549999998</v>
      </c>
      <c r="AC55" s="980">
        <v>4.0424165399999996</v>
      </c>
      <c r="AD55" s="980">
        <v>3.3678759999999999</v>
      </c>
      <c r="AE55" s="980">
        <v>16.16444164</v>
      </c>
      <c r="AF55" s="980">
        <v>0.16637489999999999</v>
      </c>
      <c r="AG55" s="980">
        <v>6.5927181100000007</v>
      </c>
      <c r="AH55" s="980">
        <v>8.5272399999999998E-2</v>
      </c>
      <c r="AI55" s="980">
        <v>0.1596513</v>
      </c>
      <c r="AJ55" s="980">
        <v>0.91568349000000004</v>
      </c>
      <c r="AK55" s="980">
        <v>2.0643716899999998</v>
      </c>
      <c r="AL55" s="980">
        <v>1.3020649399999999</v>
      </c>
      <c r="AM55" s="670" t="s">
        <v>14</v>
      </c>
      <c r="AN55" s="973">
        <v>36.221753490000012</v>
      </c>
      <c r="AO55" s="973">
        <v>9.6131105199999993</v>
      </c>
      <c r="AP55" s="973">
        <v>5.7199069700000003</v>
      </c>
      <c r="AQ55" s="973">
        <v>0</v>
      </c>
      <c r="AR55" s="973">
        <v>5.0488234799999994</v>
      </c>
      <c r="AS55" s="973">
        <v>2.1927140700000001</v>
      </c>
    </row>
    <row r="56" spans="1:45" ht="21.75" customHeight="1">
      <c r="N56" s="524" t="s">
        <v>15</v>
      </c>
      <c r="O56" s="986">
        <v>9.3143018699999995</v>
      </c>
      <c r="P56" s="986">
        <v>0.50185338000000002</v>
      </c>
      <c r="Q56" s="986">
        <v>24.292237850000003</v>
      </c>
      <c r="R56" s="986">
        <v>15.054651630000002</v>
      </c>
      <c r="S56" s="986">
        <v>0.80219395999999998</v>
      </c>
      <c r="T56" s="986">
        <v>22.159411659999993</v>
      </c>
      <c r="U56" s="986">
        <v>20.099412989999998</v>
      </c>
      <c r="V56" s="986">
        <v>61.807945540000013</v>
      </c>
      <c r="W56" s="986">
        <v>26.100924710000001</v>
      </c>
      <c r="X56" s="986">
        <v>7.2653692599999982</v>
      </c>
      <c r="Y56" s="986">
        <v>0</v>
      </c>
      <c r="Z56" s="986">
        <v>187.39830284999996</v>
      </c>
      <c r="AA56" s="524" t="s">
        <v>15</v>
      </c>
      <c r="AB56" s="981">
        <v>26.698484999999991</v>
      </c>
      <c r="AC56" s="981">
        <v>0</v>
      </c>
      <c r="AD56" s="981">
        <v>2.3103398400000001</v>
      </c>
      <c r="AE56" s="981">
        <v>15.930824020000001</v>
      </c>
      <c r="AF56" s="981">
        <v>6.2485586500000005</v>
      </c>
      <c r="AG56" s="981">
        <v>46.587984879999993</v>
      </c>
      <c r="AH56" s="981">
        <v>0</v>
      </c>
      <c r="AI56" s="981">
        <v>0</v>
      </c>
      <c r="AJ56" s="981">
        <v>20.915923629999998</v>
      </c>
      <c r="AK56" s="981">
        <v>3.3284184100000003</v>
      </c>
      <c r="AL56" s="981">
        <v>0</v>
      </c>
      <c r="AM56" s="524" t="s">
        <v>15</v>
      </c>
      <c r="AN56" s="974">
        <v>53.385462440000005</v>
      </c>
      <c r="AO56" s="974">
        <v>0.53678097000000002</v>
      </c>
      <c r="AP56" s="974">
        <v>18.800567300000001</v>
      </c>
      <c r="AQ56" s="974">
        <v>5.1504459900000006</v>
      </c>
      <c r="AR56" s="974">
        <v>12.00357123</v>
      </c>
      <c r="AS56" s="974">
        <v>1.7329514499999998</v>
      </c>
    </row>
    <row r="57" spans="1:45" ht="21.75" customHeight="1">
      <c r="N57" s="670" t="s">
        <v>16</v>
      </c>
      <c r="O57" s="985">
        <v>4.4073838100000007</v>
      </c>
      <c r="P57" s="985">
        <v>2.9379962100000001</v>
      </c>
      <c r="Q57" s="985">
        <v>72.350355740000012</v>
      </c>
      <c r="R57" s="985">
        <v>6.9630707700000016</v>
      </c>
      <c r="S57" s="985">
        <v>0.56582264000000004</v>
      </c>
      <c r="T57" s="985">
        <v>8.485228799999998</v>
      </c>
      <c r="U57" s="985">
        <v>4.4093042399999991</v>
      </c>
      <c r="V57" s="985">
        <v>21.327159630000001</v>
      </c>
      <c r="W57" s="985">
        <v>16.100553940000001</v>
      </c>
      <c r="X57" s="985">
        <v>17.360284800000002</v>
      </c>
      <c r="Y57" s="985">
        <v>0</v>
      </c>
      <c r="Z57" s="985">
        <v>154.90716058000001</v>
      </c>
      <c r="AA57" s="670" t="s">
        <v>16</v>
      </c>
      <c r="AB57" s="980">
        <v>10.704400649999997</v>
      </c>
      <c r="AC57" s="980">
        <v>0.59436122000000002</v>
      </c>
      <c r="AD57" s="980">
        <v>7.0687836299999987</v>
      </c>
      <c r="AE57" s="980">
        <v>1.25189591</v>
      </c>
      <c r="AF57" s="980">
        <v>3.3390000000000003E-2</v>
      </c>
      <c r="AG57" s="980">
        <v>6.2077548499999988</v>
      </c>
      <c r="AH57" s="980">
        <v>0</v>
      </c>
      <c r="AI57" s="980">
        <v>3.690421E-2</v>
      </c>
      <c r="AJ57" s="980">
        <v>0.46222745999999998</v>
      </c>
      <c r="AK57" s="980">
        <v>4.3754185000000003</v>
      </c>
      <c r="AL57" s="980">
        <v>0.80533809000000012</v>
      </c>
      <c r="AM57" s="670" t="s">
        <v>16</v>
      </c>
      <c r="AN57" s="973">
        <v>33.588693419999998</v>
      </c>
      <c r="AO57" s="973">
        <v>8.2872543099999998</v>
      </c>
      <c r="AP57" s="973">
        <v>4.6751076500000002</v>
      </c>
      <c r="AQ57" s="973">
        <v>2.1220955799999999</v>
      </c>
      <c r="AR57" s="973">
        <v>5.1008900499999994</v>
      </c>
      <c r="AS57" s="973">
        <v>0.70810264000000001</v>
      </c>
    </row>
    <row r="58" spans="1:45" ht="21.75" customHeight="1">
      <c r="N58" s="524" t="s">
        <v>17</v>
      </c>
      <c r="O58" s="986">
        <v>3.9337571200000001</v>
      </c>
      <c r="P58" s="986">
        <v>11.45276211</v>
      </c>
      <c r="Q58" s="986">
        <v>170.09828152</v>
      </c>
      <c r="R58" s="986">
        <v>24.555456489999997</v>
      </c>
      <c r="S58" s="986">
        <v>0.82499999999999996</v>
      </c>
      <c r="T58" s="986">
        <v>29.126645510000003</v>
      </c>
      <c r="U58" s="986">
        <v>27.559073019999996</v>
      </c>
      <c r="V58" s="986">
        <v>124.35988861</v>
      </c>
      <c r="W58" s="986">
        <v>85.985045420000006</v>
      </c>
      <c r="X58" s="986">
        <v>40.802771030000002</v>
      </c>
      <c r="Y58" s="986">
        <v>0</v>
      </c>
      <c r="Z58" s="986">
        <v>518.69868082999983</v>
      </c>
      <c r="AA58" s="524" t="s">
        <v>17</v>
      </c>
      <c r="AB58" s="981">
        <v>35.150614880000006</v>
      </c>
      <c r="AC58" s="981">
        <v>1.211093</v>
      </c>
      <c r="AD58" s="981">
        <v>3.1281083700000001</v>
      </c>
      <c r="AE58" s="981">
        <v>6.8487873300000013</v>
      </c>
      <c r="AF58" s="981">
        <v>17.244665490000003</v>
      </c>
      <c r="AG58" s="981">
        <v>34.350261969999998</v>
      </c>
      <c r="AH58" s="981">
        <v>0</v>
      </c>
      <c r="AI58" s="981">
        <v>0</v>
      </c>
      <c r="AJ58" s="981">
        <v>18.206019350000005</v>
      </c>
      <c r="AK58" s="981">
        <v>9.8270326899999993</v>
      </c>
      <c r="AL58" s="981">
        <v>3.4512001299999997</v>
      </c>
      <c r="AM58" s="524" t="s">
        <v>17</v>
      </c>
      <c r="AN58" s="974">
        <v>143.24705983999999</v>
      </c>
      <c r="AO58" s="974">
        <v>36.133650520000003</v>
      </c>
      <c r="AP58" s="974">
        <v>34.676488729999988</v>
      </c>
      <c r="AQ58" s="974">
        <v>48.429954620000004</v>
      </c>
      <c r="AR58" s="974">
        <v>22.647131439999999</v>
      </c>
      <c r="AS58" s="974">
        <v>3.0271486599999999</v>
      </c>
    </row>
    <row r="59" spans="1:45" ht="21.75" customHeight="1">
      <c r="N59" s="670" t="s">
        <v>18</v>
      </c>
      <c r="O59" s="985">
        <v>4.182291049999999</v>
      </c>
      <c r="P59" s="985">
        <v>2.9775439800000005</v>
      </c>
      <c r="Q59" s="985">
        <v>22.560190110000001</v>
      </c>
      <c r="R59" s="985">
        <v>4.0207498899999994</v>
      </c>
      <c r="S59" s="985">
        <v>0.106831</v>
      </c>
      <c r="T59" s="985">
        <v>9.3467355300000019</v>
      </c>
      <c r="U59" s="985">
        <v>1.7420978899999999</v>
      </c>
      <c r="V59" s="985">
        <v>22.17010621</v>
      </c>
      <c r="W59" s="985">
        <v>18.08272693</v>
      </c>
      <c r="X59" s="985">
        <v>15.44289401</v>
      </c>
      <c r="Y59" s="985">
        <v>0</v>
      </c>
      <c r="Z59" s="985">
        <v>100.63216660000001</v>
      </c>
      <c r="AA59" s="670" t="s">
        <v>18</v>
      </c>
      <c r="AB59" s="980">
        <v>13.399342340000002</v>
      </c>
      <c r="AC59" s="980">
        <v>0</v>
      </c>
      <c r="AD59" s="980">
        <v>1.5442539900000003</v>
      </c>
      <c r="AE59" s="980">
        <v>5.5813891</v>
      </c>
      <c r="AF59" s="980">
        <v>1.7937584499999999</v>
      </c>
      <c r="AG59" s="980">
        <v>3.3859908799999996</v>
      </c>
      <c r="AH59" s="980">
        <v>0</v>
      </c>
      <c r="AI59" s="980">
        <v>3.6700000000000003E-2</v>
      </c>
      <c r="AJ59" s="980">
        <v>0.90774396999999996</v>
      </c>
      <c r="AK59" s="980">
        <v>1.0494945200000001</v>
      </c>
      <c r="AL59" s="980">
        <v>0.48893492</v>
      </c>
      <c r="AM59" s="670" t="s">
        <v>18</v>
      </c>
      <c r="AN59" s="973">
        <v>43.979240189999999</v>
      </c>
      <c r="AO59" s="973">
        <v>2.9053407299999998</v>
      </c>
      <c r="AP59" s="973">
        <v>8.1197034299999995</v>
      </c>
      <c r="AQ59" s="973">
        <v>7.0556799100000003</v>
      </c>
      <c r="AR59" s="973">
        <v>5.0701762299999995</v>
      </c>
      <c r="AS59" s="973">
        <v>0.58716595000000005</v>
      </c>
    </row>
    <row r="60" spans="1:45" ht="21.75" customHeight="1">
      <c r="N60" s="524" t="s">
        <v>19</v>
      </c>
      <c r="O60" s="986">
        <v>15.76598723</v>
      </c>
      <c r="P60" s="986">
        <v>9.5934865800000022</v>
      </c>
      <c r="Q60" s="986">
        <v>68.21903257000001</v>
      </c>
      <c r="R60" s="986">
        <v>4.8033899</v>
      </c>
      <c r="S60" s="986">
        <v>0.85481841000000003</v>
      </c>
      <c r="T60" s="986">
        <v>40.817856120000002</v>
      </c>
      <c r="U60" s="986">
        <v>7.2062526699999996</v>
      </c>
      <c r="V60" s="986">
        <v>105.76395991</v>
      </c>
      <c r="W60" s="986">
        <v>28.013477520000002</v>
      </c>
      <c r="X60" s="986">
        <v>44.952470680000005</v>
      </c>
      <c r="Y60" s="986">
        <v>0</v>
      </c>
      <c r="Z60" s="986">
        <v>325.99073159</v>
      </c>
      <c r="AA60" s="524" t="s">
        <v>19</v>
      </c>
      <c r="AB60" s="981">
        <v>47.035195210000005</v>
      </c>
      <c r="AC60" s="981">
        <v>6.8380148200000006</v>
      </c>
      <c r="AD60" s="981">
        <v>3.1290230000000002E-2</v>
      </c>
      <c r="AE60" s="981">
        <v>34.907929300000006</v>
      </c>
      <c r="AF60" s="981">
        <v>0</v>
      </c>
      <c r="AG60" s="981">
        <v>13.945020809999999</v>
      </c>
      <c r="AH60" s="981">
        <v>0.21957444999999998</v>
      </c>
      <c r="AI60" s="981">
        <v>0</v>
      </c>
      <c r="AJ60" s="981">
        <v>0</v>
      </c>
      <c r="AK60" s="981">
        <v>6.888052870000001</v>
      </c>
      <c r="AL60" s="981">
        <v>2.1926365099999998</v>
      </c>
      <c r="AM60" s="524" t="s">
        <v>19</v>
      </c>
      <c r="AN60" s="974">
        <v>52.191693700000002</v>
      </c>
      <c r="AO60" s="974">
        <v>11.710015130000002</v>
      </c>
      <c r="AP60" s="974">
        <v>6.8262863700000009</v>
      </c>
      <c r="AQ60" s="974">
        <v>9.6281997399999995</v>
      </c>
      <c r="AR60" s="974">
        <v>18.985827669999999</v>
      </c>
      <c r="AS60" s="974">
        <v>1.34519009</v>
      </c>
    </row>
    <row r="61" spans="1:45" ht="21.75" customHeight="1">
      <c r="N61" s="670" t="s">
        <v>20</v>
      </c>
      <c r="O61" s="985">
        <v>27.821501940000005</v>
      </c>
      <c r="P61" s="985">
        <v>20.292624150000002</v>
      </c>
      <c r="Q61" s="985">
        <v>110.43593458999999</v>
      </c>
      <c r="R61" s="985">
        <v>16.625865430000001</v>
      </c>
      <c r="S61" s="985">
        <v>0.82054596999999996</v>
      </c>
      <c r="T61" s="985">
        <v>14.015273029999998</v>
      </c>
      <c r="U61" s="985">
        <v>12.312700459999997</v>
      </c>
      <c r="V61" s="985">
        <v>165.67012388999999</v>
      </c>
      <c r="W61" s="985">
        <v>54.173782419999988</v>
      </c>
      <c r="X61" s="985">
        <v>64.383737109999998</v>
      </c>
      <c r="Y61" s="985">
        <v>0</v>
      </c>
      <c r="Z61" s="985">
        <v>486.55208899000002</v>
      </c>
      <c r="AA61" s="670" t="s">
        <v>20</v>
      </c>
      <c r="AB61" s="980">
        <v>24.093029879999996</v>
      </c>
      <c r="AC61" s="980">
        <v>2.5649330400000001</v>
      </c>
      <c r="AD61" s="980">
        <v>2.4579741799999999</v>
      </c>
      <c r="AE61" s="980">
        <v>11.81738685</v>
      </c>
      <c r="AF61" s="980">
        <v>0.51555916999999996</v>
      </c>
      <c r="AG61" s="980">
        <v>19.666695899999997</v>
      </c>
      <c r="AH61" s="980">
        <v>0.23489360999999997</v>
      </c>
      <c r="AI61" s="980">
        <v>1.9703410000000001E-2</v>
      </c>
      <c r="AJ61" s="980">
        <v>3.4365088399999997</v>
      </c>
      <c r="AK61" s="980">
        <v>4.6596937899999995</v>
      </c>
      <c r="AL61" s="980">
        <v>2.63333912</v>
      </c>
      <c r="AM61" s="670" t="s">
        <v>20</v>
      </c>
      <c r="AN61" s="973">
        <v>89.684537019999993</v>
      </c>
      <c r="AO61" s="973">
        <v>24.891728630000003</v>
      </c>
      <c r="AP61" s="973">
        <v>21.852531429999999</v>
      </c>
      <c r="AQ61" s="973">
        <v>25.349043400000003</v>
      </c>
      <c r="AR61" s="973">
        <v>15.78696062</v>
      </c>
      <c r="AS61" s="973">
        <v>1.7826209099999999</v>
      </c>
    </row>
    <row r="62" spans="1:45" ht="21.75" customHeight="1">
      <c r="N62" s="524" t="s">
        <v>21</v>
      </c>
      <c r="O62" s="986">
        <v>34.440649659999998</v>
      </c>
      <c r="P62" s="986">
        <v>16.379908749999998</v>
      </c>
      <c r="Q62" s="986">
        <v>146.48975238999998</v>
      </c>
      <c r="R62" s="986">
        <v>36.494446770000003</v>
      </c>
      <c r="S62" s="986">
        <v>10.57528537</v>
      </c>
      <c r="T62" s="986">
        <v>78.861410100000001</v>
      </c>
      <c r="U62" s="986">
        <v>7.1823512899999997</v>
      </c>
      <c r="V62" s="986">
        <v>134.58013585999998</v>
      </c>
      <c r="W62" s="986">
        <v>50.448004609999998</v>
      </c>
      <c r="X62" s="986">
        <v>109.06496090999997</v>
      </c>
      <c r="Y62" s="986">
        <v>5.5096800000228541E-2</v>
      </c>
      <c r="Z62" s="986">
        <v>624.57200251000006</v>
      </c>
      <c r="AA62" s="524" t="s">
        <v>21</v>
      </c>
      <c r="AB62" s="981">
        <v>100.39171676000001</v>
      </c>
      <c r="AC62" s="981">
        <v>49.072545380000001</v>
      </c>
      <c r="AD62" s="981">
        <v>0</v>
      </c>
      <c r="AE62" s="981">
        <v>45.0060298</v>
      </c>
      <c r="AF62" s="981">
        <v>0</v>
      </c>
      <c r="AG62" s="981">
        <v>18.319632740000003</v>
      </c>
      <c r="AH62" s="981">
        <v>0</v>
      </c>
      <c r="AI62" s="981">
        <v>0</v>
      </c>
      <c r="AJ62" s="981">
        <v>0</v>
      </c>
      <c r="AK62" s="981">
        <v>0.68752000000000002</v>
      </c>
      <c r="AL62" s="981">
        <v>4.1387966199999999</v>
      </c>
      <c r="AM62" s="524" t="s">
        <v>21</v>
      </c>
      <c r="AN62" s="974">
        <v>104.45691073</v>
      </c>
      <c r="AO62" s="974">
        <v>13.631911350000001</v>
      </c>
      <c r="AP62" s="974">
        <v>11.16836926</v>
      </c>
      <c r="AQ62" s="974">
        <v>71.216943160000014</v>
      </c>
      <c r="AR62" s="974">
        <v>5.7500219599999998</v>
      </c>
      <c r="AS62" s="974">
        <v>15.534437950000001</v>
      </c>
    </row>
    <row r="63" spans="1:45" ht="21.75" customHeight="1">
      <c r="N63" s="670" t="s">
        <v>22</v>
      </c>
      <c r="O63" s="985">
        <v>19.995392320000001</v>
      </c>
      <c r="P63" s="985">
        <v>5.1818283000000012</v>
      </c>
      <c r="Q63" s="985">
        <v>71.83506426000001</v>
      </c>
      <c r="R63" s="985">
        <v>5.9952326899999973</v>
      </c>
      <c r="S63" s="985">
        <v>0.57765429000000001</v>
      </c>
      <c r="T63" s="985">
        <v>19.251829129999997</v>
      </c>
      <c r="U63" s="985">
        <v>14.490996640000001</v>
      </c>
      <c r="V63" s="985">
        <v>55.406380379999995</v>
      </c>
      <c r="W63" s="985">
        <v>31.825741749999999</v>
      </c>
      <c r="X63" s="985">
        <v>47.124152070000001</v>
      </c>
      <c r="Y63" s="985">
        <v>0</v>
      </c>
      <c r="Z63" s="985">
        <v>271.68427183000017</v>
      </c>
      <c r="AA63" s="670" t="s">
        <v>22</v>
      </c>
      <c r="AB63" s="980">
        <v>25.434803639999998</v>
      </c>
      <c r="AC63" s="980">
        <v>5.3401356</v>
      </c>
      <c r="AD63" s="980">
        <v>2.3702292000000003</v>
      </c>
      <c r="AE63" s="980">
        <v>7.8242050499999998</v>
      </c>
      <c r="AF63" s="980">
        <v>0.45215303000000001</v>
      </c>
      <c r="AG63" s="980">
        <v>18.302301100000001</v>
      </c>
      <c r="AH63" s="980">
        <v>0</v>
      </c>
      <c r="AI63" s="980">
        <v>0.14338960000000001</v>
      </c>
      <c r="AJ63" s="980">
        <v>1.2670256800000002</v>
      </c>
      <c r="AK63" s="980">
        <v>4.3647298899999996</v>
      </c>
      <c r="AL63" s="980">
        <v>11.949439760000002</v>
      </c>
      <c r="AM63" s="670" t="s">
        <v>22</v>
      </c>
      <c r="AN63" s="973">
        <v>54.733336149999985</v>
      </c>
      <c r="AO63" s="973">
        <v>19.712468179999998</v>
      </c>
      <c r="AP63" s="973">
        <v>10.689691340000001</v>
      </c>
      <c r="AQ63" s="973">
        <v>18.181183799999996</v>
      </c>
      <c r="AR63" s="973">
        <v>6.1004417399999999</v>
      </c>
      <c r="AS63" s="973">
        <v>0.72693889</v>
      </c>
    </row>
    <row r="64" spans="1:45" ht="21.75" customHeight="1">
      <c r="N64" s="524" t="s">
        <v>23</v>
      </c>
      <c r="O64" s="986">
        <v>8.1464586200000006</v>
      </c>
      <c r="P64" s="986">
        <v>6.2526917800000001</v>
      </c>
      <c r="Q64" s="986">
        <v>72.694259889999998</v>
      </c>
      <c r="R64" s="986">
        <v>6.0337614000000004</v>
      </c>
      <c r="S64" s="986">
        <v>3.1708947800000002</v>
      </c>
      <c r="T64" s="986">
        <v>18.282663379999999</v>
      </c>
      <c r="U64" s="986">
        <v>4.3848719800000007</v>
      </c>
      <c r="V64" s="986">
        <v>95.68454491</v>
      </c>
      <c r="W64" s="986">
        <v>34.876716390000006</v>
      </c>
      <c r="X64" s="986">
        <v>17.54152624000001</v>
      </c>
      <c r="Y64" s="986">
        <v>1.4999999999999432</v>
      </c>
      <c r="Z64" s="986">
        <v>268.56838936999998</v>
      </c>
      <c r="AA64" s="524" t="s">
        <v>23</v>
      </c>
      <c r="AB64" s="981">
        <v>19.682754379999999</v>
      </c>
      <c r="AC64" s="981">
        <v>5.7234346799999996</v>
      </c>
      <c r="AD64" s="981">
        <v>6.8774314400000005</v>
      </c>
      <c r="AE64" s="981">
        <v>3.36178212</v>
      </c>
      <c r="AF64" s="981">
        <v>3.7019224999999998</v>
      </c>
      <c r="AG64" s="981">
        <v>8.2944795500000001</v>
      </c>
      <c r="AH64" s="981">
        <v>0.02</v>
      </c>
      <c r="AI64" s="981">
        <v>0.17249539999999999</v>
      </c>
      <c r="AJ64" s="981">
        <v>1.4219201399999999</v>
      </c>
      <c r="AK64" s="981">
        <v>2.7765283300000001</v>
      </c>
      <c r="AL64" s="981">
        <v>1.6662010899999999</v>
      </c>
      <c r="AM64" s="524" t="s">
        <v>23</v>
      </c>
      <c r="AN64" s="974">
        <v>54.119610960000003</v>
      </c>
      <c r="AO64" s="974">
        <v>20.595823750000005</v>
      </c>
      <c r="AP64" s="974">
        <v>3.0324553999999999</v>
      </c>
      <c r="AQ64" s="974">
        <v>8.3069811099999988</v>
      </c>
      <c r="AR64" s="974">
        <v>5.8171035600000005</v>
      </c>
      <c r="AS64" s="974">
        <v>3.5833056800000005</v>
      </c>
    </row>
    <row r="65" spans="1:50" ht="21.75" customHeight="1">
      <c r="N65" s="670" t="s">
        <v>24</v>
      </c>
      <c r="O65" s="985">
        <v>17.07627656</v>
      </c>
      <c r="P65" s="985">
        <v>32.8517279</v>
      </c>
      <c r="Q65" s="985">
        <v>202.02978006000001</v>
      </c>
      <c r="R65" s="985">
        <v>25.052420820000005</v>
      </c>
      <c r="S65" s="985">
        <v>4.3210068799999997</v>
      </c>
      <c r="T65" s="985">
        <v>59.770278789999999</v>
      </c>
      <c r="U65" s="985">
        <v>22.142283490000004</v>
      </c>
      <c r="V65" s="985">
        <v>117.57971061000001</v>
      </c>
      <c r="W65" s="985">
        <v>101.74019589</v>
      </c>
      <c r="X65" s="985">
        <v>104.72818274000001</v>
      </c>
      <c r="Y65" s="985">
        <v>0</v>
      </c>
      <c r="Z65" s="985">
        <v>687.29186374000005</v>
      </c>
      <c r="AA65" s="670" t="s">
        <v>24</v>
      </c>
      <c r="AB65" s="980">
        <v>61.883358279999996</v>
      </c>
      <c r="AC65" s="980">
        <v>0</v>
      </c>
      <c r="AD65" s="980">
        <v>24.288606439999999</v>
      </c>
      <c r="AE65" s="980">
        <v>27.913446269999991</v>
      </c>
      <c r="AF65" s="980">
        <v>8.4888684399999992</v>
      </c>
      <c r="AG65" s="980">
        <v>26.946769230000005</v>
      </c>
      <c r="AH65" s="980">
        <v>0.27945057999999995</v>
      </c>
      <c r="AI65" s="980">
        <v>0.1114892</v>
      </c>
      <c r="AJ65" s="980">
        <v>5.2065921900000012</v>
      </c>
      <c r="AK65" s="980">
        <v>13.60814704</v>
      </c>
      <c r="AL65" s="980">
        <v>7.5665724300000008</v>
      </c>
      <c r="AM65" s="670" t="s">
        <v>24</v>
      </c>
      <c r="AN65" s="973">
        <v>129.95674363000001</v>
      </c>
      <c r="AO65" s="973">
        <v>50.419436450000006</v>
      </c>
      <c r="AP65" s="973">
        <v>18.218811909999999</v>
      </c>
      <c r="AQ65" s="973">
        <v>50.543842019999992</v>
      </c>
      <c r="AR65" s="973">
        <v>8.0349304400000001</v>
      </c>
      <c r="AS65" s="973">
        <v>9.5084631999999996</v>
      </c>
    </row>
    <row r="66" spans="1:50" ht="21.75" customHeight="1">
      <c r="N66" s="524" t="s">
        <v>25</v>
      </c>
      <c r="O66" s="986">
        <v>12.7758895</v>
      </c>
      <c r="P66" s="986">
        <v>4.5118377699999996</v>
      </c>
      <c r="Q66" s="986">
        <v>69.817421399999986</v>
      </c>
      <c r="R66" s="986">
        <v>7.3022241200000009</v>
      </c>
      <c r="S66" s="986">
        <v>0.24314132999999999</v>
      </c>
      <c r="T66" s="986">
        <v>42.342974770000005</v>
      </c>
      <c r="U66" s="986">
        <v>10.206825349999999</v>
      </c>
      <c r="V66" s="986">
        <v>114.88373742000002</v>
      </c>
      <c r="W66" s="986">
        <v>15.019343409999999</v>
      </c>
      <c r="X66" s="986">
        <v>40.517225639999999</v>
      </c>
      <c r="Y66" s="986">
        <v>0.25352345000004561</v>
      </c>
      <c r="Z66" s="986">
        <v>317.87414416000001</v>
      </c>
      <c r="AA66" s="524" t="s">
        <v>25</v>
      </c>
      <c r="AB66" s="981">
        <v>50.302122860000004</v>
      </c>
      <c r="AC66" s="981">
        <v>0</v>
      </c>
      <c r="AD66" s="981">
        <v>12.541279139999999</v>
      </c>
      <c r="AE66" s="981">
        <v>24.03554707</v>
      </c>
      <c r="AF66" s="981">
        <v>7.4763822999999991</v>
      </c>
      <c r="AG66" s="981">
        <v>15.307865539999998</v>
      </c>
      <c r="AH66" s="981">
        <v>0.42089907000000004</v>
      </c>
      <c r="AI66" s="981">
        <v>0.47889652999999993</v>
      </c>
      <c r="AJ66" s="981">
        <v>0.40201980999999998</v>
      </c>
      <c r="AK66" s="981">
        <v>3.7830012300000004</v>
      </c>
      <c r="AL66" s="981">
        <v>1.4079895900000001</v>
      </c>
      <c r="AM66" s="524" t="s">
        <v>25</v>
      </c>
      <c r="AN66" s="974">
        <v>42.2467167</v>
      </c>
      <c r="AO66" s="974">
        <v>16.0834756</v>
      </c>
      <c r="AP66" s="974">
        <v>8.3762118999999995</v>
      </c>
      <c r="AQ66" s="974">
        <v>0</v>
      </c>
      <c r="AR66" s="974">
        <v>9.3937237400000004</v>
      </c>
      <c r="AS66" s="974">
        <v>1.7857990500000001</v>
      </c>
    </row>
    <row r="67" spans="1:50" ht="21.75" customHeight="1">
      <c r="N67" s="670" t="s">
        <v>26</v>
      </c>
      <c r="O67" s="985">
        <v>10.140893270000001</v>
      </c>
      <c r="P67" s="985">
        <v>4.529903</v>
      </c>
      <c r="Q67" s="985">
        <v>50.643935810000002</v>
      </c>
      <c r="R67" s="985">
        <v>2.6615826999999999</v>
      </c>
      <c r="S67" s="985">
        <v>0.38606303999999997</v>
      </c>
      <c r="T67" s="985">
        <v>32.503059880000002</v>
      </c>
      <c r="U67" s="985">
        <v>11.253487200000002</v>
      </c>
      <c r="V67" s="985">
        <v>9.9063220800000007</v>
      </c>
      <c r="W67" s="985">
        <v>18.799530699999998</v>
      </c>
      <c r="X67" s="985">
        <v>27.844860159999996</v>
      </c>
      <c r="Y67" s="985">
        <v>0</v>
      </c>
      <c r="Z67" s="985">
        <v>168.66963783999998</v>
      </c>
      <c r="AA67" s="670" t="s">
        <v>26</v>
      </c>
      <c r="AB67" s="980">
        <v>50.564989650000001</v>
      </c>
      <c r="AC67" s="980">
        <v>0</v>
      </c>
      <c r="AD67" s="980">
        <v>8.7999137699999999</v>
      </c>
      <c r="AE67" s="980">
        <v>15.9510001</v>
      </c>
      <c r="AF67" s="980">
        <v>5.9641650799999999</v>
      </c>
      <c r="AG67" s="980">
        <v>19.734206960000002</v>
      </c>
      <c r="AH67" s="980">
        <v>0</v>
      </c>
      <c r="AI67" s="980">
        <v>3.0000000000000001E-5</v>
      </c>
      <c r="AJ67" s="980">
        <v>1.50422126</v>
      </c>
      <c r="AK67" s="980">
        <v>0</v>
      </c>
      <c r="AL67" s="980">
        <v>3.5424188700000001</v>
      </c>
      <c r="AM67" s="670" t="s">
        <v>26</v>
      </c>
      <c r="AN67" s="973">
        <v>46.215670129999999</v>
      </c>
      <c r="AO67" s="973">
        <v>9.9307960800000004</v>
      </c>
      <c r="AP67" s="973">
        <v>7.9191858100000001</v>
      </c>
      <c r="AQ67" s="973">
        <v>4.2187528900000002</v>
      </c>
      <c r="AR67" s="973">
        <v>4.1763629</v>
      </c>
      <c r="AS67" s="973">
        <v>3.1692137099999997</v>
      </c>
    </row>
    <row r="68" spans="1:50" ht="21.75" customHeight="1">
      <c r="N68" s="524" t="s">
        <v>27</v>
      </c>
      <c r="O68" s="986">
        <v>10.600039239999999</v>
      </c>
      <c r="P68" s="986">
        <v>4.3405473299999997</v>
      </c>
      <c r="Q68" s="986">
        <v>150.22998747999998</v>
      </c>
      <c r="R68" s="986">
        <v>30.159533329999995</v>
      </c>
      <c r="S68" s="986">
        <v>2.7519536500000004</v>
      </c>
      <c r="T68" s="986">
        <v>102.71844358999998</v>
      </c>
      <c r="U68" s="986">
        <v>14.918293429999999</v>
      </c>
      <c r="V68" s="986">
        <v>114.58380735999999</v>
      </c>
      <c r="W68" s="986">
        <v>47.179794489999999</v>
      </c>
      <c r="X68" s="986">
        <v>179.77060895999998</v>
      </c>
      <c r="Y68" s="986">
        <v>6.4077357600002642</v>
      </c>
      <c r="Z68" s="986">
        <v>663.66074462000017</v>
      </c>
      <c r="AA68" s="524" t="s">
        <v>27</v>
      </c>
      <c r="AB68" s="981">
        <v>141.94556094999999</v>
      </c>
      <c r="AC68" s="981">
        <v>14.842224159999999</v>
      </c>
      <c r="AD68" s="981">
        <v>4.7642780299999989</v>
      </c>
      <c r="AE68" s="981">
        <v>33.233221740000005</v>
      </c>
      <c r="AF68" s="981">
        <v>18.577471039999999</v>
      </c>
      <c r="AG68" s="981">
        <v>35.086735220000001</v>
      </c>
      <c r="AH68" s="981">
        <v>0.61468062999999984</v>
      </c>
      <c r="AI68" s="981">
        <v>0</v>
      </c>
      <c r="AJ68" s="981">
        <v>7.5097995700000011</v>
      </c>
      <c r="AK68" s="981">
        <v>11.654782410000001</v>
      </c>
      <c r="AL68" s="981">
        <v>10.973741149999999</v>
      </c>
      <c r="AM68" s="524" t="s">
        <v>27</v>
      </c>
      <c r="AN68" s="974">
        <v>107.27515008</v>
      </c>
      <c r="AO68" s="974">
        <v>25.470984039999998</v>
      </c>
      <c r="AP68" s="974">
        <v>34.442092489999993</v>
      </c>
      <c r="AQ68" s="974">
        <v>1.7284414400000001</v>
      </c>
      <c r="AR68" s="974">
        <v>8.7435648100000005</v>
      </c>
      <c r="AS68" s="974">
        <v>6.5933044800000005</v>
      </c>
    </row>
    <row r="69" spans="1:50" ht="21.75" customHeight="1">
      <c r="N69" s="670" t="s">
        <v>28</v>
      </c>
      <c r="O69" s="985">
        <v>27.957648130000006</v>
      </c>
      <c r="P69" s="985">
        <v>14.262987800000001</v>
      </c>
      <c r="Q69" s="985">
        <v>205.35417408000004</v>
      </c>
      <c r="R69" s="985">
        <v>21.872896789999995</v>
      </c>
      <c r="S69" s="985">
        <v>2.6174026900000005</v>
      </c>
      <c r="T69" s="985">
        <v>79.479750049999979</v>
      </c>
      <c r="U69" s="985">
        <v>15.689785639999998</v>
      </c>
      <c r="V69" s="985">
        <v>133.13473594999996</v>
      </c>
      <c r="W69" s="985">
        <v>82.177445119999987</v>
      </c>
      <c r="X69" s="985">
        <v>114.67277544</v>
      </c>
      <c r="Y69" s="985">
        <v>0</v>
      </c>
      <c r="Z69" s="985">
        <v>697.21960169000022</v>
      </c>
      <c r="AA69" s="670" t="s">
        <v>28</v>
      </c>
      <c r="AB69" s="980">
        <v>120.04699799999997</v>
      </c>
      <c r="AC69" s="980">
        <v>25.962763839999997</v>
      </c>
      <c r="AD69" s="980">
        <v>0</v>
      </c>
      <c r="AE69" s="980">
        <v>63.04393984</v>
      </c>
      <c r="AF69" s="980">
        <v>22.179413659999998</v>
      </c>
      <c r="AG69" s="980">
        <v>34.105255829999997</v>
      </c>
      <c r="AH69" s="980">
        <v>0</v>
      </c>
      <c r="AI69" s="980">
        <v>0</v>
      </c>
      <c r="AJ69" s="980">
        <v>6.2546908999999999</v>
      </c>
      <c r="AK69" s="980">
        <v>16.320962299999998</v>
      </c>
      <c r="AL69" s="980">
        <v>4.1025808600000007</v>
      </c>
      <c r="AM69" s="670" t="s">
        <v>28</v>
      </c>
      <c r="AN69" s="973">
        <v>172.65743997999999</v>
      </c>
      <c r="AO69" s="973">
        <v>70.120355950000004</v>
      </c>
      <c r="AP69" s="973">
        <v>19.943936899999997</v>
      </c>
      <c r="AQ69" s="973">
        <v>12.06009888</v>
      </c>
      <c r="AR69" s="973">
        <v>23.421699620000002</v>
      </c>
      <c r="AS69" s="973">
        <v>7.4324041599999999</v>
      </c>
    </row>
    <row r="70" spans="1:50" ht="21.75" customHeight="1">
      <c r="N70" s="679" t="s">
        <v>29</v>
      </c>
      <c r="O70" s="987">
        <v>340.69255195000005</v>
      </c>
      <c r="P70" s="987">
        <v>201.64062565</v>
      </c>
      <c r="Q70" s="987">
        <v>1981.0891228299997</v>
      </c>
      <c r="R70" s="987">
        <v>274.48977719999999</v>
      </c>
      <c r="S70" s="987">
        <v>30.35195414</v>
      </c>
      <c r="T70" s="987">
        <v>786.60191647999989</v>
      </c>
      <c r="U70" s="987">
        <v>223.92825051</v>
      </c>
      <c r="V70" s="987">
        <v>1852.7573945300003</v>
      </c>
      <c r="W70" s="987">
        <v>908.30250019999983</v>
      </c>
      <c r="X70" s="987">
        <v>1226.19693934</v>
      </c>
      <c r="Y70" s="987">
        <v>8.3549724200020137</v>
      </c>
      <c r="Z70" s="987">
        <v>7834.4060052500008</v>
      </c>
      <c r="AA70" s="679" t="s">
        <v>29</v>
      </c>
      <c r="AB70" s="982">
        <v>1001.5232932399998</v>
      </c>
      <c r="AC70" s="982">
        <v>133.18184234</v>
      </c>
      <c r="AD70" s="982">
        <v>110.28982963999999</v>
      </c>
      <c r="AE70" s="982">
        <v>402.46818755999993</v>
      </c>
      <c r="AF70" s="982">
        <v>154.13482798999999</v>
      </c>
      <c r="AG70" s="982">
        <v>390.03166997</v>
      </c>
      <c r="AH70" s="982">
        <v>1.9996645499999999</v>
      </c>
      <c r="AI70" s="982">
        <v>1.7350371599999996</v>
      </c>
      <c r="AJ70" s="982">
        <v>81.004371770000006</v>
      </c>
      <c r="AK70" s="982">
        <v>116.10806474999998</v>
      </c>
      <c r="AL70" s="982">
        <v>78.429234710000003</v>
      </c>
      <c r="AM70" s="679" t="s">
        <v>29</v>
      </c>
      <c r="AN70" s="975">
        <v>1674.6495409700001</v>
      </c>
      <c r="AO70" s="975">
        <v>484.47672214000011</v>
      </c>
      <c r="AP70" s="975">
        <v>294.75800575</v>
      </c>
      <c r="AQ70" s="975">
        <v>369.47470034000003</v>
      </c>
      <c r="AR70" s="975">
        <v>228.8775024</v>
      </c>
      <c r="AS70" s="975">
        <v>70.74642317</v>
      </c>
    </row>
    <row r="71" spans="1:50" ht="21.75" customHeight="1">
      <c r="N71" s="670" t="s">
        <v>30</v>
      </c>
      <c r="O71" s="985">
        <v>21.708280569999999</v>
      </c>
      <c r="P71" s="985">
        <v>23.163741759999994</v>
      </c>
      <c r="Q71" s="985">
        <v>414.06485219999979</v>
      </c>
      <c r="R71" s="985">
        <v>66.690838889999995</v>
      </c>
      <c r="S71" s="985">
        <v>50.596748900000001</v>
      </c>
      <c r="T71" s="985">
        <v>289.20133564000002</v>
      </c>
      <c r="U71" s="985">
        <v>112.90920184999999</v>
      </c>
      <c r="V71" s="985">
        <v>595.90926419000004</v>
      </c>
      <c r="W71" s="985">
        <v>100.98314687000004</v>
      </c>
      <c r="X71" s="985">
        <v>618.83560167000007</v>
      </c>
      <c r="Y71" s="985">
        <v>12.981217229998038</v>
      </c>
      <c r="Z71" s="985">
        <v>2307.0442297699979</v>
      </c>
      <c r="AA71" s="670" t="s">
        <v>30</v>
      </c>
      <c r="AB71" s="980">
        <v>328.15291347000004</v>
      </c>
      <c r="AC71" s="980">
        <v>65.399429659999996</v>
      </c>
      <c r="AD71" s="980">
        <v>76.029914450000007</v>
      </c>
      <c r="AE71" s="980">
        <v>8.1999999999999993</v>
      </c>
      <c r="AF71" s="980">
        <v>138.99366714999999</v>
      </c>
      <c r="AG71" s="980">
        <v>143.38299604999997</v>
      </c>
      <c r="AH71" s="980">
        <v>4.7298374399999998</v>
      </c>
      <c r="AI71" s="980">
        <v>2.0784759399999997</v>
      </c>
      <c r="AJ71" s="980">
        <v>26.69283519</v>
      </c>
      <c r="AK71" s="980">
        <v>16.372004669999995</v>
      </c>
      <c r="AL71" s="980">
        <v>43.921714469999998</v>
      </c>
      <c r="AM71" s="670" t="s">
        <v>30</v>
      </c>
      <c r="AN71" s="973">
        <v>223.96647298000005</v>
      </c>
      <c r="AO71" s="973">
        <v>88.054474469999988</v>
      </c>
      <c r="AP71" s="973">
        <v>6.8687247400000002</v>
      </c>
      <c r="AQ71" s="973">
        <v>12.56296191</v>
      </c>
      <c r="AR71" s="973">
        <v>23.170288970000001</v>
      </c>
      <c r="AS71" s="973">
        <v>62.784921749999995</v>
      </c>
    </row>
    <row r="72" spans="1:50" ht="21.75" customHeight="1">
      <c r="N72" s="679" t="s">
        <v>31</v>
      </c>
      <c r="O72" s="987">
        <v>362.40083252000005</v>
      </c>
      <c r="P72" s="987">
        <v>224.80436741</v>
      </c>
      <c r="Q72" s="987">
        <v>2395.1539750299999</v>
      </c>
      <c r="R72" s="987">
        <v>341.18061609000006</v>
      </c>
      <c r="S72" s="987">
        <v>80.948703039999998</v>
      </c>
      <c r="T72" s="987">
        <v>1075.8032521199998</v>
      </c>
      <c r="U72" s="987">
        <v>336.83745235999999</v>
      </c>
      <c r="V72" s="987">
        <v>2448.6666587200002</v>
      </c>
      <c r="W72" s="987">
        <v>1009.28564707</v>
      </c>
      <c r="X72" s="987">
        <v>1845.0325410100002</v>
      </c>
      <c r="Y72" s="987">
        <v>21.336189649999142</v>
      </c>
      <c r="Z72" s="987">
        <v>10141.450235019998</v>
      </c>
      <c r="AA72" s="679" t="s">
        <v>31</v>
      </c>
      <c r="AB72" s="982">
        <v>1329.6762067099999</v>
      </c>
      <c r="AC72" s="982">
        <v>198.58127199999998</v>
      </c>
      <c r="AD72" s="982">
        <v>186.31974409000003</v>
      </c>
      <c r="AE72" s="982">
        <v>410.66818755999998</v>
      </c>
      <c r="AF72" s="982">
        <v>293.12849514000004</v>
      </c>
      <c r="AG72" s="982">
        <v>533.41466601999991</v>
      </c>
      <c r="AH72" s="982">
        <v>6.729501990000001</v>
      </c>
      <c r="AI72" s="982">
        <v>3.8135130999999998</v>
      </c>
      <c r="AJ72" s="982">
        <v>107.69720696</v>
      </c>
      <c r="AK72" s="982">
        <v>132.48006941999998</v>
      </c>
      <c r="AL72" s="982">
        <v>122.35094918000004</v>
      </c>
      <c r="AM72" s="679" t="s">
        <v>31</v>
      </c>
      <c r="AN72" s="975">
        <v>1898.6160139500003</v>
      </c>
      <c r="AO72" s="975">
        <v>572.53119660999994</v>
      </c>
      <c r="AP72" s="975">
        <v>301.62673049</v>
      </c>
      <c r="AQ72" s="975">
        <v>382.03766225000004</v>
      </c>
      <c r="AR72" s="975">
        <v>252.04779137</v>
      </c>
      <c r="AS72" s="975">
        <v>133.53134492000001</v>
      </c>
    </row>
    <row r="73" spans="1:50" ht="21.75" customHeight="1">
      <c r="N73" s="670" t="s">
        <v>32</v>
      </c>
      <c r="O73" s="985">
        <v>12.612681740000001</v>
      </c>
      <c r="P73" s="985">
        <v>7.6678586799999993</v>
      </c>
      <c r="Q73" s="985">
        <v>23.11634969</v>
      </c>
      <c r="R73" s="985">
        <v>23.237423030000006</v>
      </c>
      <c r="S73" s="985">
        <v>2.2120636199999999</v>
      </c>
      <c r="T73" s="985">
        <v>9.6294011800000003</v>
      </c>
      <c r="U73" s="985">
        <v>3.7289936999999997</v>
      </c>
      <c r="V73" s="985">
        <v>48.503156330000003</v>
      </c>
      <c r="W73" s="985">
        <v>15.465807380000001</v>
      </c>
      <c r="X73" s="985">
        <v>21.39940481</v>
      </c>
      <c r="Y73" s="985">
        <v>1.1974357499999826</v>
      </c>
      <c r="Z73" s="985">
        <v>168.77057590999999</v>
      </c>
      <c r="AA73" s="670" t="s">
        <v>32</v>
      </c>
      <c r="AB73" s="980">
        <v>10.79424113</v>
      </c>
      <c r="AC73" s="980">
        <v>1.9282203199999999</v>
      </c>
      <c r="AD73" s="980">
        <v>1.6388730899999999</v>
      </c>
      <c r="AE73" s="980">
        <v>0.56528807000000003</v>
      </c>
      <c r="AF73" s="980">
        <v>4.2568619399999994</v>
      </c>
      <c r="AG73" s="980">
        <v>7.5201478899999996</v>
      </c>
      <c r="AH73" s="980">
        <v>1.92705361</v>
      </c>
      <c r="AI73" s="980">
        <v>0</v>
      </c>
      <c r="AJ73" s="980">
        <v>0.29361293999999999</v>
      </c>
      <c r="AK73" s="980">
        <v>0.97510903999999998</v>
      </c>
      <c r="AL73" s="980">
        <v>0.24990424</v>
      </c>
      <c r="AM73" s="670" t="s">
        <v>32</v>
      </c>
      <c r="AN73" s="973">
        <v>35.300396620000001</v>
      </c>
      <c r="AO73" s="973">
        <v>0.91592532000000004</v>
      </c>
      <c r="AP73" s="973">
        <v>7.9467619399999991</v>
      </c>
      <c r="AQ73" s="973">
        <v>3.4141476900000005</v>
      </c>
      <c r="AR73" s="973">
        <v>7.4665009099999997</v>
      </c>
      <c r="AS73" s="973">
        <v>7.1998949999999997</v>
      </c>
      <c r="AT73" s="458"/>
      <c r="AU73" s="458"/>
      <c r="AV73" s="458"/>
      <c r="AW73" s="458"/>
      <c r="AX73" s="458"/>
    </row>
    <row r="74" spans="1:50" ht="21.75" customHeight="1">
      <c r="N74" s="524" t="s">
        <v>33</v>
      </c>
      <c r="O74" s="986">
        <v>3.2398674600000006</v>
      </c>
      <c r="P74" s="986">
        <v>0.59688014</v>
      </c>
      <c r="Q74" s="986">
        <v>8.4545560900000005</v>
      </c>
      <c r="R74" s="986">
        <v>5.6490752600000009</v>
      </c>
      <c r="S74" s="986">
        <v>0.03</v>
      </c>
      <c r="T74" s="986">
        <v>12.933583609999999</v>
      </c>
      <c r="U74" s="986">
        <v>1.7939251699999998</v>
      </c>
      <c r="V74" s="986">
        <v>18.644721880000002</v>
      </c>
      <c r="W74" s="986">
        <v>3.5988183500000006</v>
      </c>
      <c r="X74" s="986">
        <v>8.5695587300000007</v>
      </c>
      <c r="Y74" s="986">
        <v>0</v>
      </c>
      <c r="Z74" s="986">
        <v>63.510986689999996</v>
      </c>
      <c r="AA74" s="524" t="s">
        <v>33</v>
      </c>
      <c r="AB74" s="981">
        <v>15.610699909999999</v>
      </c>
      <c r="AC74" s="981">
        <v>7.0199999999999999E-2</v>
      </c>
      <c r="AD74" s="981">
        <v>0</v>
      </c>
      <c r="AE74" s="981">
        <v>2.60098582</v>
      </c>
      <c r="AF74" s="981">
        <v>0.94698298999999997</v>
      </c>
      <c r="AG74" s="981">
        <v>2.75518967</v>
      </c>
      <c r="AH74" s="981">
        <v>0.6</v>
      </c>
      <c r="AI74" s="981">
        <v>1.2E-2</v>
      </c>
      <c r="AJ74" s="981">
        <v>0.42620000000000002</v>
      </c>
      <c r="AK74" s="981">
        <v>0.5890086699999999</v>
      </c>
      <c r="AL74" s="981">
        <v>0.13475000000000001</v>
      </c>
      <c r="AM74" s="524" t="s">
        <v>33</v>
      </c>
      <c r="AN74" s="974">
        <v>9.7794241300000007</v>
      </c>
      <c r="AO74" s="974">
        <v>1.9952094000000002</v>
      </c>
      <c r="AP74" s="974">
        <v>3.0162576900000002</v>
      </c>
      <c r="AQ74" s="974">
        <v>1.22348894</v>
      </c>
      <c r="AR74" s="974">
        <v>2.70953702</v>
      </c>
      <c r="AS74" s="974">
        <v>0.98162100000000008</v>
      </c>
      <c r="AT74" s="458"/>
      <c r="AU74" s="458"/>
      <c r="AV74" s="458"/>
      <c r="AW74" s="458"/>
      <c r="AX74" s="458"/>
    </row>
    <row r="75" spans="1:50" ht="21.75" customHeight="1">
      <c r="N75" s="670" t="s">
        <v>34</v>
      </c>
      <c r="O75" s="985">
        <v>24.135414050000001</v>
      </c>
      <c r="P75" s="985">
        <v>3.4732221100000005</v>
      </c>
      <c r="Q75" s="985">
        <v>27.956178469999998</v>
      </c>
      <c r="R75" s="985">
        <v>2.7911695499999998</v>
      </c>
      <c r="S75" s="985">
        <v>3.1860861699999998</v>
      </c>
      <c r="T75" s="985">
        <v>32.904984079999998</v>
      </c>
      <c r="U75" s="985">
        <v>7.1843048000000005</v>
      </c>
      <c r="V75" s="985">
        <v>56.879688889999997</v>
      </c>
      <c r="W75" s="985">
        <v>32.06530454</v>
      </c>
      <c r="X75" s="985">
        <v>4.5947356199999998</v>
      </c>
      <c r="Y75" s="985">
        <v>0.81451038999998104</v>
      </c>
      <c r="Z75" s="985">
        <v>195.98559866999997</v>
      </c>
      <c r="AA75" s="670" t="s">
        <v>34</v>
      </c>
      <c r="AB75" s="980">
        <v>37.060504979999997</v>
      </c>
      <c r="AC75" s="980">
        <v>6.2113000000000003E-3</v>
      </c>
      <c r="AD75" s="980">
        <v>23.309497660000002</v>
      </c>
      <c r="AE75" s="980">
        <v>0</v>
      </c>
      <c r="AF75" s="980">
        <v>10.286245769999999</v>
      </c>
      <c r="AG75" s="980">
        <v>11.221523650000002</v>
      </c>
      <c r="AH75" s="980">
        <v>0.34394732</v>
      </c>
      <c r="AI75" s="980">
        <v>0</v>
      </c>
      <c r="AJ75" s="980">
        <v>1.7632848200000002</v>
      </c>
      <c r="AK75" s="980">
        <v>4.0287931099999996</v>
      </c>
      <c r="AL75" s="980">
        <v>2.12661546</v>
      </c>
      <c r="AM75" s="670" t="s">
        <v>34</v>
      </c>
      <c r="AN75" s="973">
        <v>47.849771160000003</v>
      </c>
      <c r="AO75" s="973">
        <v>2.6609272399999999</v>
      </c>
      <c r="AP75" s="973">
        <v>8.2090403599999995</v>
      </c>
      <c r="AQ75" s="973">
        <v>18.945063319999999</v>
      </c>
      <c r="AR75" s="973">
        <v>17.008010339999998</v>
      </c>
      <c r="AS75" s="973">
        <v>16.235878100000001</v>
      </c>
      <c r="AT75" s="458"/>
      <c r="AU75" s="458"/>
      <c r="AV75" s="458"/>
      <c r="AW75" s="458"/>
      <c r="AX75" s="458"/>
    </row>
    <row r="76" spans="1:50" ht="21.75" customHeight="1">
      <c r="N76" s="524" t="s">
        <v>35</v>
      </c>
      <c r="O76" s="986">
        <v>19.188774540000001</v>
      </c>
      <c r="P76" s="986">
        <v>6.2934675400000009</v>
      </c>
      <c r="Q76" s="986">
        <v>68.530486699999983</v>
      </c>
      <c r="R76" s="986">
        <v>42.773491870000015</v>
      </c>
      <c r="S76" s="986">
        <v>0.18122832</v>
      </c>
      <c r="T76" s="986">
        <v>7.2438618099999994</v>
      </c>
      <c r="U76" s="986">
        <v>7.7817134699999997</v>
      </c>
      <c r="V76" s="986">
        <v>110.51486963000001</v>
      </c>
      <c r="W76" s="986">
        <v>18.49669373</v>
      </c>
      <c r="X76" s="986">
        <v>118.69937256999999</v>
      </c>
      <c r="Y76" s="986">
        <v>0</v>
      </c>
      <c r="Z76" s="986">
        <v>399.70396017999985</v>
      </c>
      <c r="AA76" s="524" t="s">
        <v>35</v>
      </c>
      <c r="AB76" s="981">
        <v>9.0326548299999985</v>
      </c>
      <c r="AC76" s="981">
        <v>0</v>
      </c>
      <c r="AD76" s="981">
        <v>5.1848507599999998</v>
      </c>
      <c r="AE76" s="981">
        <v>0.62378900999999998</v>
      </c>
      <c r="AF76" s="981">
        <v>0</v>
      </c>
      <c r="AG76" s="981">
        <v>27.28352645</v>
      </c>
      <c r="AH76" s="981">
        <v>0.17036569999999998</v>
      </c>
      <c r="AI76" s="981">
        <v>0</v>
      </c>
      <c r="AJ76" s="981">
        <v>1.9009994299999999</v>
      </c>
      <c r="AK76" s="981">
        <v>7.6630481499999998</v>
      </c>
      <c r="AL76" s="981">
        <v>0.58846355000000006</v>
      </c>
      <c r="AM76" s="524" t="s">
        <v>35</v>
      </c>
      <c r="AN76" s="974">
        <v>45.831507010000003</v>
      </c>
      <c r="AO76" s="974">
        <v>3.0503005400000003</v>
      </c>
      <c r="AP76" s="974">
        <v>1.5480812800000001</v>
      </c>
      <c r="AQ76" s="974">
        <v>7.0046348700000003</v>
      </c>
      <c r="AR76" s="974">
        <v>15.307978820000001</v>
      </c>
      <c r="AS76" s="974">
        <v>1.3510935500000001</v>
      </c>
      <c r="AT76" s="458"/>
      <c r="AU76" s="458"/>
      <c r="AV76" s="458"/>
      <c r="AW76" s="458"/>
      <c r="AX76" s="458"/>
    </row>
    <row r="77" spans="1:50" ht="21.6" customHeight="1">
      <c r="A77" s="19" t="s">
        <v>460</v>
      </c>
      <c r="N77" s="792" t="s">
        <v>129</v>
      </c>
      <c r="O77" s="988">
        <v>59.176737789999997</v>
      </c>
      <c r="P77" s="988">
        <v>18.031428469999998</v>
      </c>
      <c r="Q77" s="988">
        <v>128.05757094999998</v>
      </c>
      <c r="R77" s="988">
        <v>74.451159710000027</v>
      </c>
      <c r="S77" s="988">
        <v>5.6093781100000006</v>
      </c>
      <c r="T77" s="988">
        <v>62.711830679999998</v>
      </c>
      <c r="U77" s="988">
        <v>20.488937140000001</v>
      </c>
      <c r="V77" s="988">
        <v>234.54243673000002</v>
      </c>
      <c r="W77" s="988">
        <v>69.626624000000007</v>
      </c>
      <c r="X77" s="988">
        <v>153.26307172999998</v>
      </c>
      <c r="Y77" s="988">
        <v>2.0119461399998499</v>
      </c>
      <c r="Z77" s="988">
        <v>827.97112144999983</v>
      </c>
      <c r="AA77" s="792" t="s">
        <v>129</v>
      </c>
      <c r="AB77" s="983">
        <v>72.49810085</v>
      </c>
      <c r="AC77" s="983">
        <v>2.0046316200000001</v>
      </c>
      <c r="AD77" s="983">
        <v>30.133221509999998</v>
      </c>
      <c r="AE77" s="983">
        <v>3.7900628999999992</v>
      </c>
      <c r="AF77" s="983">
        <v>15.4900907</v>
      </c>
      <c r="AG77" s="983">
        <v>48.780387660000002</v>
      </c>
      <c r="AH77" s="983">
        <v>3.0413666299999997</v>
      </c>
      <c r="AI77" s="983">
        <v>1.2E-2</v>
      </c>
      <c r="AJ77" s="983">
        <v>4.3840971900000003</v>
      </c>
      <c r="AK77" s="983">
        <v>13.255958969999998</v>
      </c>
      <c r="AL77" s="983">
        <v>3.0997332499999999</v>
      </c>
      <c r="AM77" s="792" t="s">
        <v>129</v>
      </c>
      <c r="AN77" s="976">
        <v>138.76109891999999</v>
      </c>
      <c r="AO77" s="976">
        <v>8.6223624999999995</v>
      </c>
      <c r="AP77" s="976">
        <v>20.720141269999999</v>
      </c>
      <c r="AQ77" s="976">
        <v>30.587334820000002</v>
      </c>
      <c r="AR77" s="976">
        <v>42.492027090000001</v>
      </c>
      <c r="AS77" s="976">
        <v>25.768487650000001</v>
      </c>
      <c r="AT77" s="243"/>
      <c r="AU77" s="243"/>
      <c r="AV77" s="243"/>
      <c r="AW77" s="243"/>
      <c r="AX77" s="243"/>
    </row>
    <row r="78" spans="1:50" ht="21.6" customHeight="1">
      <c r="N78" s="794" t="s">
        <v>128</v>
      </c>
      <c r="O78" s="989">
        <v>421.57757031000006</v>
      </c>
      <c r="P78" s="989">
        <v>242.83579588000003</v>
      </c>
      <c r="Q78" s="989">
        <v>2523.2115459799998</v>
      </c>
      <c r="R78" s="989">
        <v>415.63177580000001</v>
      </c>
      <c r="S78" s="989">
        <v>86.558081149999992</v>
      </c>
      <c r="T78" s="989">
        <v>1138.5150827999998</v>
      </c>
      <c r="U78" s="989">
        <v>357.32638949999995</v>
      </c>
      <c r="V78" s="989">
        <v>2683.2090954499999</v>
      </c>
      <c r="W78" s="989">
        <v>1078.9122710699999</v>
      </c>
      <c r="X78" s="989">
        <v>1998.2956127400005</v>
      </c>
      <c r="Y78" s="989">
        <v>23.348135789998196</v>
      </c>
      <c r="Z78" s="989">
        <v>10969.421356469998</v>
      </c>
      <c r="AA78" s="794" t="s">
        <v>128</v>
      </c>
      <c r="AB78" s="984">
        <v>1402.1743075599998</v>
      </c>
      <c r="AC78" s="984">
        <v>200.58590361999998</v>
      </c>
      <c r="AD78" s="984">
        <v>216.45296560000003</v>
      </c>
      <c r="AE78" s="984">
        <v>414.45825045999999</v>
      </c>
      <c r="AF78" s="984">
        <v>308.61858584000004</v>
      </c>
      <c r="AG78" s="984">
        <v>582.19505367999989</v>
      </c>
      <c r="AH78" s="984">
        <v>9.7708686199999981</v>
      </c>
      <c r="AI78" s="984">
        <v>3.8255130999999998</v>
      </c>
      <c r="AJ78" s="984">
        <v>112.08130415000001</v>
      </c>
      <c r="AK78" s="984">
        <v>145.73602838999997</v>
      </c>
      <c r="AL78" s="984">
        <v>125.45068243000004</v>
      </c>
      <c r="AM78" s="794" t="s">
        <v>128</v>
      </c>
      <c r="AN78" s="977">
        <v>2037.3771128699998</v>
      </c>
      <c r="AO78" s="977">
        <v>581.15355910999995</v>
      </c>
      <c r="AP78" s="977">
        <v>322.34687176000006</v>
      </c>
      <c r="AQ78" s="977">
        <v>412.62499707000001</v>
      </c>
      <c r="AR78" s="977">
        <v>294.53981846000005</v>
      </c>
      <c r="AS78" s="977">
        <v>159.29983256999998</v>
      </c>
      <c r="AT78" s="243"/>
      <c r="AU78" s="243"/>
      <c r="AV78" s="243"/>
      <c r="AW78" s="243"/>
      <c r="AX78" s="243"/>
    </row>
    <row r="79" spans="1:50" ht="3.6" customHeight="1">
      <c r="N79" s="19"/>
      <c r="O79" s="1"/>
      <c r="P79" s="1"/>
      <c r="Q79" s="1"/>
      <c r="R79" s="2"/>
      <c r="S79" s="2"/>
      <c r="T79" s="1"/>
      <c r="U79" s="354"/>
      <c r="V79" s="2"/>
      <c r="W79" s="1"/>
      <c r="AA79" s="19"/>
      <c r="AB79" s="1"/>
      <c r="AC79" s="421"/>
      <c r="AD79" s="1"/>
      <c r="AE79" s="2"/>
      <c r="AF79" s="430"/>
      <c r="AG79" s="1"/>
      <c r="AH79" s="354"/>
      <c r="AI79" s="2"/>
      <c r="AK79" s="429"/>
      <c r="AM79" s="19"/>
      <c r="AN79" s="183"/>
      <c r="AO79" s="183"/>
      <c r="AP79" s="183"/>
      <c r="AQ79" s="183"/>
      <c r="AR79" s="183"/>
      <c r="AS79" s="183"/>
    </row>
    <row r="80" spans="1:50" ht="13.5" customHeight="1">
      <c r="N80" s="1085" t="s">
        <v>460</v>
      </c>
      <c r="O80" s="400"/>
      <c r="P80" s="400"/>
      <c r="Q80" s="400"/>
      <c r="R80" s="400"/>
      <c r="S80" s="400"/>
      <c r="T80" s="400"/>
      <c r="U80" s="400"/>
      <c r="V80" s="400"/>
      <c r="W80" s="1"/>
      <c r="AA80" s="1085" t="s">
        <v>460</v>
      </c>
      <c r="AB80" s="400"/>
      <c r="AC80" s="400"/>
      <c r="AD80" s="400"/>
      <c r="AE80" s="400"/>
      <c r="AF80" s="400"/>
      <c r="AG80" s="400"/>
      <c r="AH80" s="400"/>
      <c r="AI80" s="400"/>
      <c r="AM80" s="1085" t="s">
        <v>460</v>
      </c>
      <c r="AN80" s="400"/>
      <c r="AO80" s="400"/>
      <c r="AP80" s="400"/>
      <c r="AQ80" s="400"/>
      <c r="AR80" s="400"/>
    </row>
    <row r="81" spans="1:39">
      <c r="N81" s="19"/>
      <c r="AA81" s="19"/>
      <c r="AM81" s="19"/>
    </row>
    <row r="89" spans="1:39">
      <c r="A89" s="2"/>
      <c r="B89" s="414" t="s">
        <v>120</v>
      </c>
      <c r="C89" s="398" t="s">
        <v>248</v>
      </c>
      <c r="D89" s="398" t="s">
        <v>87</v>
      </c>
      <c r="E89" s="398" t="s">
        <v>88</v>
      </c>
      <c r="F89" s="414" t="s">
        <v>249</v>
      </c>
      <c r="G89" s="398" t="s">
        <v>247</v>
      </c>
      <c r="H89" s="457" t="s">
        <v>90</v>
      </c>
      <c r="I89" s="414" t="s">
        <v>91</v>
      </c>
      <c r="J89" s="414" t="s">
        <v>244</v>
      </c>
      <c r="K89" s="414" t="s">
        <v>121</v>
      </c>
      <c r="L89" s="414" t="s">
        <v>152</v>
      </c>
      <c r="M89" s="414" t="s">
        <v>50</v>
      </c>
    </row>
    <row r="90" spans="1:39">
      <c r="A90" s="2" t="s">
        <v>18</v>
      </c>
      <c r="B90" s="568">
        <v>56.637430762090915</v>
      </c>
      <c r="C90" s="568">
        <v>104.45290610313293</v>
      </c>
      <c r="D90" s="568">
        <v>103.9062006837182</v>
      </c>
      <c r="E90" s="568">
        <v>18.485286148496279</v>
      </c>
      <c r="F90" s="568">
        <v>0.76760241066234391</v>
      </c>
      <c r="G90" s="568">
        <v>17.516968552883579</v>
      </c>
      <c r="H90" s="568">
        <v>4.4265079778020349</v>
      </c>
      <c r="I90" s="568">
        <v>124.2355456607424</v>
      </c>
      <c r="J90" s="568">
        <v>57.494087981331745</v>
      </c>
      <c r="K90" s="568">
        <v>31.98424907998719</v>
      </c>
      <c r="L90" s="568">
        <v>2.9583504611503186</v>
      </c>
      <c r="M90" s="572">
        <v>522.86513582199802</v>
      </c>
      <c r="N90" s="429"/>
    </row>
    <row r="91" spans="1:39">
      <c r="A91" s="2" t="s">
        <v>25</v>
      </c>
      <c r="B91" s="568">
        <v>43.151333078510802</v>
      </c>
      <c r="C91" s="568">
        <v>70.640219279871559</v>
      </c>
      <c r="D91" s="568">
        <v>99.238936330046116</v>
      </c>
      <c r="E91" s="568">
        <v>17.195876783120553</v>
      </c>
      <c r="F91" s="568">
        <v>0.91012361440256861</v>
      </c>
      <c r="G91" s="568">
        <v>25.636227026476064</v>
      </c>
      <c r="H91" s="568">
        <v>7.8015776265830832</v>
      </c>
      <c r="I91" s="568">
        <v>148.02696492622886</v>
      </c>
      <c r="J91" s="568">
        <v>21.530829294396455</v>
      </c>
      <c r="K91" s="568">
        <v>28.065040603419718</v>
      </c>
      <c r="L91" s="568">
        <v>4.8229711693807085</v>
      </c>
      <c r="M91" s="572">
        <v>467.02009973243645</v>
      </c>
      <c r="N91" s="429"/>
    </row>
    <row r="92" spans="1:39">
      <c r="A92" s="2" t="s">
        <v>14</v>
      </c>
      <c r="B92" s="568">
        <v>32.657471357815339</v>
      </c>
      <c r="C92" s="568">
        <v>95.267414368219747</v>
      </c>
      <c r="D92" s="568">
        <v>105.78993260234292</v>
      </c>
      <c r="E92" s="568">
        <v>12.72979598015918</v>
      </c>
      <c r="F92" s="568">
        <v>1.5959372677746766</v>
      </c>
      <c r="G92" s="568">
        <v>19.993411296749844</v>
      </c>
      <c r="H92" s="568">
        <v>4.7984206749227587</v>
      </c>
      <c r="I92" s="568">
        <v>86.453756014658637</v>
      </c>
      <c r="J92" s="568">
        <v>26.363513186577247</v>
      </c>
      <c r="K92" s="568">
        <v>74.341405204758587</v>
      </c>
      <c r="L92" s="568">
        <v>6.802538162285571</v>
      </c>
      <c r="M92" s="572">
        <v>466.79359611626455</v>
      </c>
      <c r="N92" s="429"/>
    </row>
    <row r="93" spans="1:39">
      <c r="A93" s="2" t="s">
        <v>10</v>
      </c>
      <c r="B93" s="568">
        <v>57.318266340432857</v>
      </c>
      <c r="C93" s="568">
        <v>78.768322368065768</v>
      </c>
      <c r="D93" s="568">
        <v>94.841193652841824</v>
      </c>
      <c r="E93" s="568">
        <v>12.087744846372244</v>
      </c>
      <c r="F93" s="568">
        <v>6.0064759475769716</v>
      </c>
      <c r="G93" s="568">
        <v>26.10893882323969</v>
      </c>
      <c r="H93" s="568">
        <v>5.1352411578804107</v>
      </c>
      <c r="I93" s="568">
        <v>93.856581673542024</v>
      </c>
      <c r="J93" s="568">
        <v>37.891267422678489</v>
      </c>
      <c r="K93" s="568">
        <v>50.161886952495685</v>
      </c>
      <c r="L93" s="568">
        <v>1.2085889763598607</v>
      </c>
      <c r="M93" s="572">
        <v>463.38450816148583</v>
      </c>
      <c r="N93" s="429"/>
    </row>
    <row r="94" spans="1:39">
      <c r="A94" s="2" t="s">
        <v>22</v>
      </c>
      <c r="B94" s="568">
        <v>41.990137895781764</v>
      </c>
      <c r="C94" s="568">
        <v>96.933489776385414</v>
      </c>
      <c r="D94" s="568">
        <v>105.05040842419784</v>
      </c>
      <c r="E94" s="568">
        <v>20.751153867688817</v>
      </c>
      <c r="F94" s="568">
        <v>0.47884688324836983</v>
      </c>
      <c r="G94" s="568">
        <v>16.754333296225617</v>
      </c>
      <c r="H94" s="568">
        <v>12.056033813252462</v>
      </c>
      <c r="I94" s="568">
        <v>80.179339754944166</v>
      </c>
      <c r="J94" s="568">
        <v>36.053769836434014</v>
      </c>
      <c r="K94" s="568">
        <v>36.398840744007494</v>
      </c>
      <c r="L94" s="568">
        <v>13.471905858825323</v>
      </c>
      <c r="M94" s="572">
        <v>460.11826015099126</v>
      </c>
      <c r="N94" s="429"/>
    </row>
    <row r="95" spans="1:39">
      <c r="A95" s="2" t="s">
        <v>21</v>
      </c>
      <c r="B95" s="568">
        <v>50.745995160145171</v>
      </c>
      <c r="C95" s="568">
        <v>84.986650792715537</v>
      </c>
      <c r="D95" s="568">
        <v>97.791178077829187</v>
      </c>
      <c r="E95" s="568">
        <v>24.405016770761609</v>
      </c>
      <c r="F95" s="568">
        <v>3.782293199563298</v>
      </c>
      <c r="G95" s="568">
        <v>24.443169995334962</v>
      </c>
      <c r="H95" s="568">
        <v>4.4604267340743506</v>
      </c>
      <c r="I95" s="568">
        <v>95.387516130414596</v>
      </c>
      <c r="J95" s="568">
        <v>25.432955113864903</v>
      </c>
      <c r="K95" s="568">
        <v>37.466836924308531</v>
      </c>
      <c r="L95" s="568">
        <v>2.3058000442152289</v>
      </c>
      <c r="M95" s="572">
        <v>451.20783894322739</v>
      </c>
      <c r="N95" s="429"/>
    </row>
    <row r="96" spans="1:39">
      <c r="A96" s="2" t="s">
        <v>17</v>
      </c>
      <c r="B96" s="568">
        <v>27.55072718530414</v>
      </c>
      <c r="C96" s="568">
        <v>79.348581407394349</v>
      </c>
      <c r="D96" s="568">
        <v>109.00493685568682</v>
      </c>
      <c r="E96" s="568">
        <v>23.529406577493944</v>
      </c>
      <c r="F96" s="568">
        <v>1.1239656774744502</v>
      </c>
      <c r="G96" s="568">
        <v>13.05125354076357</v>
      </c>
      <c r="H96" s="568">
        <v>12.754086370682533</v>
      </c>
      <c r="I96" s="568">
        <v>93.277077045604344</v>
      </c>
      <c r="J96" s="568">
        <v>53.186941489450575</v>
      </c>
      <c r="K96" s="568">
        <v>23.377200913386119</v>
      </c>
      <c r="L96" s="568">
        <v>0.30478469521320961</v>
      </c>
      <c r="M96" s="572">
        <v>436.50896175845401</v>
      </c>
      <c r="N96" s="429"/>
    </row>
    <row r="97" spans="1:15">
      <c r="A97" s="2" t="s">
        <v>30</v>
      </c>
      <c r="B97" s="568">
        <v>17.396658129175389</v>
      </c>
      <c r="C97" s="568">
        <v>66.768124843262001</v>
      </c>
      <c r="D97" s="568">
        <v>79.92148662577894</v>
      </c>
      <c r="E97" s="568">
        <v>11.562925358627401</v>
      </c>
      <c r="F97" s="568">
        <v>5.2589350703936786</v>
      </c>
      <c r="G97" s="568">
        <v>27.486454024277659</v>
      </c>
      <c r="H97" s="568">
        <v>12.009919665551916</v>
      </c>
      <c r="I97" s="568">
        <v>114.13820839748736</v>
      </c>
      <c r="J97" s="568">
        <v>18.759681568718378</v>
      </c>
      <c r="K97" s="568">
        <v>60.679749602009061</v>
      </c>
      <c r="L97" s="568">
        <v>11.759724856462558</v>
      </c>
      <c r="M97" s="572">
        <v>425.74186814174431</v>
      </c>
      <c r="N97" s="429"/>
    </row>
    <row r="98" spans="1:15">
      <c r="A98" s="2" t="s">
        <v>19</v>
      </c>
      <c r="B98" s="568">
        <v>33.430520551633805</v>
      </c>
      <c r="C98" s="568">
        <v>83.652075159026069</v>
      </c>
      <c r="D98" s="568">
        <v>96.61222439917492</v>
      </c>
      <c r="E98" s="568">
        <v>12.910907433293831</v>
      </c>
      <c r="F98" s="568">
        <v>0.55897638668885086</v>
      </c>
      <c r="G98" s="568">
        <v>19.544868536528206</v>
      </c>
      <c r="H98" s="568">
        <v>5.7946734834142513</v>
      </c>
      <c r="I98" s="568">
        <v>115.88052245479372</v>
      </c>
      <c r="J98" s="568">
        <v>21.687584956559753</v>
      </c>
      <c r="K98" s="568">
        <v>27.589306722060535</v>
      </c>
      <c r="L98" s="568">
        <v>1.8067748337436813</v>
      </c>
      <c r="M98" s="572">
        <v>419.46843491691749</v>
      </c>
      <c r="N98" s="429"/>
    </row>
    <row r="99" spans="1:15">
      <c r="A99" s="2" t="s">
        <v>23</v>
      </c>
      <c r="B99" s="568">
        <v>32.776773204423719</v>
      </c>
      <c r="C99" s="568">
        <v>100.75659892844941</v>
      </c>
      <c r="D99" s="568">
        <v>105.42314460398499</v>
      </c>
      <c r="E99" s="568">
        <v>15.861898580525409</v>
      </c>
      <c r="F99" s="568">
        <v>1.9068798698983478</v>
      </c>
      <c r="G99" s="568">
        <v>10.474308212347523</v>
      </c>
      <c r="H99" s="568">
        <v>4.4139622732879724</v>
      </c>
      <c r="I99" s="568">
        <v>85.500672598084449</v>
      </c>
      <c r="J99" s="568">
        <v>28.800109709410552</v>
      </c>
      <c r="K99" s="568">
        <v>13.604175481841224</v>
      </c>
      <c r="L99" s="568">
        <v>19.31265597776865</v>
      </c>
      <c r="M99" s="572">
        <v>418.83117944002225</v>
      </c>
      <c r="N99" s="429"/>
    </row>
    <row r="100" spans="1:15">
      <c r="A100" s="2" t="s">
        <v>16</v>
      </c>
      <c r="B100" s="568">
        <v>31.113070229452394</v>
      </c>
      <c r="C100" s="568">
        <v>87.248079225800879</v>
      </c>
      <c r="D100" s="568">
        <v>126.29742045638885</v>
      </c>
      <c r="E100" s="568">
        <v>13.846202688476399</v>
      </c>
      <c r="F100" s="568">
        <v>0.58604766492202065</v>
      </c>
      <c r="G100" s="568">
        <v>8.8592933438607968</v>
      </c>
      <c r="H100" s="568">
        <v>5.1377300814057794</v>
      </c>
      <c r="I100" s="568">
        <v>88.342888134089478</v>
      </c>
      <c r="J100" s="568">
        <v>27.799042447536475</v>
      </c>
      <c r="K100" s="568">
        <v>17.880437386407653</v>
      </c>
      <c r="L100" s="459">
        <v>0.33679163066454576</v>
      </c>
      <c r="M100" s="572">
        <v>407.44700328900524</v>
      </c>
      <c r="N100" s="429"/>
    </row>
    <row r="101" spans="1:15">
      <c r="A101" s="2" t="s">
        <v>20</v>
      </c>
      <c r="B101" s="568">
        <v>38.18225071078983</v>
      </c>
      <c r="C101" s="568">
        <v>82.003654842884089</v>
      </c>
      <c r="D101" s="568">
        <v>86.935103292235482</v>
      </c>
      <c r="E101" s="568">
        <v>12.960564006844097</v>
      </c>
      <c r="F101" s="568">
        <v>0.6013615690407339</v>
      </c>
      <c r="G101" s="568">
        <v>8.1277080114482008</v>
      </c>
      <c r="H101" s="568">
        <v>6.6344981358212438</v>
      </c>
      <c r="I101" s="568">
        <v>109.87196251199269</v>
      </c>
      <c r="J101" s="568">
        <v>30.254797079115935</v>
      </c>
      <c r="K101" s="568">
        <v>23.686395971673662</v>
      </c>
      <c r="L101" s="568">
        <v>6.5774009279737893</v>
      </c>
      <c r="M101" s="572">
        <v>405.83569705981984</v>
      </c>
      <c r="N101" s="429"/>
    </row>
    <row r="102" spans="1:15">
      <c r="A102" s="2" t="s">
        <v>11</v>
      </c>
      <c r="B102" s="568">
        <v>31.458794314600453</v>
      </c>
      <c r="C102" s="568">
        <v>78.937451365083945</v>
      </c>
      <c r="D102" s="568">
        <v>85.050287056706381</v>
      </c>
      <c r="E102" s="568">
        <v>13.685465070831331</v>
      </c>
      <c r="F102" s="568">
        <v>0.77787451099400029</v>
      </c>
      <c r="G102" s="568">
        <v>18.039309457993014</v>
      </c>
      <c r="H102" s="568">
        <v>5.8516484919190761</v>
      </c>
      <c r="I102" s="568">
        <v>102.49065717210773</v>
      </c>
      <c r="J102" s="568">
        <v>31.142998054012949</v>
      </c>
      <c r="K102" s="568">
        <v>32.134319111175131</v>
      </c>
      <c r="L102" s="568">
        <v>5.0485095545839354</v>
      </c>
      <c r="M102" s="572">
        <v>404.61731416000805</v>
      </c>
      <c r="N102" s="429"/>
    </row>
    <row r="103" spans="1:15">
      <c r="A103" s="2" t="s">
        <v>9</v>
      </c>
      <c r="B103" s="568">
        <v>33.728824314420287</v>
      </c>
      <c r="C103" s="568">
        <v>83.388470499461334</v>
      </c>
      <c r="D103" s="568">
        <v>97.31341318338913</v>
      </c>
      <c r="E103" s="568">
        <v>13.345073265808669</v>
      </c>
      <c r="F103" s="568">
        <v>0.17076995644159182</v>
      </c>
      <c r="G103" s="568">
        <v>10.554193726818383</v>
      </c>
      <c r="H103" s="568">
        <v>3.8279858948563983</v>
      </c>
      <c r="I103" s="568">
        <v>87.450828251117571</v>
      </c>
      <c r="J103" s="568">
        <v>47.878484254114198</v>
      </c>
      <c r="K103" s="568">
        <v>23.59115611350359</v>
      </c>
      <c r="L103" s="568">
        <v>0.77900936388343234</v>
      </c>
      <c r="M103" s="572">
        <v>402.02820882381462</v>
      </c>
      <c r="N103" s="429"/>
    </row>
    <row r="104" spans="1:15">
      <c r="A104" s="2" t="s">
        <v>27</v>
      </c>
      <c r="B104" s="568">
        <v>34.308733100618007</v>
      </c>
      <c r="C104" s="568">
        <v>75.174927982379032</v>
      </c>
      <c r="D104" s="568">
        <v>77.617497240200663</v>
      </c>
      <c r="E104" s="568">
        <v>18.049194002156472</v>
      </c>
      <c r="F104" s="568">
        <v>1.3228787626468232</v>
      </c>
      <c r="G104" s="568">
        <v>28.479917559145576</v>
      </c>
      <c r="H104" s="568">
        <v>7.0397927191055958</v>
      </c>
      <c r="I104" s="568">
        <v>83.428273408937031</v>
      </c>
      <c r="J104" s="568">
        <v>21.523656040920873</v>
      </c>
      <c r="K104" s="568">
        <v>45.999326863772446</v>
      </c>
      <c r="L104" s="568">
        <v>8.805697024392753</v>
      </c>
      <c r="M104" s="572">
        <v>401.74989470427533</v>
      </c>
      <c r="N104" s="429"/>
    </row>
    <row r="105" spans="1:15">
      <c r="A105" t="s">
        <v>8</v>
      </c>
      <c r="B105" s="459">
        <v>25.503266441946771</v>
      </c>
      <c r="C105" s="459">
        <v>80.907519905787765</v>
      </c>
      <c r="D105" s="459">
        <v>73.652574577586861</v>
      </c>
      <c r="E105" s="459">
        <v>12.365428139255446</v>
      </c>
      <c r="F105" s="459">
        <v>0</v>
      </c>
      <c r="G105" s="459">
        <v>7.127723594525909</v>
      </c>
      <c r="H105" s="459">
        <v>10.267229921418927</v>
      </c>
      <c r="I105" s="459">
        <v>118.29231741862765</v>
      </c>
      <c r="J105" s="459">
        <v>31.659554592048316</v>
      </c>
      <c r="K105" s="459">
        <v>39.623439857299317</v>
      </c>
      <c r="L105" s="459">
        <v>1.7667421870847466</v>
      </c>
      <c r="M105" s="572">
        <v>401.16579663558173</v>
      </c>
      <c r="N105" s="429"/>
    </row>
    <row r="106" spans="1:15">
      <c r="A106" s="2" t="s">
        <v>24</v>
      </c>
      <c r="B106" s="568">
        <v>24.269560466759614</v>
      </c>
      <c r="C106" s="568">
        <v>91.547682888617729</v>
      </c>
      <c r="D106" s="568">
        <v>100.88088501222059</v>
      </c>
      <c r="E106" s="568">
        <v>14.458474066401891</v>
      </c>
      <c r="F106" s="568">
        <v>2.5862236174794959</v>
      </c>
      <c r="G106" s="568">
        <v>16.831763382402457</v>
      </c>
      <c r="H106" s="568">
        <v>7.3292991234793634</v>
      </c>
      <c r="I106" s="568">
        <v>67.041071881437716</v>
      </c>
      <c r="J106" s="568">
        <v>35.347163106929209</v>
      </c>
      <c r="K106" s="568">
        <v>35.725543567367737</v>
      </c>
      <c r="L106" s="568">
        <v>1.3203444884406206</v>
      </c>
      <c r="M106" s="572">
        <v>397.33801160153644</v>
      </c>
      <c r="N106" s="429"/>
    </row>
    <row r="107" spans="1:15">
      <c r="A107" s="2" t="s">
        <v>13</v>
      </c>
      <c r="B107" s="568">
        <v>29.224037069597685</v>
      </c>
      <c r="C107" s="568">
        <v>88.524244924727427</v>
      </c>
      <c r="D107" s="568">
        <v>81.554805438818647</v>
      </c>
      <c r="E107" s="568">
        <v>14.982146065086713</v>
      </c>
      <c r="F107" s="568">
        <v>0</v>
      </c>
      <c r="G107" s="568">
        <v>32.532677128262833</v>
      </c>
      <c r="H107" s="568">
        <v>5.0139672806632127</v>
      </c>
      <c r="I107" s="568">
        <v>78.095238686019655</v>
      </c>
      <c r="J107" s="568">
        <v>28.068797326169936</v>
      </c>
      <c r="K107" s="568">
        <v>26.390218505557876</v>
      </c>
      <c r="L107" s="568">
        <v>0.98481546701753508</v>
      </c>
      <c r="M107" s="572">
        <v>385.37094789192156</v>
      </c>
      <c r="N107" s="429"/>
    </row>
    <row r="108" spans="1:15">
      <c r="A108" s="2" t="s">
        <v>12</v>
      </c>
      <c r="B108" s="568">
        <v>29.488585660194044</v>
      </c>
      <c r="C108" s="568">
        <v>83.298518684645529</v>
      </c>
      <c r="D108" s="568">
        <v>79.473046709039494</v>
      </c>
      <c r="E108" s="568">
        <v>13.711356671296461</v>
      </c>
      <c r="F108" s="568">
        <v>0.24542324464035095</v>
      </c>
      <c r="G108" s="568">
        <v>14.000363298586651</v>
      </c>
      <c r="H108" s="568">
        <v>6.3590304264156376</v>
      </c>
      <c r="I108" s="568">
        <v>103.14253257160789</v>
      </c>
      <c r="J108" s="568">
        <v>34.294885895641237</v>
      </c>
      <c r="K108" s="568">
        <v>12.192756058661296</v>
      </c>
      <c r="L108" s="568">
        <v>1.5889594318499931</v>
      </c>
      <c r="M108" s="572">
        <v>377.79545865257859</v>
      </c>
      <c r="N108" s="429"/>
    </row>
    <row r="109" spans="1:15">
      <c r="A109" s="2" t="s">
        <v>28</v>
      </c>
      <c r="B109" s="568">
        <v>25.135235175140519</v>
      </c>
      <c r="C109" s="568">
        <v>73.986362989943643</v>
      </c>
      <c r="D109" s="568">
        <v>86.306944330110696</v>
      </c>
      <c r="E109" s="568">
        <v>11.257249267637468</v>
      </c>
      <c r="F109" s="568">
        <v>1.1640749177423437</v>
      </c>
      <c r="G109" s="568">
        <v>18.801951066405042</v>
      </c>
      <c r="H109" s="568">
        <v>5.3416192150251467</v>
      </c>
      <c r="I109" s="568">
        <v>90.646669329233603</v>
      </c>
      <c r="J109" s="568">
        <v>27.041881861591623</v>
      </c>
      <c r="K109" s="568">
        <v>23.757254786982113</v>
      </c>
      <c r="L109" s="568">
        <v>3.0866916070879471</v>
      </c>
      <c r="M109" s="572">
        <v>366.52593454690015</v>
      </c>
      <c r="N109" s="429"/>
    </row>
    <row r="110" spans="1:15">
      <c r="A110" s="2" t="s">
        <v>26</v>
      </c>
      <c r="B110" s="568">
        <v>38.064390026787351</v>
      </c>
      <c r="C110" s="568">
        <v>79.786848112249345</v>
      </c>
      <c r="D110" s="568">
        <v>90.123667244583999</v>
      </c>
      <c r="E110" s="568">
        <v>13.563441511494124</v>
      </c>
      <c r="F110" s="568">
        <v>1.7371579895931026</v>
      </c>
      <c r="G110" s="568">
        <v>27.71645707798924</v>
      </c>
      <c r="H110" s="568">
        <v>10.817015962248824</v>
      </c>
      <c r="I110" s="568">
        <v>28.826731178540285</v>
      </c>
      <c r="J110" s="568">
        <v>25.332441405704007</v>
      </c>
      <c r="K110" s="568">
        <v>20.770473577958821</v>
      </c>
      <c r="L110" s="568">
        <v>2.9930846753970579</v>
      </c>
      <c r="M110" s="572">
        <v>339.73170876254613</v>
      </c>
    </row>
    <row r="111" spans="1:15">
      <c r="A111" s="409"/>
      <c r="B111" s="569" t="s">
        <v>120</v>
      </c>
      <c r="C111" s="398" t="s">
        <v>211</v>
      </c>
      <c r="D111" s="398" t="s">
        <v>87</v>
      </c>
      <c r="E111" s="567" t="s">
        <v>88</v>
      </c>
      <c r="F111" s="569" t="s">
        <v>212</v>
      </c>
      <c r="G111" s="398" t="s">
        <v>213</v>
      </c>
      <c r="H111" s="457" t="s">
        <v>90</v>
      </c>
      <c r="I111" s="569" t="s">
        <v>91</v>
      </c>
      <c r="J111" s="569" t="s">
        <v>214</v>
      </c>
      <c r="K111" s="569" t="s">
        <v>121</v>
      </c>
      <c r="L111" s="569" t="s">
        <v>152</v>
      </c>
      <c r="M111" s="428" t="s">
        <v>50</v>
      </c>
      <c r="O111" t="s">
        <v>230</v>
      </c>
    </row>
    <row r="112" spans="1:15">
      <c r="A112" t="str">
        <f>A8</f>
        <v>Alsace</v>
      </c>
      <c r="B112" s="572">
        <f t="shared" ref="B112:B118" si="0">1000000*B8/$O112</f>
        <v>25.503266441946771</v>
      </c>
      <c r="C112" s="572">
        <f t="shared" ref="C112:M118" si="1">1000000*C8/$O112</f>
        <v>80.907519905787765</v>
      </c>
      <c r="D112" s="572">
        <f t="shared" si="1"/>
        <v>73.652574577586861</v>
      </c>
      <c r="E112" s="572">
        <f t="shared" si="1"/>
        <v>12.365428139255446</v>
      </c>
      <c r="F112" s="572">
        <f t="shared" si="1"/>
        <v>0</v>
      </c>
      <c r="G112" s="572">
        <f t="shared" si="1"/>
        <v>7.127723594525909</v>
      </c>
      <c r="H112" s="572">
        <f t="shared" si="1"/>
        <v>10.267229921418927</v>
      </c>
      <c r="I112" s="572">
        <f t="shared" si="1"/>
        <v>118.29231741862765</v>
      </c>
      <c r="J112" s="572">
        <f t="shared" si="1"/>
        <v>31.659554592048316</v>
      </c>
      <c r="K112" s="572">
        <f t="shared" si="1"/>
        <v>39.623439857299317</v>
      </c>
      <c r="L112" s="572">
        <f t="shared" si="1"/>
        <v>1.7667421870847466</v>
      </c>
      <c r="M112" s="572">
        <f t="shared" si="1"/>
        <v>401.16579663558173</v>
      </c>
      <c r="N112" t="str">
        <f>'16'!A9</f>
        <v>Alsace</v>
      </c>
      <c r="O112">
        <f>'16'!B9</f>
        <v>1880860</v>
      </c>
    </row>
    <row r="113" spans="1:15">
      <c r="A113" t="str">
        <f t="shared" ref="A113:A118" si="2">A9</f>
        <v>Aquitaine</v>
      </c>
      <c r="B113" s="572">
        <f t="shared" si="0"/>
        <v>33.728824314420287</v>
      </c>
      <c r="C113" s="572">
        <f t="shared" si="1"/>
        <v>83.388470499461334</v>
      </c>
      <c r="D113" s="572">
        <f t="shared" si="1"/>
        <v>97.31341318338913</v>
      </c>
      <c r="E113" s="572">
        <f t="shared" si="1"/>
        <v>13.345073265808669</v>
      </c>
      <c r="F113" s="572">
        <f t="shared" si="1"/>
        <v>0.17076995644159182</v>
      </c>
      <c r="G113" s="572">
        <f t="shared" si="1"/>
        <v>10.554193726818383</v>
      </c>
      <c r="H113" s="572">
        <f t="shared" si="1"/>
        <v>3.8279858948563983</v>
      </c>
      <c r="I113" s="572">
        <f t="shared" si="1"/>
        <v>87.450828251117571</v>
      </c>
      <c r="J113" s="572">
        <f t="shared" si="1"/>
        <v>47.878484254114198</v>
      </c>
      <c r="K113" s="572">
        <f t="shared" si="1"/>
        <v>23.59115611350359</v>
      </c>
      <c r="L113" s="572">
        <f t="shared" si="1"/>
        <v>0.77900936388343234</v>
      </c>
      <c r="M113" s="572">
        <f t="shared" si="1"/>
        <v>402.02820882381462</v>
      </c>
      <c r="N113" t="str">
        <f>'16'!A10</f>
        <v>Aquitaine</v>
      </c>
      <c r="O113">
        <f>'16'!B10</f>
        <v>3321058</v>
      </c>
    </row>
    <row r="114" spans="1:15">
      <c r="A114" t="str">
        <f t="shared" si="2"/>
        <v>Auvergne</v>
      </c>
      <c r="B114" s="572">
        <f t="shared" si="0"/>
        <v>57.318266340432857</v>
      </c>
      <c r="C114" s="572">
        <f t="shared" si="1"/>
        <v>78.768322368065768</v>
      </c>
      <c r="D114" s="572">
        <f t="shared" si="1"/>
        <v>94.841193652841824</v>
      </c>
      <c r="E114" s="572">
        <f t="shared" si="1"/>
        <v>12.087744846372244</v>
      </c>
      <c r="F114" s="572">
        <f t="shared" si="1"/>
        <v>6.0064759475769716</v>
      </c>
      <c r="G114" s="572">
        <f t="shared" si="1"/>
        <v>26.10893882323969</v>
      </c>
      <c r="H114" s="572">
        <f t="shared" si="1"/>
        <v>5.1352411578804107</v>
      </c>
      <c r="I114" s="572">
        <f t="shared" si="1"/>
        <v>93.856581673542024</v>
      </c>
      <c r="J114" s="572">
        <f t="shared" si="1"/>
        <v>37.891267422678489</v>
      </c>
      <c r="K114" s="572">
        <f t="shared" si="1"/>
        <v>50.161886952495685</v>
      </c>
      <c r="L114" s="572">
        <f t="shared" si="1"/>
        <v>1.2085889763598607</v>
      </c>
      <c r="M114" s="572">
        <f t="shared" si="1"/>
        <v>463.38450816148583</v>
      </c>
      <c r="N114" t="str">
        <f>'16'!A11</f>
        <v>Auvergne</v>
      </c>
      <c r="O114">
        <f>'16'!B11</f>
        <v>1388779</v>
      </c>
    </row>
    <row r="115" spans="1:15">
      <c r="A115" t="str">
        <f t="shared" si="2"/>
        <v>Bourgogne</v>
      </c>
      <c r="B115" s="572">
        <f t="shared" si="0"/>
        <v>31.458794314600453</v>
      </c>
      <c r="C115" s="572">
        <f t="shared" si="1"/>
        <v>78.937451365083945</v>
      </c>
      <c r="D115" s="572">
        <f t="shared" si="1"/>
        <v>85.050287056706381</v>
      </c>
      <c r="E115" s="572">
        <f t="shared" si="1"/>
        <v>13.685465070831331</v>
      </c>
      <c r="F115" s="572">
        <f t="shared" si="1"/>
        <v>0.77787451099400029</v>
      </c>
      <c r="G115" s="572">
        <f t="shared" si="1"/>
        <v>18.039309457993014</v>
      </c>
      <c r="H115" s="572">
        <f t="shared" si="1"/>
        <v>5.8516484919190761</v>
      </c>
      <c r="I115" s="572">
        <f t="shared" si="1"/>
        <v>102.49065717210773</v>
      </c>
      <c r="J115" s="572">
        <f t="shared" si="1"/>
        <v>31.142998054012949</v>
      </c>
      <c r="K115" s="572">
        <f t="shared" si="1"/>
        <v>32.134319111175131</v>
      </c>
      <c r="L115" s="572">
        <f t="shared" si="1"/>
        <v>5.0485095545839354</v>
      </c>
      <c r="M115" s="572">
        <f t="shared" si="1"/>
        <v>404.61731416000805</v>
      </c>
      <c r="N115" t="str">
        <f>'16'!A12</f>
        <v>Bourgogne</v>
      </c>
      <c r="O115">
        <f>'16'!B12</f>
        <v>1693742</v>
      </c>
    </row>
    <row r="116" spans="1:15">
      <c r="A116" t="str">
        <f t="shared" si="2"/>
        <v>Bretagne</v>
      </c>
      <c r="B116" s="572">
        <f t="shared" si="0"/>
        <v>29.488585660194044</v>
      </c>
      <c r="C116" s="572">
        <f t="shared" si="1"/>
        <v>83.298518684645529</v>
      </c>
      <c r="D116" s="572">
        <f t="shared" si="1"/>
        <v>79.473046709039494</v>
      </c>
      <c r="E116" s="572">
        <f t="shared" si="1"/>
        <v>13.711356671296461</v>
      </c>
      <c r="F116" s="572">
        <f t="shared" si="1"/>
        <v>0.24542324464035095</v>
      </c>
      <c r="G116" s="572">
        <f t="shared" si="1"/>
        <v>14.000363298586651</v>
      </c>
      <c r="H116" s="572">
        <f t="shared" si="1"/>
        <v>6.3590304264156376</v>
      </c>
      <c r="I116" s="572">
        <f t="shared" si="1"/>
        <v>103.14253257160789</v>
      </c>
      <c r="J116" s="572">
        <f t="shared" si="1"/>
        <v>34.294885895641237</v>
      </c>
      <c r="K116" s="572">
        <f t="shared" si="1"/>
        <v>12.192756058661296</v>
      </c>
      <c r="L116" s="572">
        <f t="shared" si="1"/>
        <v>1.5889594318499931</v>
      </c>
      <c r="M116" s="572">
        <f t="shared" si="1"/>
        <v>377.79545865257859</v>
      </c>
      <c r="N116" t="str">
        <f>'16'!A13</f>
        <v>Bretagne</v>
      </c>
      <c r="O116">
        <f>'16'!B13</f>
        <v>3301802</v>
      </c>
    </row>
    <row r="117" spans="1:15">
      <c r="A117" t="str">
        <f t="shared" si="2"/>
        <v>Centre</v>
      </c>
      <c r="B117" s="572">
        <f t="shared" si="0"/>
        <v>29.224037069597685</v>
      </c>
      <c r="C117" s="572">
        <f t="shared" si="1"/>
        <v>88.524244924727427</v>
      </c>
      <c r="D117" s="572">
        <f t="shared" si="1"/>
        <v>81.554805438818647</v>
      </c>
      <c r="E117" s="572">
        <f t="shared" si="1"/>
        <v>14.982146065086713</v>
      </c>
      <c r="F117" s="572">
        <f t="shared" si="1"/>
        <v>0</v>
      </c>
      <c r="G117" s="572">
        <f t="shared" si="1"/>
        <v>32.532677128262833</v>
      </c>
      <c r="H117" s="572">
        <f t="shared" si="1"/>
        <v>5.0139672806632127</v>
      </c>
      <c r="I117" s="572">
        <f t="shared" si="1"/>
        <v>78.095238686019655</v>
      </c>
      <c r="J117" s="572">
        <f t="shared" si="1"/>
        <v>28.068797326169936</v>
      </c>
      <c r="K117" s="572">
        <f t="shared" si="1"/>
        <v>26.390218505557876</v>
      </c>
      <c r="L117" s="572">
        <f t="shared" si="1"/>
        <v>0.98481546701753508</v>
      </c>
      <c r="M117" s="572">
        <f t="shared" si="1"/>
        <v>385.37094789192156</v>
      </c>
      <c r="N117" t="str">
        <f>'16'!A14</f>
        <v>Centre</v>
      </c>
      <c r="O117">
        <f>'16'!B14</f>
        <v>2619613</v>
      </c>
    </row>
    <row r="118" spans="1:15">
      <c r="A118" t="str">
        <f t="shared" si="2"/>
        <v>Champagne-Ardenne</v>
      </c>
      <c r="B118" s="572">
        <f t="shared" si="0"/>
        <v>32.657471357815339</v>
      </c>
      <c r="C118" s="572">
        <f t="shared" si="1"/>
        <v>95.267414368219747</v>
      </c>
      <c r="D118" s="572">
        <f t="shared" si="1"/>
        <v>105.78993260234292</v>
      </c>
      <c r="E118" s="572">
        <f t="shared" si="1"/>
        <v>12.72979598015918</v>
      </c>
      <c r="F118" s="572">
        <f t="shared" si="1"/>
        <v>1.5959372677746766</v>
      </c>
      <c r="G118" s="572">
        <f t="shared" si="1"/>
        <v>19.993411296749844</v>
      </c>
      <c r="H118" s="572">
        <f t="shared" si="1"/>
        <v>4.7984206749227587</v>
      </c>
      <c r="I118" s="572">
        <f t="shared" si="1"/>
        <v>86.453756014658637</v>
      </c>
      <c r="J118" s="572">
        <f t="shared" si="1"/>
        <v>26.363513186577247</v>
      </c>
      <c r="K118" s="572">
        <f t="shared" si="1"/>
        <v>74.341405204758587</v>
      </c>
      <c r="L118" s="572">
        <f t="shared" si="1"/>
        <v>6.802538162285571</v>
      </c>
      <c r="M118" s="572">
        <f t="shared" si="1"/>
        <v>466.79359611626455</v>
      </c>
      <c r="N118" t="str">
        <f>'16'!A15</f>
        <v>Champagne-Ardenne</v>
      </c>
      <c r="O118">
        <f>'16'!B15</f>
        <v>1373935</v>
      </c>
    </row>
    <row r="119" spans="1:15">
      <c r="A119" t="str">
        <f t="shared" ref="A119:A131" si="3">A16</f>
        <v>Franche-Comté</v>
      </c>
      <c r="B119" s="572">
        <f t="shared" ref="B119:B131" si="4">1000000*B16/$O119</f>
        <v>31.113070229452394</v>
      </c>
      <c r="C119" s="572">
        <f t="shared" ref="C119:M131" si="5">1000000*C16/$O119</f>
        <v>87.248079225800879</v>
      </c>
      <c r="D119" s="572">
        <f t="shared" si="5"/>
        <v>126.29742045638885</v>
      </c>
      <c r="E119" s="572">
        <f t="shared" si="5"/>
        <v>13.846202688476399</v>
      </c>
      <c r="F119" s="572">
        <f t="shared" si="5"/>
        <v>0.58604766492202065</v>
      </c>
      <c r="G119" s="572">
        <f t="shared" si="5"/>
        <v>8.8592933438607968</v>
      </c>
      <c r="H119" s="572">
        <f t="shared" si="5"/>
        <v>5.1377300814057794</v>
      </c>
      <c r="I119" s="572">
        <f t="shared" si="5"/>
        <v>88.342888134089478</v>
      </c>
      <c r="J119" s="572">
        <f t="shared" si="5"/>
        <v>27.799042447536475</v>
      </c>
      <c r="K119" s="572">
        <f t="shared" si="5"/>
        <v>17.880437386407653</v>
      </c>
      <c r="L119" s="572">
        <f t="shared" si="5"/>
        <v>0.33679163066454576</v>
      </c>
      <c r="M119" s="572">
        <f t="shared" si="5"/>
        <v>407.44700328900524</v>
      </c>
      <c r="N119" t="str">
        <f>'16'!A17</f>
        <v>Franche-Comté</v>
      </c>
      <c r="O119">
        <f>'16'!B17</f>
        <v>1208268</v>
      </c>
    </row>
    <row r="120" spans="1:15">
      <c r="A120" t="str">
        <f t="shared" si="3"/>
        <v>Languedoc-Roussillon</v>
      </c>
      <c r="B120" s="572">
        <f t="shared" si="4"/>
        <v>27.55072718530414</v>
      </c>
      <c r="C120" s="572">
        <f t="shared" si="5"/>
        <v>79.348581407394349</v>
      </c>
      <c r="D120" s="572">
        <f t="shared" si="5"/>
        <v>109.00493685568682</v>
      </c>
      <c r="E120" s="572">
        <f t="shared" si="5"/>
        <v>23.529406577493944</v>
      </c>
      <c r="F120" s="572">
        <f t="shared" si="5"/>
        <v>1.1239656774744502</v>
      </c>
      <c r="G120" s="572">
        <f t="shared" si="5"/>
        <v>13.05125354076357</v>
      </c>
      <c r="H120" s="572">
        <f t="shared" si="5"/>
        <v>12.754086370682533</v>
      </c>
      <c r="I120" s="572">
        <f t="shared" si="5"/>
        <v>93.277077045604344</v>
      </c>
      <c r="J120" s="572">
        <f t="shared" si="5"/>
        <v>53.186941489450575</v>
      </c>
      <c r="K120" s="572">
        <f t="shared" si="5"/>
        <v>23.377200913386119</v>
      </c>
      <c r="L120" s="572">
        <f t="shared" si="5"/>
        <v>0.30478469521320961</v>
      </c>
      <c r="M120" s="572">
        <f t="shared" si="5"/>
        <v>436.50896175845401</v>
      </c>
      <c r="N120" t="str">
        <f>'16'!A18</f>
        <v>Languedoc-Roussillon</v>
      </c>
      <c r="O120">
        <f>'16'!B18</f>
        <v>2693275</v>
      </c>
    </row>
    <row r="121" spans="1:15">
      <c r="A121" t="str">
        <f t="shared" si="3"/>
        <v>Limousin</v>
      </c>
      <c r="B121" s="572">
        <f t="shared" si="4"/>
        <v>56.637430762090915</v>
      </c>
      <c r="C121" s="572">
        <f t="shared" si="5"/>
        <v>104.45290610313293</v>
      </c>
      <c r="D121" s="572">
        <f t="shared" si="5"/>
        <v>103.9062006837182</v>
      </c>
      <c r="E121" s="572">
        <f t="shared" si="5"/>
        <v>18.485286148496279</v>
      </c>
      <c r="F121" s="572">
        <f t="shared" si="5"/>
        <v>0.76760241066234391</v>
      </c>
      <c r="G121" s="572">
        <f t="shared" si="5"/>
        <v>17.516968552883579</v>
      </c>
      <c r="H121" s="572">
        <f t="shared" si="5"/>
        <v>4.4265079778020349</v>
      </c>
      <c r="I121" s="572">
        <f t="shared" si="5"/>
        <v>124.2355456607424</v>
      </c>
      <c r="J121" s="572">
        <f t="shared" si="5"/>
        <v>57.494087981331745</v>
      </c>
      <c r="K121" s="572">
        <f t="shared" si="5"/>
        <v>31.98424907998719</v>
      </c>
      <c r="L121" s="572">
        <f t="shared" si="5"/>
        <v>2.9583504611503186</v>
      </c>
      <c r="M121" s="572">
        <f t="shared" si="5"/>
        <v>522.86513582199802</v>
      </c>
      <c r="N121" t="str">
        <f>'16'!A19</f>
        <v>Limousin</v>
      </c>
      <c r="O121">
        <f>'16'!B19</f>
        <v>764935</v>
      </c>
    </row>
    <row r="122" spans="1:15">
      <c r="A122" t="str">
        <f t="shared" si="3"/>
        <v>Lorraine</v>
      </c>
      <c r="B122" s="572">
        <f t="shared" si="4"/>
        <v>33.430520551633805</v>
      </c>
      <c r="C122" s="572">
        <f t="shared" si="5"/>
        <v>83.652075159026069</v>
      </c>
      <c r="D122" s="572">
        <f t="shared" si="5"/>
        <v>96.61222439917492</v>
      </c>
      <c r="E122" s="572">
        <f t="shared" si="5"/>
        <v>12.910907433293831</v>
      </c>
      <c r="F122" s="572">
        <f t="shared" si="5"/>
        <v>0.55897638668885086</v>
      </c>
      <c r="G122" s="572">
        <f t="shared" si="5"/>
        <v>19.544868536528206</v>
      </c>
      <c r="H122" s="572">
        <f t="shared" si="5"/>
        <v>5.7946734834142513</v>
      </c>
      <c r="I122" s="572">
        <f t="shared" si="5"/>
        <v>115.88052245479372</v>
      </c>
      <c r="J122" s="572">
        <f t="shared" si="5"/>
        <v>21.687584956559753</v>
      </c>
      <c r="K122" s="572">
        <f t="shared" si="5"/>
        <v>27.589306722060535</v>
      </c>
      <c r="L122" s="572">
        <f t="shared" si="5"/>
        <v>1.8067748337436813</v>
      </c>
      <c r="M122" s="572">
        <f t="shared" si="5"/>
        <v>419.46843491691749</v>
      </c>
      <c r="N122" t="str">
        <f>'16'!A20</f>
        <v>Lorraine</v>
      </c>
      <c r="O122">
        <f>'16'!B20</f>
        <v>2406524</v>
      </c>
    </row>
    <row r="123" spans="1:15">
      <c r="A123" t="str">
        <f t="shared" si="3"/>
        <v>Midi-Pyrénées</v>
      </c>
      <c r="B123" s="572">
        <f t="shared" si="4"/>
        <v>38.18225071078983</v>
      </c>
      <c r="C123" s="572">
        <f t="shared" si="5"/>
        <v>82.003654842884089</v>
      </c>
      <c r="D123" s="572">
        <f t="shared" si="5"/>
        <v>86.935103292235482</v>
      </c>
      <c r="E123" s="572">
        <f t="shared" si="5"/>
        <v>12.960564006844097</v>
      </c>
      <c r="F123" s="572">
        <f t="shared" si="5"/>
        <v>0.6013615690407339</v>
      </c>
      <c r="G123" s="572">
        <f t="shared" si="5"/>
        <v>8.1277080114482008</v>
      </c>
      <c r="H123" s="572">
        <f t="shared" si="5"/>
        <v>6.6344981358212438</v>
      </c>
      <c r="I123" s="572">
        <f t="shared" si="5"/>
        <v>109.87196251199269</v>
      </c>
      <c r="J123" s="572">
        <f t="shared" si="5"/>
        <v>30.254797079115935</v>
      </c>
      <c r="K123" s="572">
        <f t="shared" si="5"/>
        <v>23.686395971673662</v>
      </c>
      <c r="L123" s="572">
        <f t="shared" si="5"/>
        <v>6.5774009279737893</v>
      </c>
      <c r="M123" s="572">
        <f t="shared" si="5"/>
        <v>405.83569705981984</v>
      </c>
      <c r="N123" t="str">
        <f>'16'!A21</f>
        <v>Midi-Pyrénées</v>
      </c>
      <c r="O123">
        <f>'16'!B21</f>
        <v>2964308</v>
      </c>
    </row>
    <row r="124" spans="1:15">
      <c r="A124" t="str">
        <f t="shared" si="3"/>
        <v>Nord-Pas-de-Calais</v>
      </c>
      <c r="B124" s="572">
        <f t="shared" si="4"/>
        <v>50.745995160145171</v>
      </c>
      <c r="C124" s="572">
        <f t="shared" si="5"/>
        <v>84.986650792715537</v>
      </c>
      <c r="D124" s="572">
        <f t="shared" si="5"/>
        <v>97.791178077829187</v>
      </c>
      <c r="E124" s="572">
        <f t="shared" si="5"/>
        <v>24.405016770761609</v>
      </c>
      <c r="F124" s="572">
        <f t="shared" si="5"/>
        <v>3.782293199563298</v>
      </c>
      <c r="G124" s="572">
        <f t="shared" si="5"/>
        <v>24.443169995334962</v>
      </c>
      <c r="H124" s="572">
        <f t="shared" si="5"/>
        <v>4.4604267340743506</v>
      </c>
      <c r="I124" s="572">
        <f t="shared" si="5"/>
        <v>95.387516130414596</v>
      </c>
      <c r="J124" s="572">
        <f t="shared" si="5"/>
        <v>25.432955113864903</v>
      </c>
      <c r="K124" s="572">
        <f t="shared" si="5"/>
        <v>37.466836924308531</v>
      </c>
      <c r="L124" s="572">
        <f t="shared" si="5"/>
        <v>2.3058000442152289</v>
      </c>
      <c r="M124" s="572">
        <f t="shared" si="5"/>
        <v>451.20783894322739</v>
      </c>
      <c r="N124" t="str">
        <f>'16'!A22</f>
        <v>Nord-Pas-de-Calais</v>
      </c>
      <c r="O124">
        <f>'16'!B22</f>
        <v>4107148</v>
      </c>
    </row>
    <row r="125" spans="1:15">
      <c r="A125" t="str">
        <f t="shared" si="3"/>
        <v>Basse-Normandie</v>
      </c>
      <c r="B125" s="572">
        <f t="shared" si="4"/>
        <v>41.990137895781764</v>
      </c>
      <c r="C125" s="572">
        <f t="shared" si="5"/>
        <v>96.933489776385414</v>
      </c>
      <c r="D125" s="572">
        <f t="shared" si="5"/>
        <v>105.05040842419784</v>
      </c>
      <c r="E125" s="572">
        <f t="shared" si="5"/>
        <v>20.751153867688817</v>
      </c>
      <c r="F125" s="572">
        <f t="shared" si="5"/>
        <v>0.47884688324836983</v>
      </c>
      <c r="G125" s="572">
        <f t="shared" si="5"/>
        <v>16.754333296225617</v>
      </c>
      <c r="H125" s="572">
        <f t="shared" si="5"/>
        <v>12.056033813252462</v>
      </c>
      <c r="I125" s="572">
        <f t="shared" si="5"/>
        <v>80.179339754944166</v>
      </c>
      <c r="J125" s="572">
        <f t="shared" si="5"/>
        <v>36.053769836434014</v>
      </c>
      <c r="K125" s="572">
        <f t="shared" si="5"/>
        <v>36.398840744007494</v>
      </c>
      <c r="L125" s="572">
        <f t="shared" si="5"/>
        <v>13.471905858825323</v>
      </c>
      <c r="M125" s="572">
        <f t="shared" si="5"/>
        <v>460.11826015099126</v>
      </c>
      <c r="N125" t="str">
        <f>'16'!A23</f>
        <v>Basse-Normandie</v>
      </c>
      <c r="O125">
        <f>'16'!B23</f>
        <v>1518103</v>
      </c>
    </row>
    <row r="126" spans="1:15">
      <c r="A126" t="str">
        <f t="shared" si="3"/>
        <v>Haute-Normandie</v>
      </c>
      <c r="B126" s="572">
        <f t="shared" si="4"/>
        <v>32.776773204423719</v>
      </c>
      <c r="C126" s="572">
        <f t="shared" si="5"/>
        <v>100.75659892844941</v>
      </c>
      <c r="D126" s="572">
        <f t="shared" si="5"/>
        <v>105.42314460398499</v>
      </c>
      <c r="E126" s="572">
        <f t="shared" si="5"/>
        <v>15.861898580525409</v>
      </c>
      <c r="F126" s="572">
        <f t="shared" si="5"/>
        <v>1.9068798698983478</v>
      </c>
      <c r="G126" s="572">
        <f t="shared" si="5"/>
        <v>10.474308212347523</v>
      </c>
      <c r="H126" s="572">
        <f t="shared" si="5"/>
        <v>4.4139622732879724</v>
      </c>
      <c r="I126" s="572">
        <f t="shared" si="5"/>
        <v>85.500672598084449</v>
      </c>
      <c r="J126" s="572">
        <f t="shared" si="5"/>
        <v>28.800109709410552</v>
      </c>
      <c r="K126" s="572">
        <f t="shared" si="5"/>
        <v>13.604175481841224</v>
      </c>
      <c r="L126" s="572">
        <f t="shared" si="5"/>
        <v>19.31265597776865</v>
      </c>
      <c r="M126" s="572">
        <f t="shared" si="5"/>
        <v>418.83117944002225</v>
      </c>
      <c r="N126" t="str">
        <f>'16'!A24</f>
        <v>Haute-Normandie</v>
      </c>
      <c r="O126">
        <f>'16'!B24</f>
        <v>1879146</v>
      </c>
    </row>
    <row r="127" spans="1:15">
      <c r="A127" t="str">
        <f t="shared" si="3"/>
        <v>Pays de la Loire</v>
      </c>
      <c r="B127" s="572">
        <f t="shared" si="4"/>
        <v>24.269560466759614</v>
      </c>
      <c r="C127" s="572">
        <f t="shared" si="5"/>
        <v>91.547682888617729</v>
      </c>
      <c r="D127" s="572">
        <f t="shared" si="5"/>
        <v>100.88088501222059</v>
      </c>
      <c r="E127" s="572">
        <f t="shared" si="5"/>
        <v>14.458474066401891</v>
      </c>
      <c r="F127" s="572">
        <f t="shared" si="5"/>
        <v>2.5862236174794959</v>
      </c>
      <c r="G127" s="572">
        <f t="shared" si="5"/>
        <v>16.831763382402457</v>
      </c>
      <c r="H127" s="572">
        <f t="shared" si="5"/>
        <v>7.3292991234793634</v>
      </c>
      <c r="I127" s="572">
        <f t="shared" si="5"/>
        <v>67.041071881437716</v>
      </c>
      <c r="J127" s="572">
        <f t="shared" si="5"/>
        <v>35.347163106929209</v>
      </c>
      <c r="K127" s="572">
        <f t="shared" si="5"/>
        <v>35.725543567367737</v>
      </c>
      <c r="L127" s="572">
        <f t="shared" si="5"/>
        <v>1.3203444884406206</v>
      </c>
      <c r="M127" s="572">
        <f t="shared" si="5"/>
        <v>397.33801160153644</v>
      </c>
      <c r="N127" t="str">
        <f>'16'!A25</f>
        <v>Pays de la Loire</v>
      </c>
      <c r="O127">
        <f>'16'!B25</f>
        <v>3676582</v>
      </c>
    </row>
    <row r="128" spans="1:15">
      <c r="A128" t="str">
        <f t="shared" si="3"/>
        <v>Picardie</v>
      </c>
      <c r="B128" s="572">
        <f t="shared" si="4"/>
        <v>43.151333078510802</v>
      </c>
      <c r="C128" s="572">
        <f t="shared" si="5"/>
        <v>70.640219279871559</v>
      </c>
      <c r="D128" s="572">
        <f t="shared" si="5"/>
        <v>99.238936330046116</v>
      </c>
      <c r="E128" s="572">
        <f t="shared" si="5"/>
        <v>17.195876783120553</v>
      </c>
      <c r="F128" s="572">
        <f t="shared" si="5"/>
        <v>0.91012361440256861</v>
      </c>
      <c r="G128" s="572">
        <f t="shared" si="5"/>
        <v>25.636227026476064</v>
      </c>
      <c r="H128" s="572">
        <f t="shared" si="5"/>
        <v>7.8015776265830832</v>
      </c>
      <c r="I128" s="572">
        <f t="shared" si="5"/>
        <v>148.02696492622886</v>
      </c>
      <c r="J128" s="572">
        <f t="shared" si="5"/>
        <v>21.530829294396455</v>
      </c>
      <c r="K128" s="572">
        <f t="shared" si="5"/>
        <v>28.065040603419718</v>
      </c>
      <c r="L128" s="572">
        <f t="shared" si="5"/>
        <v>4.8229711693807085</v>
      </c>
      <c r="M128" s="572">
        <f t="shared" si="5"/>
        <v>467.02009973243645</v>
      </c>
      <c r="N128" t="str">
        <f>'16'!A26</f>
        <v>Picardie</v>
      </c>
      <c r="O128">
        <f>'16'!B26</f>
        <v>1962150</v>
      </c>
    </row>
    <row r="129" spans="1:15">
      <c r="A129" t="str">
        <f t="shared" si="3"/>
        <v>Poitou-Charentes</v>
      </c>
      <c r="B129" s="572">
        <f t="shared" si="4"/>
        <v>38.064390026787351</v>
      </c>
      <c r="C129" s="572">
        <f t="shared" si="5"/>
        <v>79.786848112249345</v>
      </c>
      <c r="D129" s="572">
        <f t="shared" si="5"/>
        <v>90.123667244583999</v>
      </c>
      <c r="E129" s="572">
        <f t="shared" si="5"/>
        <v>13.563441511494124</v>
      </c>
      <c r="F129" s="572">
        <f t="shared" si="5"/>
        <v>1.7371579895931026</v>
      </c>
      <c r="G129" s="572">
        <f t="shared" si="5"/>
        <v>27.71645707798924</v>
      </c>
      <c r="H129" s="572">
        <f t="shared" si="5"/>
        <v>10.817015962248824</v>
      </c>
      <c r="I129" s="572">
        <f t="shared" si="5"/>
        <v>28.826731178540285</v>
      </c>
      <c r="J129" s="572">
        <f t="shared" si="5"/>
        <v>25.332441405704007</v>
      </c>
      <c r="K129" s="572">
        <f t="shared" si="5"/>
        <v>20.770473577958821</v>
      </c>
      <c r="L129" s="572">
        <f t="shared" si="5"/>
        <v>2.9930846753970579</v>
      </c>
      <c r="M129" s="572">
        <f t="shared" si="5"/>
        <v>339.73170876254613</v>
      </c>
      <c r="N129" t="str">
        <f>'16'!A27</f>
        <v>Poitou-Charentes</v>
      </c>
      <c r="O129">
        <f>'16'!B27</f>
        <v>1824367</v>
      </c>
    </row>
    <row r="130" spans="1:15">
      <c r="A130" t="str">
        <f t="shared" si="3"/>
        <v>Provence-Alpes-Côte d'Azur</v>
      </c>
      <c r="B130" s="572">
        <f t="shared" si="4"/>
        <v>34.308733100618007</v>
      </c>
      <c r="C130" s="572">
        <f t="shared" si="5"/>
        <v>75.174927982379032</v>
      </c>
      <c r="D130" s="572">
        <f t="shared" si="5"/>
        <v>77.617497240200663</v>
      </c>
      <c r="E130" s="572">
        <f t="shared" si="5"/>
        <v>18.049194002156472</v>
      </c>
      <c r="F130" s="572">
        <f t="shared" si="5"/>
        <v>1.3228787626468232</v>
      </c>
      <c r="G130" s="572">
        <f t="shared" si="5"/>
        <v>28.479917559145576</v>
      </c>
      <c r="H130" s="572">
        <f t="shared" si="5"/>
        <v>7.0397927191055958</v>
      </c>
      <c r="I130" s="572">
        <f t="shared" si="5"/>
        <v>83.428273408937031</v>
      </c>
      <c r="J130" s="572">
        <f t="shared" si="5"/>
        <v>21.523656040920873</v>
      </c>
      <c r="K130" s="572">
        <f t="shared" si="5"/>
        <v>45.999326863772446</v>
      </c>
      <c r="L130" s="572">
        <f t="shared" si="5"/>
        <v>8.805697024392753</v>
      </c>
      <c r="M130" s="572">
        <f t="shared" si="5"/>
        <v>401.74989470427533</v>
      </c>
      <c r="N130" t="str">
        <f>'16'!A28</f>
        <v>Provence-Alpes-Côte d'Azur</v>
      </c>
      <c r="O130">
        <f>'16'!B28</f>
        <v>4984058</v>
      </c>
    </row>
    <row r="131" spans="1:15">
      <c r="A131" t="str">
        <f t="shared" si="3"/>
        <v>Rhône-Alpes</v>
      </c>
      <c r="B131" s="572">
        <f t="shared" si="4"/>
        <v>25.135235175140519</v>
      </c>
      <c r="C131" s="572">
        <f t="shared" si="5"/>
        <v>73.986362989943643</v>
      </c>
      <c r="D131" s="572">
        <f t="shared" si="5"/>
        <v>86.306944330110696</v>
      </c>
      <c r="E131" s="572">
        <f t="shared" si="5"/>
        <v>11.257249267637468</v>
      </c>
      <c r="F131" s="572">
        <f t="shared" si="5"/>
        <v>1.1640749177423437</v>
      </c>
      <c r="G131" s="572">
        <f t="shared" si="5"/>
        <v>18.801951066405042</v>
      </c>
      <c r="H131" s="572">
        <f t="shared" si="5"/>
        <v>5.3416192150251467</v>
      </c>
      <c r="I131" s="572">
        <f t="shared" si="5"/>
        <v>90.646669329233603</v>
      </c>
      <c r="J131" s="572">
        <f t="shared" si="5"/>
        <v>27.041881861591623</v>
      </c>
      <c r="K131" s="572">
        <f t="shared" si="5"/>
        <v>23.757254786982113</v>
      </c>
      <c r="L131" s="572">
        <f t="shared" si="5"/>
        <v>3.0866916070879471</v>
      </c>
      <c r="M131" s="572">
        <f t="shared" si="5"/>
        <v>366.52593454690015</v>
      </c>
      <c r="N131" t="str">
        <f>'16'!A29</f>
        <v>Rhône-Alpes</v>
      </c>
      <c r="O131">
        <f>'16'!B29</f>
        <v>6384816</v>
      </c>
    </row>
    <row r="132" spans="1:15">
      <c r="A132" t="str">
        <f>A30</f>
        <v>Ile-de-France</v>
      </c>
      <c r="B132" s="572">
        <f>1000000*B30/$O132</f>
        <v>17.396658129175389</v>
      </c>
      <c r="C132" s="572">
        <f t="shared" ref="C132:M132" si="6">1000000*C30/$O132</f>
        <v>66.768124843262001</v>
      </c>
      <c r="D132" s="572">
        <f t="shared" si="6"/>
        <v>79.92148662577894</v>
      </c>
      <c r="E132" s="572">
        <f t="shared" si="6"/>
        <v>11.562925358627401</v>
      </c>
      <c r="F132" s="572">
        <f t="shared" si="6"/>
        <v>5.2589350703936786</v>
      </c>
      <c r="G132" s="572">
        <f t="shared" si="6"/>
        <v>27.486454024277659</v>
      </c>
      <c r="H132" s="572">
        <f t="shared" si="6"/>
        <v>12.009919665551916</v>
      </c>
      <c r="I132" s="572">
        <f t="shared" si="6"/>
        <v>114.13820839748736</v>
      </c>
      <c r="J132" s="572">
        <f t="shared" si="6"/>
        <v>18.759681568718378</v>
      </c>
      <c r="K132" s="572">
        <f t="shared" si="6"/>
        <v>60.679749602009061</v>
      </c>
      <c r="L132" s="572">
        <f t="shared" si="6"/>
        <v>11.759724856462558</v>
      </c>
      <c r="M132" s="572">
        <f t="shared" si="6"/>
        <v>425.74186814174431</v>
      </c>
      <c r="N132" t="str">
        <f>'16'!A31</f>
        <v>Ile-de-France</v>
      </c>
      <c r="O132">
        <f>'16'!B31</f>
        <v>11938714</v>
      </c>
    </row>
  </sheetData>
  <sortState ref="A90:M110">
    <sortCondition descending="1" ref="M90:M110"/>
  </sortState>
  <mergeCells count="51">
    <mergeCell ref="AN6:AU6"/>
    <mergeCell ref="AB47:AF47"/>
    <mergeCell ref="AG47:AL47"/>
    <mergeCell ref="AN47:AR47"/>
    <mergeCell ref="N44:Z44"/>
    <mergeCell ref="AC6:AE6"/>
    <mergeCell ref="AF6:AI6"/>
    <mergeCell ref="AJ6:AL6"/>
    <mergeCell ref="W6:W7"/>
    <mergeCell ref="R6:R7"/>
    <mergeCell ref="S6:S7"/>
    <mergeCell ref="T6:T7"/>
    <mergeCell ref="U6:U7"/>
    <mergeCell ref="V6:V7"/>
    <mergeCell ref="X6:X7"/>
    <mergeCell ref="Y6:Y7"/>
    <mergeCell ref="P6:P7"/>
    <mergeCell ref="Q6:Q7"/>
    <mergeCell ref="B6:B7"/>
    <mergeCell ref="C6:C7"/>
    <mergeCell ref="D6:D7"/>
    <mergeCell ref="E6:E7"/>
    <mergeCell ref="F6:F7"/>
    <mergeCell ref="G6:G7"/>
    <mergeCell ref="H6:H7"/>
    <mergeCell ref="I6:I7"/>
    <mergeCell ref="J6:J7"/>
    <mergeCell ref="K6:K7"/>
    <mergeCell ref="A6:A7"/>
    <mergeCell ref="N6:N7"/>
    <mergeCell ref="L6:L7"/>
    <mergeCell ref="M6:M7"/>
    <mergeCell ref="O6:O7"/>
    <mergeCell ref="N47:N48"/>
    <mergeCell ref="O47:O48"/>
    <mergeCell ref="P47:P48"/>
    <mergeCell ref="Q47:Q48"/>
    <mergeCell ref="R47:R48"/>
    <mergeCell ref="S47:S48"/>
    <mergeCell ref="T47:T48"/>
    <mergeCell ref="U47:U48"/>
    <mergeCell ref="V47:V48"/>
    <mergeCell ref="W47:W48"/>
    <mergeCell ref="X47:X48"/>
    <mergeCell ref="Y47:Y48"/>
    <mergeCell ref="Z47:Z48"/>
    <mergeCell ref="AA6:AA7"/>
    <mergeCell ref="AM6:AM7"/>
    <mergeCell ref="AA47:AA48"/>
    <mergeCell ref="AM47:AM48"/>
    <mergeCell ref="Z6:Z7"/>
  </mergeCells>
  <phoneticPr fontId="0" type="noConversion"/>
  <hyperlinks>
    <hyperlink ref="M1" location="Sommaire!A1" display="Retour sommaire"/>
    <hyperlink ref="Z1" location="Sommaire!A1" display="Retour sommaire"/>
    <hyperlink ref="AL1" location="Sommaire!A1" display="Retour sommaire"/>
    <hyperlink ref="AU1" location="Sommaire!A1" display="Retour sommaire"/>
  </hyperlinks>
  <pageMargins left="0.78740157480314965" right="0.53" top="1.1811023622047245" bottom="0.17" header="0.51181102362204722" footer="0.28999999999999998"/>
  <pageSetup paperSize="9" scale="42" firstPageNumber="23"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3" manualBreakCount="3">
    <brk id="13" max="79" man="1"/>
    <brk id="26" max="79" man="1"/>
    <brk id="38" max="79" man="1"/>
  </colBreaks>
  <drawing r:id="rId2"/>
</worksheet>
</file>

<file path=xl/worksheets/sheet15.xml><?xml version="1.0" encoding="utf-8"?>
<worksheet xmlns="http://schemas.openxmlformats.org/spreadsheetml/2006/main" xmlns:r="http://schemas.openxmlformats.org/officeDocument/2006/relationships">
  <sheetPr>
    <tabColor rgb="FF92D050"/>
  </sheetPr>
  <dimension ref="A1:U99"/>
  <sheetViews>
    <sheetView view="pageLayout" topLeftCell="O1" zoomScaleNormal="100" zoomScaleSheetLayoutView="100" workbookViewId="0">
      <selection activeCell="O4" sqref="O4:U4"/>
    </sheetView>
  </sheetViews>
  <sheetFormatPr baseColWidth="10" defaultRowHeight="12.75"/>
  <cols>
    <col min="1" max="1" width="32.140625" customWidth="1"/>
    <col min="2" max="7" width="17.5703125" customWidth="1"/>
    <col min="8" max="8" width="29.7109375" customWidth="1"/>
    <col min="9" max="14" width="17.5703125" customWidth="1"/>
    <col min="15" max="15" width="29.42578125" customWidth="1"/>
    <col min="16" max="21" width="17.5703125" customWidth="1"/>
  </cols>
  <sheetData>
    <row r="1" spans="1:21" s="650" customFormat="1" ht="20.25">
      <c r="A1" s="776" t="s">
        <v>325</v>
      </c>
      <c r="B1" s="777"/>
      <c r="C1" s="777"/>
      <c r="D1" s="777"/>
      <c r="E1" s="777"/>
      <c r="F1" s="777"/>
      <c r="G1" s="652" t="s">
        <v>115</v>
      </c>
      <c r="H1" s="776" t="s">
        <v>325</v>
      </c>
      <c r="I1" s="777"/>
      <c r="J1" s="777"/>
      <c r="K1" s="777"/>
      <c r="L1" s="777"/>
      <c r="M1" s="777"/>
      <c r="N1" s="652" t="s">
        <v>115</v>
      </c>
      <c r="O1" s="776" t="s">
        <v>325</v>
      </c>
      <c r="P1" s="777"/>
      <c r="Q1" s="777"/>
      <c r="R1" s="777"/>
      <c r="S1" s="777"/>
      <c r="T1" s="777"/>
      <c r="U1" s="652" t="s">
        <v>115</v>
      </c>
    </row>
    <row r="2" spans="1:21" s="650" customFormat="1">
      <c r="A2" s="1252" t="s">
        <v>264</v>
      </c>
      <c r="B2" s="1253"/>
      <c r="C2" s="1253"/>
      <c r="D2" s="1253"/>
      <c r="E2" s="1253"/>
      <c r="F2" s="1253"/>
      <c r="G2" s="1253"/>
      <c r="H2" s="1252" t="s">
        <v>270</v>
      </c>
      <c r="I2" s="1253"/>
      <c r="J2" s="1253"/>
      <c r="K2" s="1253"/>
      <c r="L2" s="1253"/>
      <c r="M2" s="1253"/>
      <c r="N2" s="1253"/>
      <c r="O2" s="1252" t="s">
        <v>271</v>
      </c>
      <c r="P2" s="1253"/>
      <c r="Q2" s="1253"/>
      <c r="R2" s="1253"/>
      <c r="S2" s="1253"/>
      <c r="T2" s="1253"/>
      <c r="U2" s="1253"/>
    </row>
    <row r="3" spans="1:21" s="650" customFormat="1">
      <c r="A3" s="1253"/>
      <c r="B3" s="1253"/>
      <c r="C3" s="1253"/>
      <c r="D3" s="1253"/>
      <c r="E3" s="1253"/>
      <c r="F3" s="1253"/>
      <c r="G3" s="1253"/>
      <c r="H3" s="1253"/>
      <c r="I3" s="1253"/>
      <c r="J3" s="1253"/>
      <c r="K3" s="1253"/>
      <c r="L3" s="1253"/>
      <c r="M3" s="1253"/>
      <c r="N3" s="1253"/>
      <c r="O3" s="1253"/>
      <c r="P3" s="1253"/>
      <c r="Q3" s="1253"/>
      <c r="R3" s="1253"/>
      <c r="S3" s="1253"/>
      <c r="T3" s="1253"/>
      <c r="U3" s="1253"/>
    </row>
    <row r="4" spans="1:21" ht="82.5" customHeight="1">
      <c r="A4" s="1262" t="s">
        <v>418</v>
      </c>
      <c r="B4" s="1261"/>
      <c r="C4" s="1261"/>
      <c r="D4" s="1261"/>
      <c r="E4" s="1261"/>
      <c r="F4" s="1261"/>
      <c r="G4" s="1261"/>
      <c r="H4" s="1261" t="s">
        <v>168</v>
      </c>
      <c r="I4" s="1261"/>
      <c r="J4" s="1261"/>
      <c r="K4" s="1261"/>
      <c r="L4" s="1261"/>
      <c r="M4" s="1261"/>
      <c r="N4" s="1261"/>
      <c r="O4" s="1261" t="s">
        <v>172</v>
      </c>
      <c r="P4" s="1261"/>
      <c r="Q4" s="1261"/>
      <c r="R4" s="1261"/>
      <c r="S4" s="1261"/>
      <c r="T4" s="1261"/>
      <c r="U4" s="1261"/>
    </row>
    <row r="5" spans="1:21" ht="15.75" customHeight="1">
      <c r="A5" s="669" t="s">
        <v>4</v>
      </c>
      <c r="B5" s="828"/>
      <c r="C5" s="828"/>
      <c r="D5" s="828"/>
      <c r="E5" s="828"/>
      <c r="F5" s="828"/>
      <c r="G5" s="828"/>
      <c r="H5" s="669" t="s">
        <v>4</v>
      </c>
      <c r="I5" s="828"/>
      <c r="J5" s="828"/>
      <c r="K5" s="828"/>
      <c r="L5" s="828"/>
      <c r="M5" s="828"/>
      <c r="N5" s="828"/>
      <c r="O5" s="669" t="s">
        <v>4</v>
      </c>
      <c r="P5" s="828"/>
      <c r="Q5" s="828"/>
      <c r="R5" s="828"/>
      <c r="S5" s="828"/>
      <c r="T5" s="828"/>
      <c r="U5" s="828"/>
    </row>
    <row r="6" spans="1:21" ht="14.25" customHeight="1">
      <c r="A6" s="845"/>
      <c r="B6" s="1256" t="s">
        <v>173</v>
      </c>
      <c r="C6" s="1257"/>
      <c r="D6" s="1257"/>
      <c r="E6" s="1257"/>
      <c r="F6" s="1257"/>
      <c r="G6" s="1257"/>
      <c r="H6" s="845"/>
      <c r="I6" s="1256" t="s">
        <v>174</v>
      </c>
      <c r="J6" s="1257"/>
      <c r="K6" s="1257"/>
      <c r="L6" s="1257"/>
      <c r="M6" s="1257"/>
      <c r="N6" s="1257"/>
      <c r="O6" s="845"/>
      <c r="P6" s="1256" t="s">
        <v>175</v>
      </c>
      <c r="Q6" s="1257"/>
      <c r="R6" s="1257"/>
      <c r="S6" s="1257"/>
      <c r="T6" s="1257"/>
      <c r="U6" s="1257"/>
    </row>
    <row r="7" spans="1:21" ht="14.25" customHeight="1">
      <c r="A7" s="526" t="s">
        <v>7</v>
      </c>
      <c r="B7" s="1254" t="s">
        <v>170</v>
      </c>
      <c r="C7" s="829"/>
      <c r="D7" s="609" t="s">
        <v>58</v>
      </c>
      <c r="E7" s="609"/>
      <c r="F7" s="1249" t="s">
        <v>59</v>
      </c>
      <c r="G7" s="1258"/>
      <c r="H7" s="526" t="s">
        <v>7</v>
      </c>
      <c r="I7" s="1254" t="s">
        <v>170</v>
      </c>
      <c r="J7" s="829"/>
      <c r="K7" s="609" t="s">
        <v>58</v>
      </c>
      <c r="L7" s="609"/>
      <c r="M7" s="1249" t="s">
        <v>59</v>
      </c>
      <c r="N7" s="1258"/>
      <c r="O7" s="526" t="s">
        <v>7</v>
      </c>
      <c r="P7" s="1254" t="s">
        <v>170</v>
      </c>
      <c r="Q7" s="829"/>
      <c r="R7" s="609" t="s">
        <v>58</v>
      </c>
      <c r="S7" s="609"/>
      <c r="T7" s="1249" t="s">
        <v>59</v>
      </c>
      <c r="U7" s="1258"/>
    </row>
    <row r="8" spans="1:21" ht="14.25" customHeight="1">
      <c r="A8" s="843"/>
      <c r="B8" s="1255"/>
      <c r="C8" s="844" t="s">
        <v>406</v>
      </c>
      <c r="D8" s="842" t="s">
        <v>167</v>
      </c>
      <c r="E8" s="844" t="s">
        <v>406</v>
      </c>
      <c r="F8" s="842" t="s">
        <v>167</v>
      </c>
      <c r="G8" s="844" t="s">
        <v>406</v>
      </c>
      <c r="H8" s="843"/>
      <c r="I8" s="1255"/>
      <c r="J8" s="844" t="s">
        <v>406</v>
      </c>
      <c r="K8" s="842" t="s">
        <v>167</v>
      </c>
      <c r="L8" s="844" t="s">
        <v>406</v>
      </c>
      <c r="M8" s="842" t="s">
        <v>167</v>
      </c>
      <c r="N8" s="844" t="s">
        <v>406</v>
      </c>
      <c r="O8" s="843"/>
      <c r="P8" s="1255"/>
      <c r="Q8" s="844" t="s">
        <v>406</v>
      </c>
      <c r="R8" s="842" t="s">
        <v>167</v>
      </c>
      <c r="S8" s="844" t="s">
        <v>406</v>
      </c>
      <c r="T8" s="842" t="s">
        <v>167</v>
      </c>
      <c r="U8" s="844" t="s">
        <v>406</v>
      </c>
    </row>
    <row r="9" spans="1:21" ht="14.25" customHeight="1">
      <c r="A9" s="670" t="s">
        <v>8</v>
      </c>
      <c r="B9" s="682">
        <v>171.10273029999999</v>
      </c>
      <c r="C9" s="683">
        <v>-2.4196165332339481E-2</v>
      </c>
      <c r="D9" s="682">
        <v>147.16396907999999</v>
      </c>
      <c r="E9" s="683">
        <v>-1.3730390729830511E-2</v>
      </c>
      <c r="F9" s="682">
        <v>23.93876122</v>
      </c>
      <c r="G9" s="683">
        <v>-8.3953738570975767E-2</v>
      </c>
      <c r="H9" s="670" t="s">
        <v>8</v>
      </c>
      <c r="I9" s="682">
        <v>116.48277224</v>
      </c>
      <c r="J9" s="683">
        <v>-3.2248582703290674E-2</v>
      </c>
      <c r="K9" s="682">
        <v>75.37429680999999</v>
      </c>
      <c r="L9" s="683">
        <v>1.0990163279083642E-2</v>
      </c>
      <c r="M9" s="682">
        <v>41.108475430000006</v>
      </c>
      <c r="N9" s="683">
        <v>-0.10261972219429238</v>
      </c>
      <c r="O9" s="670" t="s">
        <v>8</v>
      </c>
      <c r="P9" s="682">
        <v>118.88096032999999</v>
      </c>
      <c r="Q9" s="683">
        <v>6.265891891954678E-2</v>
      </c>
      <c r="R9" s="682">
        <v>118.20665274999999</v>
      </c>
      <c r="S9" s="683">
        <v>6.9458852249157488E-2</v>
      </c>
      <c r="T9" s="682">
        <v>0.67430757999999991</v>
      </c>
      <c r="U9" s="683">
        <v>-0.4974690551585419</v>
      </c>
    </row>
    <row r="10" spans="1:21" ht="14.25" customHeight="1">
      <c r="A10" s="524" t="s">
        <v>9</v>
      </c>
      <c r="B10" s="685">
        <v>188.51163247</v>
      </c>
      <c r="C10" s="686">
        <v>6.9972353336672732E-2</v>
      </c>
      <c r="D10" s="685">
        <v>143.56763247000001</v>
      </c>
      <c r="E10" s="686">
        <v>6.3354410841206299E-2</v>
      </c>
      <c r="F10" s="685">
        <v>44.944000000000003</v>
      </c>
      <c r="G10" s="686">
        <v>9.1675531996290083E-2</v>
      </c>
      <c r="H10" s="524" t="s">
        <v>9</v>
      </c>
      <c r="I10" s="685">
        <v>276.64607876000002</v>
      </c>
      <c r="J10" s="686">
        <v>2.2283149921595191E-2</v>
      </c>
      <c r="K10" s="685">
        <v>140.94356672999999</v>
      </c>
      <c r="L10" s="686">
        <v>6.797372741093044E-3</v>
      </c>
      <c r="M10" s="685">
        <v>135.70251202999998</v>
      </c>
      <c r="N10" s="686">
        <v>3.8879534654890469E-2</v>
      </c>
      <c r="O10" s="524" t="s">
        <v>9</v>
      </c>
      <c r="P10" s="685">
        <v>230.61799480000002</v>
      </c>
      <c r="Q10" s="686">
        <v>2.9063954895210964E-2</v>
      </c>
      <c r="R10" s="685">
        <v>206.79849830000001</v>
      </c>
      <c r="S10" s="686">
        <v>-8.9647775521186635E-3</v>
      </c>
      <c r="T10" s="685">
        <v>23.8194965</v>
      </c>
      <c r="U10" s="686">
        <v>0.54316755895209323</v>
      </c>
    </row>
    <row r="11" spans="1:21" ht="14.25" customHeight="1">
      <c r="A11" s="670" t="s">
        <v>10</v>
      </c>
      <c r="B11" s="682">
        <v>114.34943969000001</v>
      </c>
      <c r="C11" s="683">
        <v>0.11559133791519893</v>
      </c>
      <c r="D11" s="682">
        <v>104.19943969000001</v>
      </c>
      <c r="E11" s="683">
        <v>1.6568097306967733E-2</v>
      </c>
      <c r="F11" s="682">
        <v>10.15</v>
      </c>
      <c r="G11" s="683" t="s">
        <v>49</v>
      </c>
      <c r="H11" s="670" t="s">
        <v>10</v>
      </c>
      <c r="I11" s="682">
        <v>110.33251193000001</v>
      </c>
      <c r="J11" s="683">
        <v>-8.5562120172552492E-2</v>
      </c>
      <c r="K11" s="682">
        <v>77.917829170000005</v>
      </c>
      <c r="L11" s="683">
        <v>3.8161591235881254E-2</v>
      </c>
      <c r="M11" s="682">
        <v>32.414682760000005</v>
      </c>
      <c r="N11" s="683">
        <v>-0.28918975961857474</v>
      </c>
      <c r="O11" s="670" t="s">
        <v>10</v>
      </c>
      <c r="P11" s="682">
        <v>84.915347370000006</v>
      </c>
      <c r="Q11" s="683">
        <v>-1.5199277029450786E-2</v>
      </c>
      <c r="R11" s="682">
        <v>80.195777340000006</v>
      </c>
      <c r="S11" s="683">
        <v>-5.6952182488655301E-2</v>
      </c>
      <c r="T11" s="682">
        <v>4.719570029999999</v>
      </c>
      <c r="U11" s="683">
        <v>2.9760857345771519</v>
      </c>
    </row>
    <row r="12" spans="1:21" ht="14.25" customHeight="1">
      <c r="A12" s="524" t="s">
        <v>11</v>
      </c>
      <c r="B12" s="685">
        <v>139.15149345000003</v>
      </c>
      <c r="C12" s="686">
        <v>1.9651587726905451E-3</v>
      </c>
      <c r="D12" s="685">
        <v>139.05629345000003</v>
      </c>
      <c r="E12" s="686">
        <v>1.2796678681359364E-3</v>
      </c>
      <c r="F12" s="685">
        <v>9.5200000000000007E-2</v>
      </c>
      <c r="G12" s="686" t="s">
        <v>49</v>
      </c>
      <c r="H12" s="524" t="s">
        <v>11</v>
      </c>
      <c r="I12" s="685">
        <v>129.81187893999999</v>
      </c>
      <c r="J12" s="686">
        <v>2.0815278548627081E-2</v>
      </c>
      <c r="K12" s="685">
        <v>93.262633809999983</v>
      </c>
      <c r="L12" s="686">
        <v>2.338374385579689E-2</v>
      </c>
      <c r="M12" s="685">
        <v>36.549245130000003</v>
      </c>
      <c r="N12" s="686">
        <v>1.4319380830011275E-2</v>
      </c>
      <c r="O12" s="524" t="s">
        <v>11</v>
      </c>
      <c r="P12" s="685">
        <v>106.86697464999999</v>
      </c>
      <c r="Q12" s="686">
        <v>-6.0243850101493912E-2</v>
      </c>
      <c r="R12" s="685">
        <v>104.99209342999998</v>
      </c>
      <c r="S12" s="686">
        <v>-5.9163160553379002E-2</v>
      </c>
      <c r="T12" s="685">
        <v>1.8748812200000002</v>
      </c>
      <c r="U12" s="686">
        <v>-0.1170389685985036</v>
      </c>
    </row>
    <row r="13" spans="1:21" ht="14.25" customHeight="1">
      <c r="A13" s="670" t="s">
        <v>12</v>
      </c>
      <c r="B13" s="682">
        <v>130.64709153999996</v>
      </c>
      <c r="C13" s="683">
        <v>0.24901081007787984</v>
      </c>
      <c r="D13" s="682">
        <v>92.18305798999998</v>
      </c>
      <c r="E13" s="683">
        <v>1.5752433378029229E-2</v>
      </c>
      <c r="F13" s="682">
        <v>38.464033549999996</v>
      </c>
      <c r="G13" s="683">
        <v>1.7777924376140093</v>
      </c>
      <c r="H13" s="670" t="s">
        <v>12</v>
      </c>
      <c r="I13" s="682">
        <v>245.23828227000001</v>
      </c>
      <c r="J13" s="683">
        <v>-1.1761011779090058E-2</v>
      </c>
      <c r="K13" s="682">
        <v>152.85974011000002</v>
      </c>
      <c r="L13" s="683">
        <v>6.8693498904408568E-3</v>
      </c>
      <c r="M13" s="682">
        <v>92.378542159999995</v>
      </c>
      <c r="N13" s="683">
        <v>-4.1119564032389699E-2</v>
      </c>
      <c r="O13" s="670" t="s">
        <v>12</v>
      </c>
      <c r="P13" s="682">
        <v>220.93129010999996</v>
      </c>
      <c r="Q13" s="683">
        <v>8.5780375871548076E-2</v>
      </c>
      <c r="R13" s="682">
        <v>208.08552689999999</v>
      </c>
      <c r="S13" s="683">
        <v>4.2549295294374678E-2</v>
      </c>
      <c r="T13" s="682">
        <v>12.845763210000001</v>
      </c>
      <c r="U13" s="683">
        <v>2.3073762105513582</v>
      </c>
    </row>
    <row r="14" spans="1:21" ht="14.25" customHeight="1">
      <c r="A14" s="524" t="s">
        <v>13</v>
      </c>
      <c r="B14" s="685">
        <v>162.88435207000001</v>
      </c>
      <c r="C14" s="686">
        <v>6.8961372562756251E-2</v>
      </c>
      <c r="D14" s="685">
        <v>149.90294940000001</v>
      </c>
      <c r="E14" s="686">
        <v>5.3378622616565341E-2</v>
      </c>
      <c r="F14" s="685">
        <v>12.98140267</v>
      </c>
      <c r="G14" s="686">
        <v>0.28918468772974748</v>
      </c>
      <c r="H14" s="524" t="s">
        <v>13</v>
      </c>
      <c r="I14" s="685">
        <v>199.48993146999996</v>
      </c>
      <c r="J14" s="686">
        <v>-2.2383929099685007E-2</v>
      </c>
      <c r="K14" s="685">
        <v>129.85126865999996</v>
      </c>
      <c r="L14" s="686">
        <v>2.4364010746431797E-2</v>
      </c>
      <c r="M14" s="685">
        <v>69.638662810000014</v>
      </c>
      <c r="N14" s="686">
        <v>-9.9050231281636036E-2</v>
      </c>
      <c r="O14" s="524" t="s">
        <v>13</v>
      </c>
      <c r="P14" s="685">
        <v>187.35385170000001</v>
      </c>
      <c r="Q14" s="686">
        <v>7.2883556374137015E-4</v>
      </c>
      <c r="R14" s="685">
        <v>175.86338868000001</v>
      </c>
      <c r="S14" s="686">
        <v>-3.2271461961970171E-3</v>
      </c>
      <c r="T14" s="685">
        <v>11.490463020000002</v>
      </c>
      <c r="U14" s="686">
        <v>6.5447261187626449E-2</v>
      </c>
    </row>
    <row r="15" spans="1:21" ht="14.25" customHeight="1">
      <c r="A15" s="670" t="s">
        <v>14</v>
      </c>
      <c r="B15" s="682">
        <v>103.69854348</v>
      </c>
      <c r="C15" s="683">
        <v>3.4389510197418316E-2</v>
      </c>
      <c r="D15" s="682">
        <v>103.69854348</v>
      </c>
      <c r="E15" s="683">
        <v>3.4389510197418316E-2</v>
      </c>
      <c r="F15" s="682">
        <v>0</v>
      </c>
      <c r="G15" s="683" t="s">
        <v>49</v>
      </c>
      <c r="H15" s="670" t="s">
        <v>14</v>
      </c>
      <c r="I15" s="682">
        <v>130.54514133999999</v>
      </c>
      <c r="J15" s="683">
        <v>-6.0549785000022061E-2</v>
      </c>
      <c r="K15" s="682">
        <v>82.412599979999996</v>
      </c>
      <c r="L15" s="683">
        <v>4.2443060559322898E-3</v>
      </c>
      <c r="M15" s="682">
        <v>48.132541359999998</v>
      </c>
      <c r="N15" s="683">
        <v>-0.15400792656058671</v>
      </c>
      <c r="O15" s="670" t="s">
        <v>14</v>
      </c>
      <c r="P15" s="682">
        <v>107.92508380999999</v>
      </c>
      <c r="Q15" s="683">
        <v>-1.1917592984048708E-3</v>
      </c>
      <c r="R15" s="682">
        <v>106.7105792</v>
      </c>
      <c r="S15" s="683">
        <v>-6.15911454296314E-3</v>
      </c>
      <c r="T15" s="682">
        <v>1.2145046099999997</v>
      </c>
      <c r="U15" s="683">
        <v>0.78089516586676933</v>
      </c>
    </row>
    <row r="16" spans="1:21" ht="14.25" customHeight="1">
      <c r="A16" s="524" t="s">
        <v>15</v>
      </c>
      <c r="B16" s="685">
        <v>27.83751522</v>
      </c>
      <c r="C16" s="686">
        <v>0.15180727700164764</v>
      </c>
      <c r="D16" s="685">
        <v>27.040255200000001</v>
      </c>
      <c r="E16" s="686">
        <v>0.15664213872747812</v>
      </c>
      <c r="F16" s="685">
        <v>0.79726002000000007</v>
      </c>
      <c r="G16" s="686">
        <v>8.7876606163364013E-3</v>
      </c>
      <c r="H16" s="524" t="s">
        <v>15</v>
      </c>
      <c r="I16" s="685">
        <v>14.815751520000001</v>
      </c>
      <c r="J16" s="686">
        <v>0.85098028515519175</v>
      </c>
      <c r="K16" s="685">
        <v>12.676750970000001</v>
      </c>
      <c r="L16" s="686">
        <v>1.667346503049929</v>
      </c>
      <c r="M16" s="685">
        <v>2.1390005499999996</v>
      </c>
      <c r="N16" s="686">
        <v>-0.34219067670079351</v>
      </c>
      <c r="O16" s="524" t="s">
        <v>15</v>
      </c>
      <c r="P16" s="685">
        <v>23.5014173</v>
      </c>
      <c r="Q16" s="686">
        <v>-3.4391531195859915E-2</v>
      </c>
      <c r="R16" s="685">
        <v>23.019563919999996</v>
      </c>
      <c r="S16" s="686">
        <v>-4.9886214495841408E-2</v>
      </c>
      <c r="T16" s="685">
        <v>0.48185338</v>
      </c>
      <c r="U16" s="686">
        <v>3.3711072607859505</v>
      </c>
    </row>
    <row r="17" spans="1:21" ht="14.25" customHeight="1">
      <c r="A17" s="670" t="s">
        <v>16</v>
      </c>
      <c r="B17" s="682">
        <v>82.215396040000002</v>
      </c>
      <c r="C17" s="683">
        <v>-3.3860331907655139E-2</v>
      </c>
      <c r="D17" s="682">
        <v>82.215396040000002</v>
      </c>
      <c r="E17" s="683">
        <v>7.3735867415545275E-3</v>
      </c>
      <c r="F17" s="682">
        <v>0</v>
      </c>
      <c r="G17" s="683">
        <v>-1</v>
      </c>
      <c r="H17" s="670" t="s">
        <v>16</v>
      </c>
      <c r="I17" s="682">
        <v>84.986649599999993</v>
      </c>
      <c r="J17" s="683">
        <v>0.14919305253163251</v>
      </c>
      <c r="K17" s="682">
        <v>25.547836999999998</v>
      </c>
      <c r="L17" s="683">
        <v>0.45566122100716888</v>
      </c>
      <c r="M17" s="682">
        <v>59.438812599999999</v>
      </c>
      <c r="N17" s="683">
        <v>5.3830103591582912E-2</v>
      </c>
      <c r="O17" s="670" t="s">
        <v>16</v>
      </c>
      <c r="P17" s="682">
        <v>82.655008519999996</v>
      </c>
      <c r="Q17" s="683">
        <v>-5.5044970731605858E-2</v>
      </c>
      <c r="R17" s="682">
        <v>79.717012310000001</v>
      </c>
      <c r="S17" s="683">
        <v>-1.9167826342396665E-2</v>
      </c>
      <c r="T17" s="682">
        <v>2.9379962100000001</v>
      </c>
      <c r="U17" s="683">
        <v>-0.52573990884444544</v>
      </c>
    </row>
    <row r="18" spans="1:21" ht="14.25" customHeight="1">
      <c r="A18" s="524" t="s">
        <v>17</v>
      </c>
      <c r="B18" s="685">
        <v>112.16348404</v>
      </c>
      <c r="C18" s="686">
        <v>-4.8970164103935954E-2</v>
      </c>
      <c r="D18" s="685">
        <v>111.41699588</v>
      </c>
      <c r="E18" s="686">
        <v>-5.490125657416689E-3</v>
      </c>
      <c r="F18" s="685">
        <v>0.74648815999999996</v>
      </c>
      <c r="G18" s="686">
        <v>-0.87362457082037326</v>
      </c>
      <c r="H18" s="524" t="s">
        <v>17</v>
      </c>
      <c r="I18" s="685">
        <v>280.88096787999996</v>
      </c>
      <c r="J18" s="686">
        <v>-1.6640074891941081E-2</v>
      </c>
      <c r="K18" s="685">
        <v>115.97746187999998</v>
      </c>
      <c r="L18" s="686">
        <v>2.6790412935483676E-2</v>
      </c>
      <c r="M18" s="685">
        <v>164.90350600000002</v>
      </c>
      <c r="N18" s="686">
        <v>-4.5047913716695587E-2</v>
      </c>
      <c r="O18" s="524" t="s">
        <v>17</v>
      </c>
      <c r="P18" s="685">
        <v>178.21341176999999</v>
      </c>
      <c r="Q18" s="686">
        <v>5.9020202106817354E-2</v>
      </c>
      <c r="R18" s="685">
        <v>168.55211574999998</v>
      </c>
      <c r="S18" s="686">
        <v>3.4735964940503683E-2</v>
      </c>
      <c r="T18" s="685">
        <v>9.66129602</v>
      </c>
      <c r="U18" s="686">
        <v>0.79325736955895509</v>
      </c>
    </row>
    <row r="19" spans="1:21" ht="14.25" customHeight="1">
      <c r="A19" s="670" t="s">
        <v>18</v>
      </c>
      <c r="B19" s="682">
        <v>79.41997993999999</v>
      </c>
      <c r="C19" s="683">
        <v>0.22615756227463923</v>
      </c>
      <c r="D19" s="682">
        <v>68.955064649999997</v>
      </c>
      <c r="E19" s="683">
        <v>0.17563348820264713</v>
      </c>
      <c r="F19" s="682">
        <v>10.464915289999999</v>
      </c>
      <c r="G19" s="683">
        <v>0.71054266567634738</v>
      </c>
      <c r="H19" s="670" t="s">
        <v>18</v>
      </c>
      <c r="I19" s="682">
        <v>67.970902909999992</v>
      </c>
      <c r="J19" s="683">
        <v>-1.0931557969605321E-2</v>
      </c>
      <c r="K19" s="682">
        <v>51.01837639</v>
      </c>
      <c r="L19" s="683">
        <v>2.1137036247775631E-2</v>
      </c>
      <c r="M19" s="682">
        <v>16.952526520000003</v>
      </c>
      <c r="N19" s="683">
        <v>-9.6338626240696557E-2</v>
      </c>
      <c r="O19" s="670" t="s">
        <v>18</v>
      </c>
      <c r="P19" s="682">
        <v>66.020361969999982</v>
      </c>
      <c r="Q19" s="683">
        <v>2.3476470843660557E-2</v>
      </c>
      <c r="R19" s="682">
        <v>63.092697169999987</v>
      </c>
      <c r="S19" s="683">
        <v>3.6948928840897288E-2</v>
      </c>
      <c r="T19" s="682">
        <v>2.9276648000000001</v>
      </c>
      <c r="U19" s="683">
        <v>-0.20040465031041121</v>
      </c>
    </row>
    <row r="20" spans="1:21" ht="14.25" customHeight="1">
      <c r="A20" s="524" t="s">
        <v>19</v>
      </c>
      <c r="B20" s="685">
        <v>188.05977866000001</v>
      </c>
      <c r="C20" s="686">
        <v>4.0566871243298719E-2</v>
      </c>
      <c r="D20" s="685">
        <v>169.82750297000001</v>
      </c>
      <c r="E20" s="686">
        <v>3.0955852968976405E-2</v>
      </c>
      <c r="F20" s="685">
        <v>18.232275690000002</v>
      </c>
      <c r="G20" s="686">
        <v>0.1395172306250001</v>
      </c>
      <c r="H20" s="524" t="s">
        <v>19</v>
      </c>
      <c r="I20" s="685">
        <v>180.60712095</v>
      </c>
      <c r="J20" s="686">
        <v>2.591477813152876E-2</v>
      </c>
      <c r="K20" s="685">
        <v>147.09771368999998</v>
      </c>
      <c r="L20" s="686">
        <v>3.6856140233793244E-2</v>
      </c>
      <c r="M20" s="685">
        <v>33.509407260000003</v>
      </c>
      <c r="N20" s="686">
        <v>-1.9504244266968174E-2</v>
      </c>
      <c r="O20" s="524" t="s">
        <v>19</v>
      </c>
      <c r="P20" s="685">
        <v>156.18812273999998</v>
      </c>
      <c r="Q20" s="686">
        <v>6.1685510683733735E-2</v>
      </c>
      <c r="R20" s="685">
        <v>146.60261946</v>
      </c>
      <c r="S20" s="686">
        <v>6.4243844339565648E-2</v>
      </c>
      <c r="T20" s="685">
        <v>9.5855032800000011</v>
      </c>
      <c r="U20" s="686">
        <v>2.4036105713437061E-2</v>
      </c>
    </row>
    <row r="21" spans="1:21" ht="14.25" customHeight="1">
      <c r="A21" s="670" t="s">
        <v>20</v>
      </c>
      <c r="B21" s="682">
        <v>212.94944616999999</v>
      </c>
      <c r="C21" s="683">
        <v>0.15863665718281506</v>
      </c>
      <c r="D21" s="682">
        <v>148.67793689000001</v>
      </c>
      <c r="E21" s="683">
        <v>-3.2338589959391872E-2</v>
      </c>
      <c r="F21" s="682">
        <v>64.271509279999989</v>
      </c>
      <c r="G21" s="683">
        <v>1.1319748440173765</v>
      </c>
      <c r="H21" s="670" t="s">
        <v>20</v>
      </c>
      <c r="I21" s="682">
        <v>241.65895401000003</v>
      </c>
      <c r="J21" s="683">
        <v>6.5314552190559594E-2</v>
      </c>
      <c r="K21" s="682">
        <v>139.73731030000002</v>
      </c>
      <c r="L21" s="683">
        <v>1.1273684570241693E-2</v>
      </c>
      <c r="M21" s="682">
        <v>101.92164371</v>
      </c>
      <c r="N21" s="683">
        <v>0.1495358830489717</v>
      </c>
      <c r="O21" s="670" t="s">
        <v>20</v>
      </c>
      <c r="P21" s="682">
        <v>181.02000985000001</v>
      </c>
      <c r="Q21" s="683">
        <v>5.4630631925062234E-2</v>
      </c>
      <c r="R21" s="682">
        <v>174.30118579000001</v>
      </c>
      <c r="S21" s="683">
        <v>3.4044369895408488E-2</v>
      </c>
      <c r="T21" s="682">
        <v>6.7188240600000002</v>
      </c>
      <c r="U21" s="683">
        <v>1.181108508688467</v>
      </c>
    </row>
    <row r="22" spans="1:21" ht="14.25" customHeight="1">
      <c r="A22" s="524" t="s">
        <v>21</v>
      </c>
      <c r="B22" s="685">
        <v>289.07696228999998</v>
      </c>
      <c r="C22" s="686">
        <v>0.12492609633027651</v>
      </c>
      <c r="D22" s="685">
        <v>239.97563228999999</v>
      </c>
      <c r="E22" s="686">
        <v>9.0778768944347776E-2</v>
      </c>
      <c r="F22" s="685">
        <v>49.101329999999997</v>
      </c>
      <c r="G22" s="686">
        <v>0.32813136491744332</v>
      </c>
      <c r="H22" s="524" t="s">
        <v>21</v>
      </c>
      <c r="I22" s="685">
        <v>362.50670140999995</v>
      </c>
      <c r="J22" s="686">
        <v>-1.6071387171580076E-2</v>
      </c>
      <c r="K22" s="685">
        <v>232.80538025999999</v>
      </c>
      <c r="L22" s="686">
        <v>4.1111688484436248E-2</v>
      </c>
      <c r="M22" s="685">
        <v>129.70132114999998</v>
      </c>
      <c r="N22" s="686">
        <v>-0.10436880682431149</v>
      </c>
      <c r="O22" s="524" t="s">
        <v>21</v>
      </c>
      <c r="P22" s="685">
        <v>279.07594133999999</v>
      </c>
      <c r="Q22" s="686">
        <v>8.0394218696572262E-2</v>
      </c>
      <c r="R22" s="685">
        <v>262.69603259000002</v>
      </c>
      <c r="S22" s="686">
        <v>6.3386601454352043E-2</v>
      </c>
      <c r="T22" s="685">
        <v>16.379908749999998</v>
      </c>
      <c r="U22" s="686">
        <v>0.45312735507967972</v>
      </c>
    </row>
    <row r="23" spans="1:21" ht="14.25" customHeight="1">
      <c r="A23" s="670" t="s">
        <v>22</v>
      </c>
      <c r="B23" s="682">
        <v>94.808335949999986</v>
      </c>
      <c r="C23" s="683">
        <v>0.22123570961042671</v>
      </c>
      <c r="D23" s="682">
        <v>65.560465949999994</v>
      </c>
      <c r="E23" s="683">
        <v>5.9720344277998549E-2</v>
      </c>
      <c r="F23" s="682">
        <v>29.247869999999999</v>
      </c>
      <c r="G23" s="683">
        <v>0.85497009633862486</v>
      </c>
      <c r="H23" s="670" t="s">
        <v>22</v>
      </c>
      <c r="I23" s="682">
        <v>129.99721008</v>
      </c>
      <c r="J23" s="683">
        <v>9.5619515337417971E-2</v>
      </c>
      <c r="K23" s="682">
        <v>81.970261409999992</v>
      </c>
      <c r="L23" s="683">
        <v>5.1251972854572614E-2</v>
      </c>
      <c r="M23" s="682">
        <v>48.026948669999996</v>
      </c>
      <c r="N23" s="683">
        <v>0.18066611917776054</v>
      </c>
      <c r="O23" s="670" t="s">
        <v>22</v>
      </c>
      <c r="P23" s="682">
        <v>122.46433216</v>
      </c>
      <c r="Q23" s="683">
        <v>1.8729096640530463E-2</v>
      </c>
      <c r="R23" s="682">
        <v>117.28250385999999</v>
      </c>
      <c r="S23" s="683">
        <v>5.4277472409698824E-2</v>
      </c>
      <c r="T23" s="682">
        <v>5.1818283000000012</v>
      </c>
      <c r="U23" s="683">
        <v>-0.4222137195449317</v>
      </c>
    </row>
    <row r="24" spans="1:21" ht="14.25" customHeight="1">
      <c r="A24" s="524" t="s">
        <v>23</v>
      </c>
      <c r="B24" s="685">
        <v>81.051178949999994</v>
      </c>
      <c r="C24" s="686">
        <v>0.25372709933703774</v>
      </c>
      <c r="D24" s="685">
        <v>59.505608439999996</v>
      </c>
      <c r="E24" s="686">
        <v>2.8864901555640587E-2</v>
      </c>
      <c r="F24" s="685">
        <v>21.545570510000001</v>
      </c>
      <c r="G24" s="686">
        <v>2.1628800471520155</v>
      </c>
      <c r="H24" s="524" t="s">
        <v>23</v>
      </c>
      <c r="I24" s="685">
        <v>170.28532607</v>
      </c>
      <c r="J24" s="686">
        <v>6.8250898629805379E-2</v>
      </c>
      <c r="K24" s="685">
        <v>122.60662645000001</v>
      </c>
      <c r="L24" s="686">
        <v>4.3201448372040874E-2</v>
      </c>
      <c r="M24" s="685">
        <v>47.678699619999996</v>
      </c>
      <c r="N24" s="686">
        <v>0.13855377709517858</v>
      </c>
      <c r="O24" s="524" t="s">
        <v>23</v>
      </c>
      <c r="P24" s="685">
        <v>147.06034919000001</v>
      </c>
      <c r="Q24" s="686">
        <v>0.13922367219365195</v>
      </c>
      <c r="R24" s="685">
        <v>144.74479740000001</v>
      </c>
      <c r="S24" s="686">
        <v>0.16023565261140482</v>
      </c>
      <c r="T24" s="685">
        <v>2.3155517900000002</v>
      </c>
      <c r="U24" s="686">
        <v>-0.46566984419276525</v>
      </c>
    </row>
    <row r="25" spans="1:21" ht="14.25" customHeight="1">
      <c r="A25" s="670" t="s">
        <v>24</v>
      </c>
      <c r="B25" s="682">
        <v>157.95989999</v>
      </c>
      <c r="C25" s="683">
        <v>9.3519295536092173E-2</v>
      </c>
      <c r="D25" s="682">
        <v>123.47443299</v>
      </c>
      <c r="E25" s="683">
        <v>2.4363665148295022E-2</v>
      </c>
      <c r="F25" s="682">
        <v>34.485467</v>
      </c>
      <c r="G25" s="683">
        <v>0.44210671269525159</v>
      </c>
      <c r="H25" s="670" t="s">
        <v>24</v>
      </c>
      <c r="I25" s="682">
        <v>340.85283787999992</v>
      </c>
      <c r="J25" s="683">
        <v>0.1160267542700919</v>
      </c>
      <c r="K25" s="682">
        <v>153.02099135999998</v>
      </c>
      <c r="L25" s="683">
        <v>3.4702406146246423E-2</v>
      </c>
      <c r="M25" s="682">
        <v>187.83184651999997</v>
      </c>
      <c r="N25" s="683">
        <v>0.1923751341488189</v>
      </c>
      <c r="O25" s="670" t="s">
        <v>24</v>
      </c>
      <c r="P25" s="682">
        <v>278.97126306000001</v>
      </c>
      <c r="Q25" s="683">
        <v>9.7241751308034807E-3</v>
      </c>
      <c r="R25" s="682">
        <v>256.37166093000002</v>
      </c>
      <c r="S25" s="683">
        <v>-1.2564849172520542E-2</v>
      </c>
      <c r="T25" s="682">
        <v>22.599602129999997</v>
      </c>
      <c r="U25" s="683">
        <v>0.35727631707517871</v>
      </c>
    </row>
    <row r="26" spans="1:21" ht="14.25" customHeight="1">
      <c r="A26" s="524" t="s">
        <v>25</v>
      </c>
      <c r="B26" s="685">
        <v>244.56110101000002</v>
      </c>
      <c r="C26" s="686">
        <v>0.21884507518185936</v>
      </c>
      <c r="D26" s="685">
        <v>171.25138101000002</v>
      </c>
      <c r="E26" s="686">
        <v>2.1701754734301026E-2</v>
      </c>
      <c r="F26" s="685">
        <v>73.309719999999999</v>
      </c>
      <c r="G26" s="686">
        <v>1.2190858457440368</v>
      </c>
      <c r="H26" s="524" t="s">
        <v>25</v>
      </c>
      <c r="I26" s="685">
        <v>144.28022387999999</v>
      </c>
      <c r="J26" s="686">
        <v>4.6862059282586133E-2</v>
      </c>
      <c r="K26" s="685">
        <v>105.10378104</v>
      </c>
      <c r="L26" s="686">
        <v>2.7265218794782164E-2</v>
      </c>
      <c r="M26" s="685">
        <v>39.176442839999993</v>
      </c>
      <c r="N26" s="686">
        <v>0.10333003975277744</v>
      </c>
      <c r="O26" s="524" t="s">
        <v>25</v>
      </c>
      <c r="P26" s="685">
        <v>92.178752680000002</v>
      </c>
      <c r="Q26" s="686">
        <v>8.3838403219977931E-3</v>
      </c>
      <c r="R26" s="685">
        <v>87.673821800000013</v>
      </c>
      <c r="S26" s="686">
        <v>-3.0581152267334821E-2</v>
      </c>
      <c r="T26" s="685">
        <v>4.5049308799999999</v>
      </c>
      <c r="U26" s="686">
        <v>3.6309006391871694</v>
      </c>
    </row>
    <row r="27" spans="1:21" ht="14.25" customHeight="1">
      <c r="A27" s="670" t="s">
        <v>26</v>
      </c>
      <c r="B27" s="682">
        <v>41.139176649999996</v>
      </c>
      <c r="C27" s="683">
        <v>-0.24758772143201302</v>
      </c>
      <c r="D27" s="682">
        <v>40.976776749999999</v>
      </c>
      <c r="E27" s="683">
        <v>-0.24849623694044876</v>
      </c>
      <c r="F27" s="682">
        <v>0.16239989999999999</v>
      </c>
      <c r="G27" s="683">
        <v>8.2665999999999906E-2</v>
      </c>
      <c r="H27" s="670" t="s">
        <v>26</v>
      </c>
      <c r="I27" s="682">
        <v>145.36995453999998</v>
      </c>
      <c r="J27" s="683">
        <v>4.3677171258782899E-2</v>
      </c>
      <c r="K27" s="682">
        <v>95.811628209999995</v>
      </c>
      <c r="L27" s="683">
        <v>2.0042664228229867E-2</v>
      </c>
      <c r="M27" s="682">
        <v>49.55832633</v>
      </c>
      <c r="N27" s="683">
        <v>9.2621165659794169E-2</v>
      </c>
      <c r="O27" s="670" t="s">
        <v>26</v>
      </c>
      <c r="P27" s="682">
        <v>119.18074730000001</v>
      </c>
      <c r="Q27" s="683">
        <v>1.9572227543380283E-2</v>
      </c>
      <c r="R27" s="682">
        <v>114.69674080999999</v>
      </c>
      <c r="S27" s="683">
        <v>2.6593720023361023E-2</v>
      </c>
      <c r="T27" s="682">
        <v>4.4840064900000005</v>
      </c>
      <c r="U27" s="683">
        <v>-0.13224254405062563</v>
      </c>
    </row>
    <row r="28" spans="1:21" ht="14.25" customHeight="1">
      <c r="A28" s="524" t="s">
        <v>27</v>
      </c>
      <c r="B28" s="685">
        <v>293.18765305999995</v>
      </c>
      <c r="C28" s="686">
        <v>1.4437591300849206E-2</v>
      </c>
      <c r="D28" s="685">
        <v>265.75508938999997</v>
      </c>
      <c r="E28" s="686">
        <v>2.4390841183042689E-2</v>
      </c>
      <c r="F28" s="685">
        <v>27.43256367</v>
      </c>
      <c r="G28" s="686">
        <v>-7.2833819523402732E-2</v>
      </c>
      <c r="H28" s="524" t="s">
        <v>27</v>
      </c>
      <c r="I28" s="685">
        <v>368.83720686000004</v>
      </c>
      <c r="J28" s="686">
        <v>-0.13540576747885502</v>
      </c>
      <c r="K28" s="685">
        <v>236.25796613000009</v>
      </c>
      <c r="L28" s="686">
        <v>7.7807096110129592E-3</v>
      </c>
      <c r="M28" s="685">
        <v>132.57924072999998</v>
      </c>
      <c r="N28" s="686">
        <v>-0.31008538790783102</v>
      </c>
      <c r="O28" s="524" t="s">
        <v>27</v>
      </c>
      <c r="P28" s="685">
        <v>272.81715800000001</v>
      </c>
      <c r="Q28" s="686">
        <v>-1.4308803331143372E-2</v>
      </c>
      <c r="R28" s="685">
        <v>271.64093743000001</v>
      </c>
      <c r="S28" s="686">
        <v>-1.0735837448100027E-2</v>
      </c>
      <c r="T28" s="685">
        <v>1.1762205700000001</v>
      </c>
      <c r="U28" s="686">
        <v>-0.46257776768523196</v>
      </c>
    </row>
    <row r="29" spans="1:21" ht="14.25" customHeight="1">
      <c r="A29" s="670" t="s">
        <v>28</v>
      </c>
      <c r="B29" s="682">
        <v>507.10412817999998</v>
      </c>
      <c r="C29" s="683">
        <v>0.10711419036700809</v>
      </c>
      <c r="D29" s="682">
        <v>442.25965674999998</v>
      </c>
      <c r="E29" s="683">
        <v>3.2497976663323769E-2</v>
      </c>
      <c r="F29" s="682">
        <v>64.844471429999999</v>
      </c>
      <c r="G29" s="683">
        <v>1.1831755043994652</v>
      </c>
      <c r="H29" s="670" t="s">
        <v>28</v>
      </c>
      <c r="I29" s="682">
        <v>281.77049137</v>
      </c>
      <c r="J29" s="683">
        <v>-0.10334371773017959</v>
      </c>
      <c r="K29" s="682">
        <v>98.884921929999976</v>
      </c>
      <c r="L29" s="683">
        <v>5.5972504426444747E-3</v>
      </c>
      <c r="M29" s="682">
        <v>182.88556944000004</v>
      </c>
      <c r="N29" s="683">
        <v>-0.15295972905614963</v>
      </c>
      <c r="O29" s="670" t="s">
        <v>28</v>
      </c>
      <c r="P29" s="682">
        <v>373.15543597999999</v>
      </c>
      <c r="Q29" s="683">
        <v>3.4796400097956814E-2</v>
      </c>
      <c r="R29" s="682">
        <v>360.58807551999996</v>
      </c>
      <c r="S29" s="683">
        <v>2.6252029376618857E-2</v>
      </c>
      <c r="T29" s="682">
        <v>12.567360460000002</v>
      </c>
      <c r="U29" s="683">
        <v>0.35958394916922476</v>
      </c>
    </row>
    <row r="30" spans="1:21" ht="14.25" customHeight="1">
      <c r="A30" s="679" t="s">
        <v>29</v>
      </c>
      <c r="B30" s="688">
        <v>3421.8793191499999</v>
      </c>
      <c r="C30" s="689">
        <v>8.5372774890014602E-2</v>
      </c>
      <c r="D30" s="688">
        <v>2896.6640807600002</v>
      </c>
      <c r="E30" s="689">
        <v>2.6050372509502484E-2</v>
      </c>
      <c r="F30" s="688">
        <v>525.21523838999997</v>
      </c>
      <c r="G30" s="689">
        <v>0.59348362501120833</v>
      </c>
      <c r="H30" s="679" t="s">
        <v>29</v>
      </c>
      <c r="I30" s="688">
        <v>4023.3668959099996</v>
      </c>
      <c r="J30" s="689">
        <v>-3.8787309340028164E-3</v>
      </c>
      <c r="K30" s="688">
        <v>2371.1389422899997</v>
      </c>
      <c r="L30" s="689">
        <v>2.9740115577702619E-2</v>
      </c>
      <c r="M30" s="688">
        <v>1652.2279536199999</v>
      </c>
      <c r="N30" s="689">
        <v>-4.8461650981948545E-2</v>
      </c>
      <c r="O30" s="679" t="s">
        <v>29</v>
      </c>
      <c r="P30" s="688">
        <v>3429.9938146300001</v>
      </c>
      <c r="Q30" s="689">
        <v>3.076945490339078E-2</v>
      </c>
      <c r="R30" s="688">
        <v>3271.83228134</v>
      </c>
      <c r="S30" s="689">
        <v>2.0669492036083259E-2</v>
      </c>
      <c r="T30" s="688">
        <v>158.16153328999999</v>
      </c>
      <c r="U30" s="689">
        <v>0.29608161834249125</v>
      </c>
    </row>
    <row r="31" spans="1:21" ht="14.25" customHeight="1">
      <c r="A31" s="891" t="s">
        <v>344</v>
      </c>
      <c r="B31" s="682">
        <v>438.60584265999995</v>
      </c>
      <c r="C31" s="683">
        <v>0.19500631945852742</v>
      </c>
      <c r="D31" s="682">
        <v>0</v>
      </c>
      <c r="E31" s="683" t="s">
        <v>49</v>
      </c>
      <c r="F31" s="682">
        <v>438.60584265999995</v>
      </c>
      <c r="G31" s="683">
        <v>0.19500631945852742</v>
      </c>
      <c r="H31" s="891" t="s">
        <v>30</v>
      </c>
      <c r="I31" s="682">
        <v>810.22089725000012</v>
      </c>
      <c r="J31" s="683">
        <v>3.3585656887689552E-2</v>
      </c>
      <c r="K31" s="682">
        <v>486.71558134000009</v>
      </c>
      <c r="L31" s="683">
        <v>4.5875432131419203E-3</v>
      </c>
      <c r="M31" s="682">
        <v>323.50531590999998</v>
      </c>
      <c r="N31" s="683">
        <v>8.0510720233698096E-2</v>
      </c>
      <c r="O31" s="891" t="s">
        <v>30</v>
      </c>
      <c r="P31" s="682">
        <v>620.32866143000001</v>
      </c>
      <c r="Q31" s="683">
        <v>4.4450621227820619E-4</v>
      </c>
      <c r="R31" s="682">
        <v>597.59613721999995</v>
      </c>
      <c r="S31" s="683">
        <v>2.2364645744679112E-3</v>
      </c>
      <c r="T31" s="682">
        <v>22.732524209999998</v>
      </c>
      <c r="U31" s="683">
        <v>-4.4467583116520215E-2</v>
      </c>
    </row>
    <row r="32" spans="1:21" ht="14.25" customHeight="1">
      <c r="A32" s="679" t="s">
        <v>31</v>
      </c>
      <c r="B32" s="688">
        <v>3860.4851618100001</v>
      </c>
      <c r="C32" s="689">
        <v>9.6805117916967109E-2</v>
      </c>
      <c r="D32" s="688">
        <v>2896.6640807600002</v>
      </c>
      <c r="E32" s="689">
        <v>2.6050372509502484E-2</v>
      </c>
      <c r="F32" s="688">
        <v>963.82108104999975</v>
      </c>
      <c r="G32" s="689">
        <v>0.38353982806946574</v>
      </c>
      <c r="H32" s="679" t="s">
        <v>31</v>
      </c>
      <c r="I32" s="688">
        <v>4833.5877931599998</v>
      </c>
      <c r="J32" s="689">
        <v>2.2105352554586677E-3</v>
      </c>
      <c r="K32" s="688">
        <v>2857.8545236300006</v>
      </c>
      <c r="L32" s="689">
        <v>2.5367820798697593E-2</v>
      </c>
      <c r="M32" s="688">
        <v>1975.7332695299999</v>
      </c>
      <c r="N32" s="689">
        <v>-2.9493759990407376E-2</v>
      </c>
      <c r="O32" s="679" t="s">
        <v>31</v>
      </c>
      <c r="P32" s="688">
        <v>4050.3224760599996</v>
      </c>
      <c r="Q32" s="689">
        <v>2.6006358529119256E-2</v>
      </c>
      <c r="R32" s="688">
        <v>3869.42841856</v>
      </c>
      <c r="S32" s="689">
        <v>1.7778541074221277E-2</v>
      </c>
      <c r="T32" s="688">
        <v>180.89405749999995</v>
      </c>
      <c r="U32" s="689">
        <v>0.24052163021664863</v>
      </c>
    </row>
    <row r="33" spans="1:21" ht="14.25" customHeight="1">
      <c r="A33" s="670" t="s">
        <v>32</v>
      </c>
      <c r="B33" s="682">
        <v>0</v>
      </c>
      <c r="C33" s="683" t="s">
        <v>49</v>
      </c>
      <c r="D33" s="682">
        <v>0</v>
      </c>
      <c r="E33" s="683" t="s">
        <v>49</v>
      </c>
      <c r="F33" s="682">
        <v>0</v>
      </c>
      <c r="G33" s="683" t="s">
        <v>49</v>
      </c>
      <c r="H33" s="670" t="s">
        <v>32</v>
      </c>
      <c r="I33" s="682">
        <v>47.403130830000002</v>
      </c>
      <c r="J33" s="683">
        <v>-1.5576091575613682E-2</v>
      </c>
      <c r="K33" s="682">
        <v>28.003683079999998</v>
      </c>
      <c r="L33" s="683">
        <v>-5.7180791198027991E-2</v>
      </c>
      <c r="M33" s="682">
        <v>19.39944775</v>
      </c>
      <c r="N33" s="683">
        <v>5.1398011652206144E-2</v>
      </c>
      <c r="O33" s="670" t="s">
        <v>32</v>
      </c>
      <c r="P33" s="682">
        <v>42.770207130000003</v>
      </c>
      <c r="Q33" s="683">
        <v>-6.2268097633796149E-2</v>
      </c>
      <c r="R33" s="682">
        <v>35.115922589999997</v>
      </c>
      <c r="S33" s="683">
        <v>0.11950691184504403</v>
      </c>
      <c r="T33" s="682">
        <v>7.6542845399999999</v>
      </c>
      <c r="U33" s="683">
        <v>-0.4625917267197267</v>
      </c>
    </row>
    <row r="34" spans="1:21" ht="14.25" customHeight="1">
      <c r="A34" s="524" t="s">
        <v>33</v>
      </c>
      <c r="B34" s="685">
        <v>0</v>
      </c>
      <c r="C34" s="192" t="s">
        <v>49</v>
      </c>
      <c r="D34" s="685">
        <v>0</v>
      </c>
      <c r="E34" s="192" t="s">
        <v>49</v>
      </c>
      <c r="F34" s="685">
        <v>0</v>
      </c>
      <c r="G34" s="192" t="s">
        <v>49</v>
      </c>
      <c r="H34" s="524" t="s">
        <v>33</v>
      </c>
      <c r="I34" s="685">
        <v>26.576659100000004</v>
      </c>
      <c r="J34" s="192">
        <v>-4.5249883910351896E-2</v>
      </c>
      <c r="K34" s="685">
        <v>18.986005010000003</v>
      </c>
      <c r="L34" s="192">
        <v>5.6508793599826745E-2</v>
      </c>
      <c r="M34" s="685">
        <v>7.5906540900000001</v>
      </c>
      <c r="N34" s="192">
        <v>-0.23060414365562099</v>
      </c>
      <c r="O34" s="524" t="s">
        <v>33</v>
      </c>
      <c r="P34" s="685">
        <v>10.221484709999999</v>
      </c>
      <c r="Q34" s="192">
        <v>0.16814605121702098</v>
      </c>
      <c r="R34" s="685">
        <v>9.8883636700000004</v>
      </c>
      <c r="S34" s="192">
        <v>0.21603320037148666</v>
      </c>
      <c r="T34" s="685">
        <v>0.33312103999999998</v>
      </c>
      <c r="U34" s="192">
        <v>-0.46142323381097816</v>
      </c>
    </row>
    <row r="35" spans="1:21" ht="14.25" customHeight="1">
      <c r="A35" s="670" t="s">
        <v>34</v>
      </c>
      <c r="B35" s="682">
        <v>0</v>
      </c>
      <c r="C35" s="683" t="s">
        <v>49</v>
      </c>
      <c r="D35" s="682">
        <v>0</v>
      </c>
      <c r="E35" s="683" t="s">
        <v>49</v>
      </c>
      <c r="F35" s="682">
        <v>0</v>
      </c>
      <c r="G35" s="683" t="s">
        <v>49</v>
      </c>
      <c r="H35" s="670" t="s">
        <v>34</v>
      </c>
      <c r="I35" s="682">
        <v>53.365054499999992</v>
      </c>
      <c r="J35" s="683">
        <v>0.27390285959329863</v>
      </c>
      <c r="K35" s="682">
        <v>26.375169669999998</v>
      </c>
      <c r="L35" s="683">
        <v>5.2511240548210658E-2</v>
      </c>
      <c r="M35" s="682">
        <v>26.989884829999998</v>
      </c>
      <c r="N35" s="683">
        <v>0.60351355916413985</v>
      </c>
      <c r="O35" s="670" t="s">
        <v>34</v>
      </c>
      <c r="P35" s="682">
        <v>52.309532549999993</v>
      </c>
      <c r="Q35" s="683">
        <v>-0.10079639020587139</v>
      </c>
      <c r="R35" s="682">
        <v>48.836310439999998</v>
      </c>
      <c r="S35" s="683">
        <v>-0.11763507829601882</v>
      </c>
      <c r="T35" s="682">
        <v>3.4732221100000005</v>
      </c>
      <c r="U35" s="683">
        <v>0.22897539446419679</v>
      </c>
    </row>
    <row r="36" spans="1:21" ht="14.25" customHeight="1">
      <c r="A36" s="524" t="s">
        <v>35</v>
      </c>
      <c r="B36" s="685">
        <v>1.5896E-2</v>
      </c>
      <c r="C36" s="192" t="s">
        <v>49</v>
      </c>
      <c r="D36" s="685">
        <v>0</v>
      </c>
      <c r="E36" s="192" t="s">
        <v>49</v>
      </c>
      <c r="F36" s="685">
        <v>1.5896E-2</v>
      </c>
      <c r="G36" s="192" t="s">
        <v>49</v>
      </c>
      <c r="H36" s="524" t="s">
        <v>35</v>
      </c>
      <c r="I36" s="685">
        <v>100.00141546</v>
      </c>
      <c r="J36" s="192">
        <v>0.10135638775901112</v>
      </c>
      <c r="K36" s="685">
        <v>56.442892380000004</v>
      </c>
      <c r="L36" s="192">
        <v>9.6347781067149141E-2</v>
      </c>
      <c r="M36" s="685">
        <v>43.558523080000001</v>
      </c>
      <c r="N36" s="192">
        <v>0.10791498768572816</v>
      </c>
      <c r="O36" s="524" t="s">
        <v>35</v>
      </c>
      <c r="P36" s="685">
        <v>91.111567170000001</v>
      </c>
      <c r="Q36" s="192">
        <v>0.13513116158274907</v>
      </c>
      <c r="R36" s="685">
        <v>85.065254940000003</v>
      </c>
      <c r="S36" s="192">
        <v>0.17796085996687272</v>
      </c>
      <c r="T36" s="685">
        <v>6.0463122299999998</v>
      </c>
      <c r="U36" s="192">
        <v>-0.24902117834739046</v>
      </c>
    </row>
    <row r="37" spans="1:21" ht="14.25" customHeight="1">
      <c r="A37" s="792" t="s">
        <v>129</v>
      </c>
      <c r="B37" s="719">
        <v>1.5896E-2</v>
      </c>
      <c r="C37" s="720" t="s">
        <v>49</v>
      </c>
      <c r="D37" s="719">
        <v>0</v>
      </c>
      <c r="E37" s="720" t="s">
        <v>49</v>
      </c>
      <c r="F37" s="719">
        <v>1.5896E-2</v>
      </c>
      <c r="G37" s="720" t="s">
        <v>49</v>
      </c>
      <c r="H37" s="792" t="s">
        <v>129</v>
      </c>
      <c r="I37" s="719">
        <v>227.34625989</v>
      </c>
      <c r="J37" s="720">
        <v>8.9455348758603837E-2</v>
      </c>
      <c r="K37" s="719">
        <v>129.80775014</v>
      </c>
      <c r="L37" s="720">
        <v>4.5028853753989351E-2</v>
      </c>
      <c r="M37" s="719">
        <v>97.538509750000003</v>
      </c>
      <c r="N37" s="720">
        <v>0.15478963540932256</v>
      </c>
      <c r="O37" s="792" t="s">
        <v>129</v>
      </c>
      <c r="P37" s="719">
        <v>196.41279155999999</v>
      </c>
      <c r="Q37" s="720">
        <v>1.8744563848849483E-2</v>
      </c>
      <c r="R37" s="719">
        <v>178.90585163999998</v>
      </c>
      <c r="S37" s="720">
        <v>7.0907600840430574E-2</v>
      </c>
      <c r="T37" s="719">
        <v>17.506939920000001</v>
      </c>
      <c r="U37" s="720">
        <v>-0.31982391899244844</v>
      </c>
    </row>
    <row r="38" spans="1:21" ht="14.25" customHeight="1">
      <c r="A38" s="794" t="s">
        <v>128</v>
      </c>
      <c r="B38" s="691">
        <v>3860.50105781</v>
      </c>
      <c r="C38" s="692">
        <v>9.6809634140556655E-2</v>
      </c>
      <c r="D38" s="691">
        <v>2896.6640807600002</v>
      </c>
      <c r="E38" s="692">
        <v>2.6050372509502484E-2</v>
      </c>
      <c r="F38" s="691">
        <v>963.83697704999975</v>
      </c>
      <c r="G38" s="692">
        <v>0.38356264635964354</v>
      </c>
      <c r="H38" s="794" t="s">
        <v>128</v>
      </c>
      <c r="I38" s="691">
        <v>5060.9340530500012</v>
      </c>
      <c r="J38" s="692">
        <v>5.8288923535925186E-3</v>
      </c>
      <c r="K38" s="691">
        <v>2987.6622737700009</v>
      </c>
      <c r="L38" s="692">
        <v>2.6206666340130802E-2</v>
      </c>
      <c r="M38" s="691">
        <v>2073.2717792799995</v>
      </c>
      <c r="N38" s="692">
        <v>-2.2152436424791588E-2</v>
      </c>
      <c r="O38" s="794" t="s">
        <v>128</v>
      </c>
      <c r="P38" s="691">
        <v>4246.7352676200007</v>
      </c>
      <c r="Q38" s="692">
        <v>2.5668215734192312E-2</v>
      </c>
      <c r="R38" s="691">
        <v>4048.3342702</v>
      </c>
      <c r="S38" s="692">
        <v>2.0014865519357938E-2</v>
      </c>
      <c r="T38" s="691">
        <v>198.40099741999992</v>
      </c>
      <c r="U38" s="692">
        <v>0.1564539063892687</v>
      </c>
    </row>
    <row r="39" spans="1:21">
      <c r="A39" s="19" t="s">
        <v>398</v>
      </c>
      <c r="B39" s="1"/>
      <c r="C39" s="1"/>
      <c r="D39" s="1"/>
      <c r="E39" s="1"/>
      <c r="F39" s="1"/>
      <c r="G39" s="1"/>
      <c r="H39" s="19" t="s">
        <v>398</v>
      </c>
      <c r="I39" s="1"/>
      <c r="J39" s="1"/>
      <c r="K39" s="1"/>
      <c r="L39" s="1"/>
      <c r="M39" s="1"/>
      <c r="N39" s="1"/>
      <c r="O39" s="19" t="s">
        <v>398</v>
      </c>
      <c r="P39" s="1"/>
      <c r="Q39" s="1"/>
      <c r="R39" s="1"/>
      <c r="S39" s="1"/>
      <c r="T39" s="1"/>
      <c r="U39" s="1"/>
    </row>
    <row r="40" spans="1:21" ht="12" customHeight="1">
      <c r="A40" s="1243" t="s">
        <v>345</v>
      </c>
      <c r="B40" s="1171"/>
      <c r="C40" s="1171"/>
      <c r="D40" s="1171"/>
      <c r="E40" s="1171"/>
      <c r="F40" s="1171"/>
      <c r="G40" s="1171"/>
      <c r="H40" s="19"/>
      <c r="I40" s="1"/>
      <c r="J40" s="1"/>
      <c r="K40" s="1"/>
      <c r="L40" s="1"/>
      <c r="M40" s="1"/>
      <c r="N40" s="1"/>
      <c r="O40" s="19"/>
      <c r="P40" s="1"/>
      <c r="Q40" s="1"/>
      <c r="R40" s="1"/>
      <c r="S40" s="1"/>
      <c r="T40" s="1"/>
      <c r="U40" s="1"/>
    </row>
    <row r="41" spans="1:21" ht="12" customHeight="1">
      <c r="A41" s="865"/>
      <c r="B41" s="866"/>
      <c r="C41" s="866"/>
      <c r="D41" s="866"/>
      <c r="E41" s="866"/>
      <c r="F41" s="866"/>
      <c r="G41" s="866"/>
      <c r="H41" s="19"/>
      <c r="I41" s="1"/>
      <c r="J41" s="1"/>
      <c r="K41" s="1"/>
      <c r="L41" s="1"/>
      <c r="M41" s="1"/>
      <c r="N41" s="1"/>
      <c r="O41" s="19"/>
      <c r="P41" s="1"/>
      <c r="Q41" s="1"/>
      <c r="R41" s="1"/>
      <c r="S41" s="1"/>
      <c r="T41" s="1"/>
      <c r="U41" s="1"/>
    </row>
    <row r="42" spans="1:21" ht="17.25" customHeight="1">
      <c r="A42" s="660"/>
      <c r="B42" s="427"/>
      <c r="C42" s="579"/>
      <c r="D42" s="335"/>
      <c r="E42" s="660"/>
      <c r="F42" s="660"/>
      <c r="G42" s="660"/>
      <c r="H42" s="660"/>
      <c r="I42" s="537"/>
      <c r="J42" s="538"/>
      <c r="K42" s="335"/>
      <c r="L42" s="660"/>
      <c r="M42" s="660"/>
      <c r="N42" s="660"/>
      <c r="O42" s="660"/>
      <c r="P42" s="433"/>
      <c r="Q42" s="434"/>
      <c r="R42" s="5"/>
      <c r="S42" s="660"/>
      <c r="T42" s="660"/>
      <c r="U42" s="660"/>
    </row>
    <row r="43" spans="1:21" ht="12.75" customHeight="1">
      <c r="A43" s="846"/>
      <c r="B43" s="1256" t="s">
        <v>384</v>
      </c>
      <c r="C43" s="1259"/>
      <c r="D43" s="1260"/>
      <c r="E43" s="1256" t="s">
        <v>389</v>
      </c>
      <c r="F43" s="1259"/>
      <c r="G43" s="1259"/>
      <c r="H43" s="846"/>
      <c r="I43" s="1256" t="s">
        <v>385</v>
      </c>
      <c r="J43" s="1259"/>
      <c r="K43" s="1260"/>
      <c r="L43" s="1256" t="s">
        <v>388</v>
      </c>
      <c r="M43" s="1259" t="s">
        <v>225</v>
      </c>
      <c r="N43" s="1259" t="s">
        <v>224</v>
      </c>
      <c r="O43" s="846"/>
      <c r="P43" s="1256" t="s">
        <v>386</v>
      </c>
      <c r="Q43" s="1259"/>
      <c r="R43" s="1260"/>
      <c r="S43" s="1256" t="s">
        <v>387</v>
      </c>
      <c r="T43" s="1259" t="s">
        <v>225</v>
      </c>
      <c r="U43" s="1259" t="s">
        <v>224</v>
      </c>
    </row>
    <row r="44" spans="1:21" ht="12.75" customHeight="1">
      <c r="A44" s="526" t="s">
        <v>7</v>
      </c>
      <c r="B44" s="1245" t="s">
        <v>169</v>
      </c>
      <c r="C44" s="1249" t="s">
        <v>171</v>
      </c>
      <c r="D44" s="1247" t="s">
        <v>62</v>
      </c>
      <c r="E44" s="1245" t="s">
        <v>207</v>
      </c>
      <c r="F44" s="1245" t="s">
        <v>220</v>
      </c>
      <c r="G44" s="1245" t="s">
        <v>221</v>
      </c>
      <c r="H44" s="526" t="s">
        <v>7</v>
      </c>
      <c r="I44" s="1245" t="s">
        <v>169</v>
      </c>
      <c r="J44" s="1249" t="s">
        <v>171</v>
      </c>
      <c r="K44" s="1247" t="s">
        <v>62</v>
      </c>
      <c r="L44" s="1245" t="s">
        <v>208</v>
      </c>
      <c r="M44" s="1245" t="s">
        <v>326</v>
      </c>
      <c r="N44" s="1245" t="s">
        <v>327</v>
      </c>
      <c r="O44" s="526" t="s">
        <v>7</v>
      </c>
      <c r="P44" s="1245" t="s">
        <v>169</v>
      </c>
      <c r="Q44" s="1249" t="s">
        <v>171</v>
      </c>
      <c r="R44" s="1247" t="s">
        <v>62</v>
      </c>
      <c r="S44" s="1245" t="s">
        <v>209</v>
      </c>
      <c r="T44" s="1245" t="s">
        <v>222</v>
      </c>
      <c r="U44" s="1245" t="s">
        <v>223</v>
      </c>
    </row>
    <row r="45" spans="1:21" ht="18" customHeight="1">
      <c r="A45" s="843"/>
      <c r="B45" s="1246" t="s">
        <v>92</v>
      </c>
      <c r="C45" s="1250"/>
      <c r="D45" s="1248"/>
      <c r="E45" s="1246"/>
      <c r="F45" s="1246"/>
      <c r="G45" s="1246"/>
      <c r="H45" s="843"/>
      <c r="I45" s="1246" t="s">
        <v>92</v>
      </c>
      <c r="J45" s="1250"/>
      <c r="K45" s="1248"/>
      <c r="L45" s="1246"/>
      <c r="M45" s="1246"/>
      <c r="N45" s="1246"/>
      <c r="O45" s="843"/>
      <c r="P45" s="1246" t="s">
        <v>92</v>
      </c>
      <c r="Q45" s="1250"/>
      <c r="R45" s="1248"/>
      <c r="S45" s="1246"/>
      <c r="T45" s="1246"/>
      <c r="U45" s="1246"/>
    </row>
    <row r="46" spans="1:21" ht="14.25" customHeight="1">
      <c r="A46" s="670" t="s">
        <v>8</v>
      </c>
      <c r="B46" s="925">
        <v>90.970476430994324</v>
      </c>
      <c r="C46" s="925">
        <v>78.242914985698022</v>
      </c>
      <c r="D46" s="930">
        <v>12.727561445296301</v>
      </c>
      <c r="E46" s="925">
        <v>22.676528556005426</v>
      </c>
      <c r="F46" s="925">
        <v>29.021164356578524</v>
      </c>
      <c r="G46" s="925">
        <v>9.6743837987737074</v>
      </c>
      <c r="H46" s="670" t="s">
        <v>8</v>
      </c>
      <c r="I46" s="723">
        <v>61.930591452846045</v>
      </c>
      <c r="J46" s="723">
        <v>40.074379172293519</v>
      </c>
      <c r="K46" s="920">
        <v>21.856212280552516</v>
      </c>
      <c r="L46" s="723">
        <v>15.43765494771322</v>
      </c>
      <c r="M46" s="723">
        <v>14.864031390696045</v>
      </c>
      <c r="N46" s="723">
        <v>16.613189172045182</v>
      </c>
      <c r="O46" s="670" t="s">
        <v>8</v>
      </c>
      <c r="P46" s="723">
        <v>63.205640148655398</v>
      </c>
      <c r="Q46" s="723">
        <v>62.847129903342079</v>
      </c>
      <c r="R46" s="920">
        <v>0.3585102453133141</v>
      </c>
      <c r="S46" s="723">
        <v>15.85151981793944</v>
      </c>
      <c r="T46" s="723">
        <v>23.310697033686957</v>
      </c>
      <c r="U46" s="723">
        <v>0.27250826671399103</v>
      </c>
    </row>
    <row r="47" spans="1:21" ht="14.25" customHeight="1">
      <c r="A47" s="524" t="s">
        <v>9</v>
      </c>
      <c r="B47" s="926">
        <v>56.762523409708592</v>
      </c>
      <c r="C47" s="926">
        <v>43.229486648531882</v>
      </c>
      <c r="D47" s="931">
        <v>13.53303676117671</v>
      </c>
      <c r="E47" s="926">
        <v>14.119039948906739</v>
      </c>
      <c r="F47" s="926">
        <v>19.236157079601899</v>
      </c>
      <c r="G47" s="926">
        <v>7.6329394198569904</v>
      </c>
      <c r="H47" s="524" t="s">
        <v>9</v>
      </c>
      <c r="I47" s="724">
        <v>83.300586367356445</v>
      </c>
      <c r="J47" s="724">
        <v>42.439357195809286</v>
      </c>
      <c r="K47" s="921">
        <v>40.86122917154713</v>
      </c>
      <c r="L47" s="724">
        <v>20.720084944054808</v>
      </c>
      <c r="M47" s="724">
        <v>18.884567101461176</v>
      </c>
      <c r="N47" s="724">
        <v>23.046659252567732</v>
      </c>
      <c r="O47" s="524" t="s">
        <v>9</v>
      </c>
      <c r="P47" s="724">
        <v>69.441122317044758</v>
      </c>
      <c r="Q47" s="724">
        <v>62.268860796770191</v>
      </c>
      <c r="R47" s="921">
        <v>7.1722615202745628</v>
      </c>
      <c r="S47" s="724">
        <v>17.344064575453732</v>
      </c>
      <c r="T47" s="724">
        <v>27.708253794293313</v>
      </c>
      <c r="U47" s="724">
        <v>4.0453180356887595</v>
      </c>
    </row>
    <row r="48" spans="1:21" ht="14.25" customHeight="1">
      <c r="A48" s="670" t="s">
        <v>10</v>
      </c>
      <c r="B48" s="925">
        <v>82.338111168155635</v>
      </c>
      <c r="C48" s="925">
        <v>75.029532913444115</v>
      </c>
      <c r="D48" s="930">
        <v>7.308578254711513</v>
      </c>
      <c r="E48" s="925">
        <v>17.768852803223506</v>
      </c>
      <c r="F48" s="925">
        <v>26.131133986700316</v>
      </c>
      <c r="G48" s="925">
        <v>4.1465336908178294</v>
      </c>
      <c r="H48" s="670" t="s">
        <v>10</v>
      </c>
      <c r="I48" s="723">
        <v>79.445694332935631</v>
      </c>
      <c r="J48" s="723">
        <v>56.105276051841223</v>
      </c>
      <c r="K48" s="920">
        <v>23.340418281094404</v>
      </c>
      <c r="L48" s="723">
        <v>17.14465911865345</v>
      </c>
      <c r="M48" s="723">
        <v>19.540232078517587</v>
      </c>
      <c r="N48" s="723">
        <v>13.242224053350926</v>
      </c>
      <c r="O48" s="670" t="s">
        <v>10</v>
      </c>
      <c r="P48" s="723">
        <v>61.143887810803591</v>
      </c>
      <c r="Q48" s="723">
        <v>57.745528511015792</v>
      </c>
      <c r="R48" s="920">
        <v>3.3983592997877987</v>
      </c>
      <c r="S48" s="723">
        <v>13.156769253366047</v>
      </c>
      <c r="T48" s="723">
        <v>20.111495887825203</v>
      </c>
      <c r="U48" s="723">
        <v>1.9280646438984346</v>
      </c>
    </row>
    <row r="49" spans="1:21" ht="14.25" customHeight="1">
      <c r="A49" s="524" t="s">
        <v>11</v>
      </c>
      <c r="B49" s="926">
        <v>82.156251335799681</v>
      </c>
      <c r="C49" s="926">
        <v>82.100044428254137</v>
      </c>
      <c r="D49" s="931">
        <v>5.6206907545541175E-2</v>
      </c>
      <c r="E49" s="926">
        <v>20.304680116410086</v>
      </c>
      <c r="F49" s="926">
        <v>28.771566335435089</v>
      </c>
      <c r="G49" s="926">
        <v>4.7127354376303457E-2</v>
      </c>
      <c r="H49" s="524" t="s">
        <v>11</v>
      </c>
      <c r="I49" s="724">
        <v>76.642061742579443</v>
      </c>
      <c r="J49" s="724">
        <v>55.063069706011888</v>
      </c>
      <c r="K49" s="921">
        <v>21.578992036567556</v>
      </c>
      <c r="L49" s="724">
        <v>18.941864092417688</v>
      </c>
      <c r="M49" s="724">
        <v>19.296588372295677</v>
      </c>
      <c r="N49" s="724">
        <v>18.093164153654339</v>
      </c>
      <c r="O49" s="524" t="s">
        <v>11</v>
      </c>
      <c r="P49" s="724">
        <v>63.095190796473126</v>
      </c>
      <c r="Q49" s="724">
        <v>61.988244626395272</v>
      </c>
      <c r="R49" s="921">
        <v>1.1069461700778513</v>
      </c>
      <c r="S49" s="724">
        <v>16.198371303930841</v>
      </c>
      <c r="T49" s="724">
        <v>21.723482669294768</v>
      </c>
      <c r="U49" s="724">
        <v>0.92813226542453953</v>
      </c>
    </row>
    <row r="50" spans="1:21" ht="14.25" customHeight="1">
      <c r="A50" s="670" t="s">
        <v>12</v>
      </c>
      <c r="B50" s="925">
        <v>39.568420983450842</v>
      </c>
      <c r="C50" s="925">
        <v>27.919014522978657</v>
      </c>
      <c r="D50" s="930">
        <v>11.649406460472189</v>
      </c>
      <c r="E50" s="925">
        <v>10.473503605515292</v>
      </c>
      <c r="F50" s="925">
        <v>12.487432334103012</v>
      </c>
      <c r="G50" s="925">
        <v>7.5538293294907017</v>
      </c>
      <c r="H50" s="670" t="s">
        <v>12</v>
      </c>
      <c r="I50" s="723">
        <v>74.2740728456764</v>
      </c>
      <c r="J50" s="723">
        <v>46.295853025105686</v>
      </c>
      <c r="K50" s="920">
        <v>27.978219820570704</v>
      </c>
      <c r="L50" s="723">
        <v>19.659863861407342</v>
      </c>
      <c r="M50" s="723">
        <v>20.706903229867539</v>
      </c>
      <c r="N50" s="723">
        <v>18.141928362159547</v>
      </c>
      <c r="O50" s="670" t="s">
        <v>12</v>
      </c>
      <c r="P50" s="723">
        <v>66.912337599286673</v>
      </c>
      <c r="Q50" s="723">
        <v>63.021806546849255</v>
      </c>
      <c r="R50" s="920">
        <v>3.890531052437427</v>
      </c>
      <c r="S50" s="723">
        <v>17.849657291301948</v>
      </c>
      <c r="T50" s="723">
        <v>28.187977200233501</v>
      </c>
      <c r="U50" s="723">
        <v>2.5227386194236159</v>
      </c>
    </row>
    <row r="51" spans="1:21" ht="14.25" customHeight="1">
      <c r="A51" s="524" t="s">
        <v>13</v>
      </c>
      <c r="B51" s="926">
        <v>62.178784450222224</v>
      </c>
      <c r="C51" s="926">
        <v>57.223318635233525</v>
      </c>
      <c r="D51" s="931">
        <v>4.9554658149887025</v>
      </c>
      <c r="E51" s="926">
        <v>16.134787739022936</v>
      </c>
      <c r="F51" s="926">
        <v>22.560558102244386</v>
      </c>
      <c r="G51" s="926">
        <v>3.7618993835412153</v>
      </c>
      <c r="H51" s="524" t="s">
        <v>13</v>
      </c>
      <c r="I51" s="724">
        <v>76.152443689201405</v>
      </c>
      <c r="J51" s="724">
        <v>49.568874738367832</v>
      </c>
      <c r="K51" s="921">
        <v>26.583568950833584</v>
      </c>
      <c r="L51" s="724">
        <v>19.760815937416901</v>
      </c>
      <c r="M51" s="724">
        <v>19.542758184410172</v>
      </c>
      <c r="N51" s="724">
        <v>20.180688432151811</v>
      </c>
      <c r="O51" s="524" t="s">
        <v>13</v>
      </c>
      <c r="P51" s="724">
        <v>71.51966786697119</v>
      </c>
      <c r="Q51" s="724">
        <v>67.133347055462011</v>
      </c>
      <c r="R51" s="921">
        <v>4.3863208115091812</v>
      </c>
      <c r="S51" s="724">
        <v>18.749072800667054</v>
      </c>
      <c r="T51" s="724">
        <v>26.467632653348765</v>
      </c>
      <c r="U51" s="724">
        <v>3.3298378341992483</v>
      </c>
    </row>
    <row r="52" spans="1:21" ht="14.25" customHeight="1">
      <c r="A52" s="670" t="s">
        <v>14</v>
      </c>
      <c r="B52" s="925">
        <v>75.47558179972124</v>
      </c>
      <c r="C52" s="925">
        <v>75.47558179972124</v>
      </c>
      <c r="D52" s="930">
        <v>0</v>
      </c>
      <c r="E52" s="925">
        <v>16.168941139655754</v>
      </c>
      <c r="F52" s="925">
        <v>24.809299682541496</v>
      </c>
      <c r="G52" s="925">
        <v>0</v>
      </c>
      <c r="H52" s="670" t="s">
        <v>14</v>
      </c>
      <c r="I52" s="723">
        <v>95.015514809652558</v>
      </c>
      <c r="J52" s="723">
        <v>59.982895828405269</v>
      </c>
      <c r="K52" s="920">
        <v>35.032618981247296</v>
      </c>
      <c r="L52" s="723">
        <v>20.354931087355148</v>
      </c>
      <c r="M52" s="723">
        <v>19.716756107722656</v>
      </c>
      <c r="N52" s="723">
        <v>21.549165520019386</v>
      </c>
      <c r="O52" s="670" t="s">
        <v>14</v>
      </c>
      <c r="P52" s="723">
        <v>78.551811992561497</v>
      </c>
      <c r="Q52" s="723">
        <v>77.667851244782327</v>
      </c>
      <c r="R52" s="920">
        <v>0.88396074777918876</v>
      </c>
      <c r="S52" s="723">
        <v>17.457999614993923</v>
      </c>
      <c r="T52" s="723">
        <v>25.529912473466684</v>
      </c>
      <c r="U52" s="723">
        <v>0.54373943544701675</v>
      </c>
    </row>
    <row r="53" spans="1:21" ht="14.25" customHeight="1">
      <c r="A53" s="524" t="s">
        <v>15</v>
      </c>
      <c r="B53" s="926">
        <v>88.410393023085931</v>
      </c>
      <c r="C53" s="926">
        <v>85.878339743447228</v>
      </c>
      <c r="D53" s="931">
        <v>2.5320532796387045</v>
      </c>
      <c r="E53" s="926">
        <v>4.3759159528550597</v>
      </c>
      <c r="F53" s="926">
        <v>6.0256221931267433</v>
      </c>
      <c r="G53" s="926">
        <v>0.42543609407079547</v>
      </c>
      <c r="H53" s="524" t="s">
        <v>15</v>
      </c>
      <c r="I53" s="724">
        <v>47.053999053568653</v>
      </c>
      <c r="J53" s="724">
        <v>40.260652815315673</v>
      </c>
      <c r="K53" s="921">
        <v>6.7933462382529743</v>
      </c>
      <c r="L53" s="724">
        <v>2.3289608615400197</v>
      </c>
      <c r="M53" s="724">
        <v>2.8248739302420849</v>
      </c>
      <c r="N53" s="724">
        <v>1.1414193818564777</v>
      </c>
      <c r="O53" s="524" t="s">
        <v>15</v>
      </c>
      <c r="P53" s="724">
        <v>74.639188292199563</v>
      </c>
      <c r="Q53" s="724">
        <v>73.108848879050498</v>
      </c>
      <c r="R53" s="921">
        <v>1.530339413149044</v>
      </c>
      <c r="S53" s="724">
        <v>3.7193189326338256</v>
      </c>
      <c r="T53" s="724">
        <v>5.1296555526758354</v>
      </c>
      <c r="U53" s="724">
        <v>0.25712793161509684</v>
      </c>
    </row>
    <row r="54" spans="1:21" ht="14.25" customHeight="1">
      <c r="A54" s="670" t="s">
        <v>16</v>
      </c>
      <c r="B54" s="925">
        <v>68.044006826300134</v>
      </c>
      <c r="C54" s="925">
        <v>68.044006826300134</v>
      </c>
      <c r="D54" s="930">
        <v>0</v>
      </c>
      <c r="E54" s="925">
        <v>16.700087686750269</v>
      </c>
      <c r="F54" s="925">
        <v>24.367480642617839</v>
      </c>
      <c r="G54" s="925">
        <v>0</v>
      </c>
      <c r="H54" s="670" t="s">
        <v>16</v>
      </c>
      <c r="I54" s="723">
        <v>70.337582059609289</v>
      </c>
      <c r="J54" s="723">
        <v>21.144180761221843</v>
      </c>
      <c r="K54" s="920">
        <v>49.193401298387442</v>
      </c>
      <c r="L54" s="723">
        <v>17.263001443581196</v>
      </c>
      <c r="M54" s="723">
        <v>7.5720175726621219</v>
      </c>
      <c r="N54" s="723">
        <v>38.370603642498189</v>
      </c>
      <c r="O54" s="670" t="s">
        <v>16</v>
      </c>
      <c r="P54" s="723">
        <v>68.407843723412356</v>
      </c>
      <c r="Q54" s="723">
        <v>65.976267111270019</v>
      </c>
      <c r="R54" s="920">
        <v>2.4315766121423392</v>
      </c>
      <c r="S54" s="723">
        <v>16.809737729099449</v>
      </c>
      <c r="T54" s="723">
        <v>23.626995038814545</v>
      </c>
      <c r="U54" s="723">
        <v>1.8966174313696145</v>
      </c>
    </row>
    <row r="55" spans="1:21" ht="14.25" customHeight="1">
      <c r="A55" s="524" t="s">
        <v>17</v>
      </c>
      <c r="B55" s="926">
        <v>41.645759916829881</v>
      </c>
      <c r="C55" s="926">
        <v>41.36859246827747</v>
      </c>
      <c r="D55" s="931">
        <v>0.27716744855241293</v>
      </c>
      <c r="E55" s="926">
        <v>9.5406425904893375</v>
      </c>
      <c r="F55" s="926">
        <v>16.959995896392311</v>
      </c>
      <c r="G55" s="926">
        <v>0.14391556940254813</v>
      </c>
      <c r="H55" s="524" t="s">
        <v>17</v>
      </c>
      <c r="I55" s="724">
        <v>104.28974682496215</v>
      </c>
      <c r="J55" s="724">
        <v>43.061871468750866</v>
      </c>
      <c r="K55" s="921">
        <v>61.227875356211314</v>
      </c>
      <c r="L55" s="724">
        <v>23.891776793043665</v>
      </c>
      <c r="M55" s="724">
        <v>17.654194156134839</v>
      </c>
      <c r="N55" s="724">
        <v>31.791772775694813</v>
      </c>
      <c r="O55" s="524" t="s">
        <v>17</v>
      </c>
      <c r="P55" s="724">
        <v>66.169779086799522</v>
      </c>
      <c r="Q55" s="724">
        <v>62.582586534980635</v>
      </c>
      <c r="R55" s="921">
        <v>3.5871925518188821</v>
      </c>
      <c r="S55" s="724">
        <v>15.13599087046661</v>
      </c>
      <c r="T55" s="724">
        <v>25.657155525240512</v>
      </c>
      <c r="U55" s="724">
        <v>1.8626027744162372</v>
      </c>
    </row>
    <row r="56" spans="1:21" ht="14.25" customHeight="1">
      <c r="A56" s="670" t="s">
        <v>18</v>
      </c>
      <c r="B56" s="925">
        <v>103.8257890408989</v>
      </c>
      <c r="C56" s="925">
        <v>90.144998790746911</v>
      </c>
      <c r="D56" s="930">
        <v>13.680790250151972</v>
      </c>
      <c r="E56" s="925">
        <v>19.857087789506952</v>
      </c>
      <c r="F56" s="925">
        <v>23.036802440521086</v>
      </c>
      <c r="G56" s="925">
        <v>10.39917517785014</v>
      </c>
      <c r="H56" s="670" t="s">
        <v>18</v>
      </c>
      <c r="I56" s="723">
        <v>88.858403537555475</v>
      </c>
      <c r="J56" s="723">
        <v>66.6963551020675</v>
      </c>
      <c r="K56" s="920">
        <v>22.162048435487986</v>
      </c>
      <c r="L56" s="723">
        <v>16.994516836136128</v>
      </c>
      <c r="M56" s="723">
        <v>17.044437035888929</v>
      </c>
      <c r="N56" s="723">
        <v>16.846031535208944</v>
      </c>
      <c r="O56" s="670" t="s">
        <v>18</v>
      </c>
      <c r="P56" s="723">
        <v>86.308460156745326</v>
      </c>
      <c r="Q56" s="723">
        <v>82.481122147633442</v>
      </c>
      <c r="R56" s="920">
        <v>3.8273380091118856</v>
      </c>
      <c r="S56" s="723">
        <v>16.821120660716819</v>
      </c>
      <c r="T56" s="723">
        <v>21.078277680143014</v>
      </c>
      <c r="U56" s="723">
        <v>2.909273345606374</v>
      </c>
    </row>
    <row r="57" spans="1:21" ht="14.25" customHeight="1">
      <c r="A57" s="524" t="s">
        <v>19</v>
      </c>
      <c r="B57" s="926">
        <v>78.145814735277938</v>
      </c>
      <c r="C57" s="926">
        <v>70.56962779926566</v>
      </c>
      <c r="D57" s="931">
        <v>7.5761869360122738</v>
      </c>
      <c r="E57" s="926">
        <v>18.629724725474514</v>
      </c>
      <c r="F57" s="926">
        <v>24.847831227283624</v>
      </c>
      <c r="G57" s="926">
        <v>5.5928816138646589</v>
      </c>
      <c r="H57" s="524" t="s">
        <v>19</v>
      </c>
      <c r="I57" s="724">
        <v>75.048958975684428</v>
      </c>
      <c r="J57" s="724">
        <v>61.124557116405228</v>
      </c>
      <c r="K57" s="921">
        <v>13.924401859279193</v>
      </c>
      <c r="L57" s="724">
        <v>17.8914437246152</v>
      </c>
      <c r="M57" s="724">
        <v>21.522186334766239</v>
      </c>
      <c r="N57" s="724">
        <v>10.27925152858178</v>
      </c>
      <c r="O57" s="524" t="s">
        <v>19</v>
      </c>
      <c r="P57" s="724">
        <v>64.901959315593771</v>
      </c>
      <c r="Q57" s="724">
        <v>60.918827096675543</v>
      </c>
      <c r="R57" s="921">
        <v>3.9831322189182412</v>
      </c>
      <c r="S57" s="724">
        <v>16.039913453563639</v>
      </c>
      <c r="T57" s="724">
        <v>21.44974802145715</v>
      </c>
      <c r="U57" s="724">
        <v>2.9404220277206323</v>
      </c>
    </row>
    <row r="58" spans="1:21" ht="14.25" customHeight="1">
      <c r="A58" s="670" t="s">
        <v>20</v>
      </c>
      <c r="B58" s="925">
        <v>71.837827300671862</v>
      </c>
      <c r="C58" s="925">
        <v>50.156035368119646</v>
      </c>
      <c r="D58" s="930">
        <v>21.681791932552212</v>
      </c>
      <c r="E58" s="925">
        <v>17.701209583365706</v>
      </c>
      <c r="F58" s="925">
        <v>20.751455697317361</v>
      </c>
      <c r="G58" s="925">
        <v>13.209584489384639</v>
      </c>
      <c r="H58" s="670" t="s">
        <v>20</v>
      </c>
      <c r="I58" s="723">
        <v>81.52288966261267</v>
      </c>
      <c r="J58" s="723">
        <v>47.139943049102861</v>
      </c>
      <c r="K58" s="920">
        <v>34.382946613509795</v>
      </c>
      <c r="L58" s="723">
        <v>20.087658688781204</v>
      </c>
      <c r="M58" s="723">
        <v>19.503583817537994</v>
      </c>
      <c r="N58" s="723">
        <v>20.947735302415843</v>
      </c>
      <c r="O58" s="670" t="s">
        <v>20</v>
      </c>
      <c r="P58" s="723">
        <v>61.066532172095478</v>
      </c>
      <c r="Q58" s="723">
        <v>58.799957963207596</v>
      </c>
      <c r="R58" s="920">
        <v>2.2665742088878753</v>
      </c>
      <c r="S58" s="723">
        <v>15.902159117503599</v>
      </c>
      <c r="T58" s="723">
        <v>24.327774588284221</v>
      </c>
      <c r="U58" s="723">
        <v>1.3809053978058434</v>
      </c>
    </row>
    <row r="59" spans="1:21" ht="14.25" customHeight="1">
      <c r="A59" s="524" t="s">
        <v>21</v>
      </c>
      <c r="B59" s="926">
        <v>70.383867902982786</v>
      </c>
      <c r="C59" s="926">
        <v>58.428776438053852</v>
      </c>
      <c r="D59" s="931">
        <v>11.955091464928948</v>
      </c>
      <c r="E59" s="926">
        <v>15.598990493566921</v>
      </c>
      <c r="F59" s="926">
        <v>19.532360674582971</v>
      </c>
      <c r="G59" s="926">
        <v>7.8615963896354506</v>
      </c>
      <c r="H59" s="524" t="s">
        <v>21</v>
      </c>
      <c r="I59" s="724">
        <v>88.262390693006424</v>
      </c>
      <c r="J59" s="724">
        <v>56.68297812983608</v>
      </c>
      <c r="K59" s="921">
        <v>31.579412563170354</v>
      </c>
      <c r="L59" s="724">
        <v>19.561360214779405</v>
      </c>
      <c r="M59" s="724">
        <v>18.948751632943384</v>
      </c>
      <c r="N59" s="724">
        <v>20.766432153340613</v>
      </c>
      <c r="O59" s="524" t="s">
        <v>21</v>
      </c>
      <c r="P59" s="724">
        <v>67.948839764235416</v>
      </c>
      <c r="Q59" s="724">
        <v>63.960693062436512</v>
      </c>
      <c r="R59" s="921">
        <v>3.9881467017989123</v>
      </c>
      <c r="S59" s="724">
        <v>14.79620374114004</v>
      </c>
      <c r="T59" s="724">
        <v>21.38164449184243</v>
      </c>
      <c r="U59" s="724">
        <v>2.6225813331646641</v>
      </c>
    </row>
    <row r="60" spans="1:21" ht="14.25" customHeight="1">
      <c r="A60" s="670" t="s">
        <v>22</v>
      </c>
      <c r="B60" s="925">
        <v>62.451846778512383</v>
      </c>
      <c r="C60" s="925">
        <v>43.185782486432075</v>
      </c>
      <c r="D60" s="930">
        <v>19.266064292080312</v>
      </c>
      <c r="E60" s="925">
        <v>13.572998984656323</v>
      </c>
      <c r="F60" s="925">
        <v>15.36011915011464</v>
      </c>
      <c r="G60" s="925">
        <v>10.765389473226902</v>
      </c>
      <c r="H60" s="670" t="s">
        <v>22</v>
      </c>
      <c r="I60" s="723">
        <v>85.631350494663408</v>
      </c>
      <c r="J60" s="723">
        <v>53.995190978477744</v>
      </c>
      <c r="K60" s="920">
        <v>31.636159516185657</v>
      </c>
      <c r="L60" s="723">
        <v>18.61072639598412</v>
      </c>
      <c r="M60" s="723">
        <v>19.204759511378121</v>
      </c>
      <c r="N60" s="723">
        <v>17.677485835489104</v>
      </c>
      <c r="O60" s="670" t="s">
        <v>22</v>
      </c>
      <c r="P60" s="723">
        <v>80.66931700945193</v>
      </c>
      <c r="Q60" s="723">
        <v>77.255959483645043</v>
      </c>
      <c r="R60" s="920">
        <v>3.4133575258068793</v>
      </c>
      <c r="S60" s="723">
        <v>18.028749422830398</v>
      </c>
      <c r="T60" s="723">
        <v>27.478041948135058</v>
      </c>
      <c r="U60" s="723">
        <v>1.9072978590539844</v>
      </c>
    </row>
    <row r="61" spans="1:21" ht="14.25" customHeight="1">
      <c r="A61" s="524" t="s">
        <v>23</v>
      </c>
      <c r="B61" s="926">
        <v>43.131922133777785</v>
      </c>
      <c r="C61" s="926">
        <v>31.666303969994878</v>
      </c>
      <c r="D61" s="931">
        <v>11.46561816378291</v>
      </c>
      <c r="E61" s="926">
        <v>10.298164093572311</v>
      </c>
      <c r="F61" s="926">
        <v>11.477010653975555</v>
      </c>
      <c r="G61" s="926">
        <v>8.0223776746552282</v>
      </c>
      <c r="H61" s="524" t="s">
        <v>23</v>
      </c>
      <c r="I61" s="724">
        <v>90.618465020812636</v>
      </c>
      <c r="J61" s="724">
        <v>65.245928975183404</v>
      </c>
      <c r="K61" s="921">
        <v>25.372536045629236</v>
      </c>
      <c r="L61" s="724">
        <v>21.636036061586829</v>
      </c>
      <c r="M61" s="724">
        <v>23.647477858049292</v>
      </c>
      <c r="N61" s="724">
        <v>17.752908200344546</v>
      </c>
      <c r="O61" s="524" t="s">
        <v>23</v>
      </c>
      <c r="P61" s="724">
        <v>78.259139625127588</v>
      </c>
      <c r="Q61" s="724">
        <v>77.026903391221339</v>
      </c>
      <c r="R61" s="921">
        <v>1.2322362339062531</v>
      </c>
      <c r="S61" s="724">
        <v>19.332291848647149</v>
      </c>
      <c r="T61" s="724">
        <v>27.917327885864289</v>
      </c>
      <c r="U61" s="724">
        <v>0.86218329544729932</v>
      </c>
    </row>
    <row r="62" spans="1:21" ht="14.25" customHeight="1">
      <c r="A62" s="670" t="s">
        <v>24</v>
      </c>
      <c r="B62" s="925">
        <v>42.963790822562913</v>
      </c>
      <c r="C62" s="925">
        <v>33.58402804289419</v>
      </c>
      <c r="D62" s="930">
        <v>9.3797627796687255</v>
      </c>
      <c r="E62" s="925">
        <v>10.8129072900401</v>
      </c>
      <c r="F62" s="925">
        <v>15.961968542321996</v>
      </c>
      <c r="G62" s="925">
        <v>5.0175869698707389</v>
      </c>
      <c r="H62" s="670" t="s">
        <v>24</v>
      </c>
      <c r="I62" s="723">
        <v>92.709162444901253</v>
      </c>
      <c r="J62" s="723">
        <v>41.620448383852171</v>
      </c>
      <c r="K62" s="920">
        <v>51.088714061049089</v>
      </c>
      <c r="L62" s="723">
        <v>23.332568175700498</v>
      </c>
      <c r="M62" s="723">
        <v>19.781554701296432</v>
      </c>
      <c r="N62" s="723">
        <v>27.329269620316072</v>
      </c>
      <c r="O62" s="670" t="s">
        <v>24</v>
      </c>
      <c r="P62" s="723">
        <v>75.877884148918753</v>
      </c>
      <c r="Q62" s="723">
        <v>69.730978645383132</v>
      </c>
      <c r="R62" s="920">
        <v>6.1469055035356206</v>
      </c>
      <c r="S62" s="723">
        <v>19.070332967830208</v>
      </c>
      <c r="T62" s="723">
        <v>33.142054495110919</v>
      </c>
      <c r="U62" s="723">
        <v>3.2882103400760383</v>
      </c>
    </row>
    <row r="63" spans="1:21" ht="14.25" customHeight="1">
      <c r="A63" s="524" t="s">
        <v>25</v>
      </c>
      <c r="B63" s="926">
        <v>124.63935020768037</v>
      </c>
      <c r="C63" s="926">
        <v>87.277415595137995</v>
      </c>
      <c r="D63" s="931">
        <v>37.361934612542363</v>
      </c>
      <c r="E63" s="926">
        <v>26.688219688850289</v>
      </c>
      <c r="F63" s="926">
        <v>28.613939842903214</v>
      </c>
      <c r="G63" s="926">
        <v>23.062498585320608</v>
      </c>
      <c r="H63" s="524" t="s">
        <v>25</v>
      </c>
      <c r="I63" s="724">
        <v>73.531699350202587</v>
      </c>
      <c r="J63" s="724">
        <v>53.565619876156262</v>
      </c>
      <c r="K63" s="921">
        <v>19.966079474046325</v>
      </c>
      <c r="L63" s="724">
        <v>15.744868238504106</v>
      </c>
      <c r="M63" s="724">
        <v>17.56151249819478</v>
      </c>
      <c r="N63" s="724">
        <v>12.324513824024883</v>
      </c>
      <c r="O63" s="524" t="s">
        <v>25</v>
      </c>
      <c r="P63" s="724">
        <v>46.978443380985148</v>
      </c>
      <c r="Q63" s="724">
        <v>44.682527737430888</v>
      </c>
      <c r="R63" s="921">
        <v>2.2959156435542645</v>
      </c>
      <c r="S63" s="724">
        <v>11.021993056922357</v>
      </c>
      <c r="T63" s="724">
        <v>14.649186756842122</v>
      </c>
      <c r="U63" s="724">
        <v>1.4172058227335629</v>
      </c>
    </row>
    <row r="64" spans="1:21" ht="14.25" customHeight="1">
      <c r="A64" s="670" t="s">
        <v>26</v>
      </c>
      <c r="B64" s="925">
        <v>22.549835997910506</v>
      </c>
      <c r="C64" s="925">
        <v>22.460818875807334</v>
      </c>
      <c r="D64" s="930">
        <v>8.9017122103173321E-2</v>
      </c>
      <c r="E64" s="925">
        <v>6.6375423359941967</v>
      </c>
      <c r="F64" s="925">
        <v>9.0832285819775294</v>
      </c>
      <c r="G64" s="925">
        <v>9.6282829606862935E-2</v>
      </c>
      <c r="H64" s="670" t="s">
        <v>26</v>
      </c>
      <c r="I64" s="723">
        <v>79.682407399388381</v>
      </c>
      <c r="J64" s="723">
        <v>52.517738048320318</v>
      </c>
      <c r="K64" s="920">
        <v>27.164669351068067</v>
      </c>
      <c r="L64" s="723">
        <v>23.454509939512892</v>
      </c>
      <c r="M64" s="723">
        <v>21.238344957009744</v>
      </c>
      <c r="N64" s="723">
        <v>29.381889333877048</v>
      </c>
      <c r="O64" s="670" t="s">
        <v>26</v>
      </c>
      <c r="P64" s="723">
        <v>65.327177755352963</v>
      </c>
      <c r="Q64" s="723">
        <v>62.869335396880118</v>
      </c>
      <c r="R64" s="920">
        <v>2.4578423584728295</v>
      </c>
      <c r="S64" s="723">
        <v>19.05950556953912</v>
      </c>
      <c r="T64" s="723">
        <v>25.424564766067416</v>
      </c>
      <c r="U64" s="723">
        <v>2.6584550411221781</v>
      </c>
    </row>
    <row r="65" spans="1:21" ht="14.25" customHeight="1">
      <c r="A65" s="524" t="s">
        <v>27</v>
      </c>
      <c r="B65" s="926">
        <v>58.82508852425071</v>
      </c>
      <c r="C65" s="926">
        <v>53.32102663933685</v>
      </c>
      <c r="D65" s="931">
        <v>5.5040618849138596</v>
      </c>
      <c r="E65" s="926">
        <v>14.642216289204345</v>
      </c>
      <c r="F65" s="926">
        <v>19.851965289903315</v>
      </c>
      <c r="G65" s="926">
        <v>4.1335221183991191</v>
      </c>
      <c r="H65" s="524" t="s">
        <v>27</v>
      </c>
      <c r="I65" s="724">
        <v>74.003393792768861</v>
      </c>
      <c r="J65" s="724">
        <v>47.402732097018152</v>
      </c>
      <c r="K65" s="921">
        <v>26.600661695750727</v>
      </c>
      <c r="L65" s="724">
        <v>18.42026463933292</v>
      </c>
      <c r="M65" s="724">
        <v>17.648523510279766</v>
      </c>
      <c r="N65" s="724">
        <v>19.976959885718777</v>
      </c>
      <c r="O65" s="524" t="s">
        <v>27</v>
      </c>
      <c r="P65" s="724">
        <v>54.737958105623974</v>
      </c>
      <c r="Q65" s="724">
        <v>54.501961540174698</v>
      </c>
      <c r="R65" s="921">
        <v>0.23599656544927849</v>
      </c>
      <c r="S65" s="724">
        <v>13.683192983734349</v>
      </c>
      <c r="T65" s="724">
        <v>20.291639469840668</v>
      </c>
      <c r="U65" s="724">
        <v>0.17723220478762566</v>
      </c>
    </row>
    <row r="66" spans="1:21" ht="14.25" customHeight="1">
      <c r="A66" s="670" t="s">
        <v>28</v>
      </c>
      <c r="B66" s="925">
        <v>79.423452168394505</v>
      </c>
      <c r="C66" s="925">
        <v>69.267408293363502</v>
      </c>
      <c r="D66" s="930">
        <v>10.156043875031012</v>
      </c>
      <c r="E66" s="925">
        <v>21.669258484144617</v>
      </c>
      <c r="F66" s="925">
        <v>26.918122814154714</v>
      </c>
      <c r="G66" s="925">
        <v>9.3004372328062193</v>
      </c>
      <c r="H66" s="670" t="s">
        <v>28</v>
      </c>
      <c r="I66" s="723">
        <v>44.13134088280696</v>
      </c>
      <c r="J66" s="723">
        <v>15.487513176573918</v>
      </c>
      <c r="K66" s="920">
        <v>28.643827706233044</v>
      </c>
      <c r="L66" s="723">
        <v>12.040441541295619</v>
      </c>
      <c r="M66" s="723">
        <v>6.0186282704155794</v>
      </c>
      <c r="N66" s="723">
        <v>26.230698189881807</v>
      </c>
      <c r="O66" s="670" t="s">
        <v>28</v>
      </c>
      <c r="P66" s="723">
        <v>58.444195726235499</v>
      </c>
      <c r="Q66" s="723">
        <v>56.475875815371964</v>
      </c>
      <c r="R66" s="920">
        <v>1.9683199108635239</v>
      </c>
      <c r="S66" s="723">
        <v>15.920671112378761</v>
      </c>
      <c r="T66" s="723">
        <v>21.947184089761663</v>
      </c>
      <c r="U66" s="723">
        <v>1.8024967211962779</v>
      </c>
    </row>
    <row r="67" spans="1:21" ht="14.25" customHeight="1">
      <c r="A67" s="679" t="s">
        <v>29</v>
      </c>
      <c r="B67" s="927">
        <v>65.467538877648607</v>
      </c>
      <c r="C67" s="927">
        <v>55.419098873933926</v>
      </c>
      <c r="D67" s="932">
        <v>10.048440003714678</v>
      </c>
      <c r="E67" s="927">
        <v>15.616718628682259</v>
      </c>
      <c r="F67" s="927">
        <v>20.576939189121813</v>
      </c>
      <c r="G67" s="927">
        <v>6.7039573649622204</v>
      </c>
      <c r="H67" s="679" t="s">
        <v>29</v>
      </c>
      <c r="I67" s="725">
        <v>76.975224463047752</v>
      </c>
      <c r="J67" s="725">
        <v>45.364729848870631</v>
      </c>
      <c r="K67" s="922">
        <v>31.610494614177117</v>
      </c>
      <c r="L67" s="725">
        <v>18.361778102972004</v>
      </c>
      <c r="M67" s="725">
        <v>16.843783215504459</v>
      </c>
      <c r="N67" s="725">
        <v>21.089383834751569</v>
      </c>
      <c r="O67" s="679" t="s">
        <v>29</v>
      </c>
      <c r="P67" s="725">
        <v>65.62278574603944</v>
      </c>
      <c r="Q67" s="725">
        <v>62.596832647207293</v>
      </c>
      <c r="R67" s="922">
        <v>3.0259530988321495</v>
      </c>
      <c r="S67" s="725">
        <v>15.854800689596201</v>
      </c>
      <c r="T67" s="725">
        <v>23.24200943330472</v>
      </c>
      <c r="U67" s="725">
        <v>2.0188069546563274</v>
      </c>
    </row>
    <row r="68" spans="1:21" ht="14.25" customHeight="1">
      <c r="A68" s="891" t="s">
        <v>30</v>
      </c>
      <c r="B68" s="925">
        <v>36.738114562422716</v>
      </c>
      <c r="C68" s="925">
        <v>0</v>
      </c>
      <c r="D68" s="930">
        <v>36.738114562422716</v>
      </c>
      <c r="E68" s="925">
        <v>8.6291993603483981</v>
      </c>
      <c r="F68" s="925">
        <v>0</v>
      </c>
      <c r="G68" s="925">
        <v>19.011592278997053</v>
      </c>
      <c r="H68" s="670" t="s">
        <v>30</v>
      </c>
      <c r="I68" s="723">
        <v>67.865006000646318</v>
      </c>
      <c r="J68" s="723">
        <v>40.767839931503516</v>
      </c>
      <c r="K68" s="920">
        <v>27.097166069142787</v>
      </c>
      <c r="L68" s="723">
        <v>15.940411568366512</v>
      </c>
      <c r="M68" s="723">
        <v>17.534459000355209</v>
      </c>
      <c r="N68" s="723">
        <v>14.022501681393948</v>
      </c>
      <c r="O68" s="670" t="s">
        <v>30</v>
      </c>
      <c r="P68" s="723">
        <v>51.959420539766683</v>
      </c>
      <c r="Q68" s="723">
        <v>50.055318958139033</v>
      </c>
      <c r="R68" s="920">
        <v>1.9041015816276357</v>
      </c>
      <c r="S68" s="723">
        <v>12.202761433918965</v>
      </c>
      <c r="T68" s="723">
        <v>21.52905180887327</v>
      </c>
      <c r="U68" s="723">
        <v>0.98535276942940664</v>
      </c>
    </row>
    <row r="69" spans="1:21" ht="14.25" customHeight="1">
      <c r="A69" s="679" t="s">
        <v>31</v>
      </c>
      <c r="B69" s="927">
        <v>60.125565055706495</v>
      </c>
      <c r="C69" s="927">
        <v>45.114424050941452</v>
      </c>
      <c r="D69" s="932">
        <v>15.011141004765049</v>
      </c>
      <c r="E69" s="927">
        <v>14.301032115440679</v>
      </c>
      <c r="F69" s="927">
        <v>17.187823433684116</v>
      </c>
      <c r="G69" s="927">
        <v>9.5037796243556603</v>
      </c>
      <c r="H69" s="679" t="s">
        <v>31</v>
      </c>
      <c r="I69" s="725">
        <v>75.281262620849262</v>
      </c>
      <c r="J69" s="725">
        <v>44.509980191116092</v>
      </c>
      <c r="K69" s="922">
        <v>30.771282429733184</v>
      </c>
      <c r="L69" s="725">
        <v>17.905856742206357</v>
      </c>
      <c r="M69" s="725">
        <v>16.957540668098506</v>
      </c>
      <c r="N69" s="725">
        <v>19.481762703991652</v>
      </c>
      <c r="O69" s="679" t="s">
        <v>31</v>
      </c>
      <c r="P69" s="725">
        <v>63.082207889320557</v>
      </c>
      <c r="Q69" s="725">
        <v>60.264852824728749</v>
      </c>
      <c r="R69" s="922">
        <v>2.8173550645918155</v>
      </c>
      <c r="S69" s="725">
        <v>15.159925770135501</v>
      </c>
      <c r="T69" s="725">
        <v>22.959877498132034</v>
      </c>
      <c r="U69" s="725">
        <v>1.7837099557550926</v>
      </c>
    </row>
    <row r="70" spans="1:21" ht="14.25" customHeight="1">
      <c r="A70" s="670" t="s">
        <v>32</v>
      </c>
      <c r="B70" s="925">
        <v>0</v>
      </c>
      <c r="C70" s="925">
        <v>0</v>
      </c>
      <c r="D70" s="930">
        <v>0</v>
      </c>
      <c r="E70" s="925">
        <v>0</v>
      </c>
      <c r="F70" s="925">
        <v>0</v>
      </c>
      <c r="G70" s="925">
        <v>0</v>
      </c>
      <c r="H70" s="670" t="s">
        <v>32</v>
      </c>
      <c r="I70" s="723">
        <v>115.6441878727998</v>
      </c>
      <c r="J70" s="723">
        <v>68.317495712421163</v>
      </c>
      <c r="K70" s="920">
        <v>47.326692160378627</v>
      </c>
      <c r="L70" s="723">
        <v>11.793248235648068</v>
      </c>
      <c r="M70" s="723">
        <v>12.009426017999521</v>
      </c>
      <c r="N70" s="723">
        <v>11.49456748926727</v>
      </c>
      <c r="O70" s="670" t="s">
        <v>32</v>
      </c>
      <c r="P70" s="723">
        <v>104.34175511398983</v>
      </c>
      <c r="Q70" s="723">
        <v>85.668441687708125</v>
      </c>
      <c r="R70" s="920">
        <v>18.673313426281698</v>
      </c>
      <c r="S70" s="723">
        <v>10.5082188504055</v>
      </c>
      <c r="T70" s="723">
        <v>15.059521749108551</v>
      </c>
      <c r="U70" s="723">
        <v>4.5353193225351012</v>
      </c>
    </row>
    <row r="71" spans="1:21" ht="14.25" customHeight="1">
      <c r="A71" s="524" t="s">
        <v>33</v>
      </c>
      <c r="B71" s="926">
        <v>0</v>
      </c>
      <c r="C71" s="926">
        <v>0</v>
      </c>
      <c r="D71" s="931">
        <v>0</v>
      </c>
      <c r="E71" s="926">
        <v>0</v>
      </c>
      <c r="F71" s="926">
        <v>0</v>
      </c>
      <c r="G71" s="926">
        <v>0</v>
      </c>
      <c r="H71" s="524" t="s">
        <v>33</v>
      </c>
      <c r="I71" s="724">
        <v>114.96735736502184</v>
      </c>
      <c r="J71" s="724">
        <v>82.131121699896624</v>
      </c>
      <c r="K71" s="921">
        <v>32.836235665125209</v>
      </c>
      <c r="L71" s="724">
        <v>15.74220433814634</v>
      </c>
      <c r="M71" s="724">
        <v>18.028122593519335</v>
      </c>
      <c r="N71" s="724">
        <v>11.951718097296027</v>
      </c>
      <c r="O71" s="524" t="s">
        <v>33</v>
      </c>
      <c r="P71" s="724">
        <v>44.216885238810036</v>
      </c>
      <c r="Q71" s="724">
        <v>42.775844605847723</v>
      </c>
      <c r="R71" s="921">
        <v>1.4410406329623171</v>
      </c>
      <c r="S71" s="724">
        <v>6.7141458075605476</v>
      </c>
      <c r="T71" s="724">
        <v>9.3894756900236764</v>
      </c>
      <c r="U71" s="724">
        <v>0.52450931305158088</v>
      </c>
    </row>
    <row r="72" spans="1:21" ht="14.25" customHeight="1">
      <c r="A72" s="670" t="s">
        <v>34</v>
      </c>
      <c r="B72" s="925">
        <v>0</v>
      </c>
      <c r="C72" s="925">
        <v>0</v>
      </c>
      <c r="D72" s="930">
        <v>0</v>
      </c>
      <c r="E72" s="925">
        <v>0</v>
      </c>
      <c r="F72" s="925">
        <v>0</v>
      </c>
      <c r="G72" s="925">
        <v>0</v>
      </c>
      <c r="H72" s="670" t="s">
        <v>34</v>
      </c>
      <c r="I72" s="723">
        <v>133.23443519292942</v>
      </c>
      <c r="J72" s="723">
        <v>65.849850000624158</v>
      </c>
      <c r="K72" s="920">
        <v>67.384585192305281</v>
      </c>
      <c r="L72" s="723">
        <v>12.863008161394649</v>
      </c>
      <c r="M72" s="723">
        <v>12.049691739571116</v>
      </c>
      <c r="N72" s="723">
        <v>13.771361269990807</v>
      </c>
      <c r="O72" s="670" t="s">
        <v>34</v>
      </c>
      <c r="P72" s="723">
        <v>130.59915500518053</v>
      </c>
      <c r="Q72" s="723">
        <v>121.92769780418689</v>
      </c>
      <c r="R72" s="920">
        <v>8.6714572009936717</v>
      </c>
      <c r="S72" s="723">
        <v>13.217376580524759</v>
      </c>
      <c r="T72" s="723">
        <v>22.311230367906813</v>
      </c>
      <c r="U72" s="723">
        <v>1.7721823101136132</v>
      </c>
    </row>
    <row r="73" spans="1:21" ht="14.25" customHeight="1">
      <c r="A73" s="524" t="s">
        <v>35</v>
      </c>
      <c r="B73" s="926">
        <v>1.9154045713776189E-2</v>
      </c>
      <c r="C73" s="926">
        <v>0</v>
      </c>
      <c r="D73" s="931">
        <v>1.9154045713776189E-2</v>
      </c>
      <c r="E73" s="926">
        <v>2.0573591819126086E-3</v>
      </c>
      <c r="F73" s="926">
        <v>0</v>
      </c>
      <c r="G73" s="926">
        <v>3.9769433339718495E-3</v>
      </c>
      <c r="H73" s="524" t="s">
        <v>35</v>
      </c>
      <c r="I73" s="724">
        <v>120.49771534745628</v>
      </c>
      <c r="J73" s="724">
        <v>68.011433119292263</v>
      </c>
      <c r="K73" s="921">
        <v>52.486282228164015</v>
      </c>
      <c r="L73" s="724">
        <v>12.942805127131889</v>
      </c>
      <c r="M73" s="724">
        <v>15.134698474222851</v>
      </c>
      <c r="N73" s="724">
        <v>10.897696150016669</v>
      </c>
      <c r="O73" s="524" t="s">
        <v>35</v>
      </c>
      <c r="P73" s="724">
        <v>109.78580288298753</v>
      </c>
      <c r="Q73" s="724">
        <v>102.50023790732169</v>
      </c>
      <c r="R73" s="921">
        <v>7.2855649756658298</v>
      </c>
      <c r="S73" s="724">
        <v>11.753352960992393</v>
      </c>
      <c r="T73" s="724">
        <v>22.809550146405797</v>
      </c>
      <c r="U73" s="724">
        <v>1.512697604316241</v>
      </c>
    </row>
    <row r="74" spans="1:21" ht="14.25" customHeight="1">
      <c r="A74" s="792" t="s">
        <v>129</v>
      </c>
      <c r="B74" s="933">
        <v>8.4936762293549052E-3</v>
      </c>
      <c r="C74" s="933">
        <v>0</v>
      </c>
      <c r="D74" s="934">
        <v>8.4936762293549052E-3</v>
      </c>
      <c r="E74" s="933">
        <v>9.0406074023927151E-4</v>
      </c>
      <c r="F74" s="933">
        <v>0</v>
      </c>
      <c r="G74" s="933">
        <v>1.919873723634447E-3</v>
      </c>
      <c r="H74" s="792" t="s">
        <v>129</v>
      </c>
      <c r="I74" s="726">
        <v>121.47744863238775</v>
      </c>
      <c r="J74" s="726">
        <v>69.35990197220427</v>
      </c>
      <c r="K74" s="923">
        <v>52.117546660183486</v>
      </c>
      <c r="L74" s="726">
        <v>12.929971565600351</v>
      </c>
      <c r="M74" s="726">
        <v>13.953054284478961</v>
      </c>
      <c r="N74" s="726">
        <v>11.780424126288835</v>
      </c>
      <c r="O74" s="792" t="s">
        <v>129</v>
      </c>
      <c r="P74" s="726">
        <v>104.94883359426346</v>
      </c>
      <c r="Q74" s="726">
        <v>95.594387227425969</v>
      </c>
      <c r="R74" s="923">
        <v>9.3544463668374753</v>
      </c>
      <c r="S74" s="726">
        <v>11.351933035938655</v>
      </c>
      <c r="T74" s="726">
        <v>19.230616485160347</v>
      </c>
      <c r="U74" s="726">
        <v>2.1144384709143775</v>
      </c>
    </row>
    <row r="75" spans="1:21" ht="14.25" customHeight="1">
      <c r="A75" s="848" t="s">
        <v>128</v>
      </c>
      <c r="B75" s="935">
        <v>58.422899315753853</v>
      </c>
      <c r="C75" s="935">
        <v>43.836670786409393</v>
      </c>
      <c r="D75" s="936">
        <v>14.58622852934446</v>
      </c>
      <c r="E75" s="935">
        <v>13.426550006737914</v>
      </c>
      <c r="F75" s="935">
        <v>16.288658411680426</v>
      </c>
      <c r="G75" s="935">
        <v>8.7865799455456965</v>
      </c>
      <c r="H75" s="794" t="s">
        <v>128</v>
      </c>
      <c r="I75" s="727">
        <v>76.58965408825496</v>
      </c>
      <c r="J75" s="727">
        <v>45.21379209489433</v>
      </c>
      <c r="K75" s="924">
        <v>31.375861993360623</v>
      </c>
      <c r="L75" s="727">
        <v>17.601571176003272</v>
      </c>
      <c r="M75" s="727">
        <v>16.800363752960859</v>
      </c>
      <c r="N75" s="727">
        <v>18.900466231586041</v>
      </c>
      <c r="O75" s="794" t="s">
        <v>128</v>
      </c>
      <c r="P75" s="727">
        <v>64.267975385964846</v>
      </c>
      <c r="Q75" s="727">
        <v>61.265473554508446</v>
      </c>
      <c r="R75" s="924">
        <v>3.0025018314563745</v>
      </c>
      <c r="S75" s="727">
        <v>14.928318723517155</v>
      </c>
      <c r="T75" s="727">
        <v>22.764784671298901</v>
      </c>
      <c r="U75" s="727">
        <v>1.8086733198828102</v>
      </c>
    </row>
    <row r="76" spans="1:21" ht="24" customHeight="1">
      <c r="A76" s="1251" t="s">
        <v>479</v>
      </c>
      <c r="B76" s="1251"/>
      <c r="C76" s="1251"/>
      <c r="D76" s="1251"/>
      <c r="E76" s="1251"/>
      <c r="F76" s="1251"/>
      <c r="G76" s="1251"/>
      <c r="H76" s="1148" t="s">
        <v>480</v>
      </c>
      <c r="I76" s="1148"/>
      <c r="J76" s="1148"/>
      <c r="K76" s="1148"/>
      <c r="L76" s="1148"/>
      <c r="M76" s="1148"/>
      <c r="N76" s="1148"/>
      <c r="O76" s="1148" t="s">
        <v>481</v>
      </c>
      <c r="P76" s="1148"/>
      <c r="Q76" s="1148"/>
      <c r="R76" s="1148"/>
      <c r="S76" s="1148"/>
      <c r="T76" s="1148"/>
      <c r="U76" s="1148"/>
    </row>
    <row r="77" spans="1:21" ht="24.75" customHeight="1">
      <c r="A77" s="1243" t="s">
        <v>343</v>
      </c>
      <c r="B77" s="1186"/>
      <c r="C77" s="1186"/>
      <c r="D77" s="1186"/>
      <c r="E77" s="1186"/>
      <c r="F77" s="1186"/>
      <c r="G77" s="1186"/>
      <c r="H77" s="1244" t="s">
        <v>254</v>
      </c>
      <c r="I77" s="1150"/>
      <c r="J77" s="1150"/>
      <c r="K77" s="1150"/>
      <c r="L77" s="1150"/>
      <c r="M77" s="1150"/>
      <c r="N77" s="1150"/>
      <c r="O77" s="1244" t="s">
        <v>255</v>
      </c>
      <c r="P77" s="1150"/>
      <c r="Q77" s="1150"/>
      <c r="R77" s="1150"/>
      <c r="S77" s="1150"/>
      <c r="T77" s="1150"/>
      <c r="U77" s="1150"/>
    </row>
    <row r="79" spans="1:21">
      <c r="F79" s="3"/>
      <c r="G79" s="4"/>
      <c r="M79" s="3"/>
      <c r="N79" s="4"/>
      <c r="S79" s="3"/>
      <c r="T79" s="4"/>
      <c r="U79" s="448"/>
    </row>
    <row r="80" spans="1:21">
      <c r="F80" s="2"/>
      <c r="G80" s="440"/>
      <c r="M80" s="2"/>
      <c r="N80" s="440"/>
      <c r="S80" s="2"/>
      <c r="T80" s="440"/>
      <c r="U80" s="440"/>
    </row>
    <row r="81" spans="6:21">
      <c r="F81" s="2"/>
      <c r="G81" s="440"/>
      <c r="M81" s="2"/>
      <c r="N81" s="440"/>
      <c r="S81" s="2"/>
      <c r="T81" s="440"/>
      <c r="U81" s="440"/>
    </row>
    <row r="82" spans="6:21">
      <c r="F82" s="2"/>
      <c r="G82" s="440"/>
      <c r="M82" s="2"/>
      <c r="N82" s="440"/>
      <c r="S82" s="2"/>
      <c r="T82" s="440"/>
      <c r="U82" s="440"/>
    </row>
    <row r="83" spans="6:21">
      <c r="F83" s="2"/>
      <c r="G83" s="440"/>
      <c r="M83" s="2"/>
      <c r="N83" s="440"/>
      <c r="S83" s="2"/>
      <c r="T83" s="440"/>
      <c r="U83" s="440"/>
    </row>
    <row r="84" spans="6:21">
      <c r="F84" s="2"/>
      <c r="G84" s="440"/>
      <c r="M84" s="2"/>
      <c r="N84" s="440"/>
      <c r="S84" s="2"/>
      <c r="T84" s="440"/>
      <c r="U84" s="440"/>
    </row>
    <row r="85" spans="6:21">
      <c r="F85" s="2"/>
      <c r="G85" s="440"/>
      <c r="M85" s="2"/>
      <c r="N85" s="440"/>
      <c r="S85" s="2"/>
      <c r="T85" s="440"/>
      <c r="U85" s="440"/>
    </row>
    <row r="86" spans="6:21">
      <c r="F86" s="2"/>
      <c r="G86" s="440"/>
      <c r="M86" s="2"/>
      <c r="N86" s="440"/>
      <c r="S86" s="2"/>
      <c r="T86" s="440"/>
      <c r="U86" s="440"/>
    </row>
    <row r="87" spans="6:21">
      <c r="F87" s="2"/>
      <c r="G87" s="440"/>
      <c r="M87" s="2"/>
      <c r="N87" s="440"/>
      <c r="S87" s="2"/>
      <c r="T87" s="440"/>
      <c r="U87" s="440"/>
    </row>
    <row r="88" spans="6:21">
      <c r="F88" s="2"/>
      <c r="G88" s="440"/>
      <c r="M88" s="2"/>
      <c r="N88" s="440"/>
      <c r="S88" s="2"/>
      <c r="T88" s="440"/>
      <c r="U88" s="440"/>
    </row>
    <row r="89" spans="6:21">
      <c r="F89" s="2"/>
      <c r="G89" s="440"/>
      <c r="M89" s="2"/>
      <c r="N89" s="440"/>
      <c r="S89" s="2"/>
      <c r="T89" s="440"/>
      <c r="U89" s="440"/>
    </row>
    <row r="90" spans="6:21">
      <c r="F90" s="2"/>
      <c r="G90" s="440"/>
      <c r="M90" s="2"/>
      <c r="N90" s="440"/>
      <c r="S90" s="2"/>
      <c r="T90" s="440"/>
      <c r="U90" s="440"/>
    </row>
    <row r="91" spans="6:21">
      <c r="F91" s="2"/>
      <c r="G91" s="440"/>
      <c r="M91" s="2"/>
      <c r="N91" s="440"/>
      <c r="S91" s="2"/>
      <c r="T91" s="440"/>
      <c r="U91" s="440"/>
    </row>
    <row r="92" spans="6:21">
      <c r="F92" s="2"/>
      <c r="G92" s="440"/>
      <c r="M92" s="2"/>
      <c r="N92" s="440"/>
      <c r="S92" s="2"/>
      <c r="T92" s="440"/>
      <c r="U92" s="440"/>
    </row>
    <row r="93" spans="6:21">
      <c r="F93" s="2"/>
      <c r="G93" s="440"/>
      <c r="M93" s="2"/>
      <c r="N93" s="440"/>
      <c r="S93" s="2"/>
      <c r="T93" s="440"/>
      <c r="U93" s="440"/>
    </row>
    <row r="94" spans="6:21">
      <c r="F94" s="2"/>
      <c r="G94" s="440"/>
      <c r="M94" s="2"/>
      <c r="N94" s="440"/>
      <c r="S94" s="2"/>
      <c r="T94" s="440"/>
      <c r="U94" s="440"/>
    </row>
    <row r="95" spans="6:21">
      <c r="F95" s="2"/>
      <c r="G95" s="440"/>
      <c r="M95" s="2"/>
      <c r="N95" s="440"/>
      <c r="S95" s="2"/>
      <c r="T95" s="440"/>
      <c r="U95" s="440"/>
    </row>
    <row r="96" spans="6:21">
      <c r="F96" s="2"/>
      <c r="G96" s="440"/>
      <c r="M96" s="2"/>
      <c r="N96" s="440"/>
      <c r="S96" s="2"/>
      <c r="T96" s="440"/>
      <c r="U96" s="440"/>
    </row>
    <row r="97" spans="6:21">
      <c r="F97" s="2"/>
      <c r="G97" s="440"/>
      <c r="M97" s="2"/>
      <c r="N97" s="440"/>
      <c r="S97" s="2"/>
      <c r="T97" s="440"/>
      <c r="U97" s="440"/>
    </row>
    <row r="98" spans="6:21">
      <c r="F98" s="2"/>
      <c r="G98" s="440"/>
      <c r="M98" s="2"/>
      <c r="N98" s="440"/>
      <c r="S98" s="2"/>
      <c r="T98" s="440"/>
      <c r="U98" s="440"/>
    </row>
    <row r="99" spans="6:21">
      <c r="F99" s="2"/>
      <c r="G99" s="440"/>
      <c r="M99" s="2"/>
      <c r="N99" s="440"/>
      <c r="S99" s="2"/>
      <c r="T99" s="440"/>
      <c r="U99" s="440"/>
    </row>
  </sheetData>
  <mergeCells count="46">
    <mergeCell ref="S43:U43"/>
    <mergeCell ref="A40:G40"/>
    <mergeCell ref="I44:I45"/>
    <mergeCell ref="I43:K43"/>
    <mergeCell ref="C44:C45"/>
    <mergeCell ref="D44:D45"/>
    <mergeCell ref="E44:E45"/>
    <mergeCell ref="E43:G43"/>
    <mergeCell ref="B44:B45"/>
    <mergeCell ref="B43:D43"/>
    <mergeCell ref="F44:F45"/>
    <mergeCell ref="G44:G45"/>
    <mergeCell ref="S44:S45"/>
    <mergeCell ref="N44:N45"/>
    <mergeCell ref="T44:T45"/>
    <mergeCell ref="A2:G3"/>
    <mergeCell ref="A4:G4"/>
    <mergeCell ref="F7:G7"/>
    <mergeCell ref="B6:G6"/>
    <mergeCell ref="B7:B8"/>
    <mergeCell ref="H2:N3"/>
    <mergeCell ref="I7:I8"/>
    <mergeCell ref="Q44:Q45"/>
    <mergeCell ref="I6:N6"/>
    <mergeCell ref="M7:N7"/>
    <mergeCell ref="O2:U3"/>
    <mergeCell ref="P6:U6"/>
    <mergeCell ref="P7:P8"/>
    <mergeCell ref="P43:R43"/>
    <mergeCell ref="O4:U4"/>
    <mergeCell ref="H4:N4"/>
    <mergeCell ref="T7:U7"/>
    <mergeCell ref="U44:U45"/>
    <mergeCell ref="L43:N43"/>
    <mergeCell ref="L44:L45"/>
    <mergeCell ref="M44:M45"/>
    <mergeCell ref="A77:G77"/>
    <mergeCell ref="O77:U77"/>
    <mergeCell ref="H77:N77"/>
    <mergeCell ref="P44:P45"/>
    <mergeCell ref="K44:K45"/>
    <mergeCell ref="R44:R45"/>
    <mergeCell ref="J44:J45"/>
    <mergeCell ref="A76:G76"/>
    <mergeCell ref="H76:N76"/>
    <mergeCell ref="O76:U76"/>
  </mergeCells>
  <phoneticPr fontId="0" type="noConversion"/>
  <hyperlinks>
    <hyperlink ref="N1" location="Sommaire!A1" display="Retour sommaire"/>
    <hyperlink ref="U1" location="Sommaire!A1" display="Retour sommaire"/>
    <hyperlink ref="G1" location="Sommaire!A1" display="Retour sommaire"/>
  </hyperlinks>
  <pageMargins left="0.78740157480314965" right="0.28000000000000003" top="1.1811023622047245" bottom="0.98425196850393704" header="0.51181102362204722" footer="0.35"/>
  <pageSetup paperSize="9" scale="58" firstPageNumber="27"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2" manualBreakCount="2">
    <brk id="7" max="79" man="1"/>
    <brk id="14" max="79" man="1"/>
  </colBreaks>
</worksheet>
</file>

<file path=xl/worksheets/sheet16.xml><?xml version="1.0" encoding="utf-8"?>
<worksheet xmlns="http://schemas.openxmlformats.org/spreadsheetml/2006/main" xmlns:r="http://schemas.openxmlformats.org/officeDocument/2006/relationships">
  <sheetPr>
    <tabColor rgb="FF92D050"/>
  </sheetPr>
  <dimension ref="A1:P83"/>
  <sheetViews>
    <sheetView view="pageLayout" zoomScaleNormal="100" zoomScaleSheetLayoutView="100" workbookViewId="0">
      <selection activeCell="E2" sqref="E2"/>
    </sheetView>
  </sheetViews>
  <sheetFormatPr baseColWidth="10" defaultRowHeight="12.75"/>
  <cols>
    <col min="1" max="1" width="31.140625" customWidth="1"/>
    <col min="2" max="7" width="15.85546875" customWidth="1"/>
    <col min="8" max="8" width="15.5703125" customWidth="1"/>
  </cols>
  <sheetData>
    <row r="1" spans="1:16" s="650" customFormat="1" ht="20.25">
      <c r="A1" s="853" t="s">
        <v>265</v>
      </c>
      <c r="B1" s="854"/>
      <c r="C1" s="854"/>
      <c r="D1" s="854"/>
      <c r="E1" s="854"/>
      <c r="F1" s="854"/>
      <c r="G1" s="652" t="s">
        <v>115</v>
      </c>
      <c r="I1" s="658"/>
      <c r="J1" s="658"/>
      <c r="K1" s="658"/>
      <c r="L1" s="658"/>
      <c r="M1" s="658"/>
      <c r="N1" s="658"/>
      <c r="O1" s="741"/>
      <c r="P1" s="658"/>
    </row>
    <row r="2" spans="1:16" s="650" customFormat="1" ht="20.25">
      <c r="A2" s="853"/>
      <c r="B2" s="854"/>
      <c r="C2" s="854"/>
      <c r="D2" s="854"/>
      <c r="E2" s="854"/>
      <c r="F2" s="854"/>
      <c r="G2" s="652"/>
      <c r="I2" s="658"/>
      <c r="J2" s="658"/>
      <c r="K2" s="658"/>
      <c r="L2" s="658"/>
      <c r="M2" s="658"/>
      <c r="N2" s="658"/>
      <c r="O2" s="741"/>
      <c r="P2" s="658"/>
    </row>
    <row r="3" spans="1:16" ht="13.5" customHeight="1">
      <c r="A3" s="668" t="s">
        <v>3</v>
      </c>
      <c r="B3" s="478"/>
      <c r="C3" s="478"/>
      <c r="D3" s="478"/>
      <c r="E3" s="478"/>
      <c r="F3" s="478"/>
      <c r="G3" s="478"/>
    </row>
    <row r="4" spans="1:16" ht="13.5" customHeight="1">
      <c r="A4" s="669" t="s">
        <v>420</v>
      </c>
      <c r="B4" s="10"/>
      <c r="C4" s="2"/>
      <c r="D4" s="2"/>
      <c r="E4" s="2"/>
      <c r="F4" s="2"/>
      <c r="G4" s="2"/>
    </row>
    <row r="5" spans="1:16" s="414" customFormat="1" ht="24.75" customHeight="1">
      <c r="A5" s="851" t="s">
        <v>7</v>
      </c>
      <c r="B5" s="852" t="s">
        <v>134</v>
      </c>
      <c r="C5" s="852" t="s">
        <v>135</v>
      </c>
      <c r="D5" s="852" t="s">
        <v>136</v>
      </c>
      <c r="E5" s="852" t="s">
        <v>137</v>
      </c>
      <c r="F5" s="852" t="s">
        <v>138</v>
      </c>
      <c r="G5" s="852" t="s">
        <v>139</v>
      </c>
    </row>
    <row r="6" spans="1:16" ht="13.5" customHeight="1">
      <c r="A6" s="670" t="s">
        <v>8</v>
      </c>
      <c r="B6" s="723">
        <v>269.60639492040883</v>
      </c>
      <c r="C6" s="723">
        <v>78.78948193911296</v>
      </c>
      <c r="D6" s="723">
        <v>348.86572726837721</v>
      </c>
      <c r="E6" s="723">
        <v>23.77758173388769</v>
      </c>
      <c r="F6" s="723">
        <v>415.04009673234589</v>
      </c>
      <c r="G6" s="723">
        <v>100.63882798294397</v>
      </c>
    </row>
    <row r="7" spans="1:16" ht="13.5" customHeight="1">
      <c r="A7" s="524" t="s">
        <v>9</v>
      </c>
      <c r="B7" s="724">
        <v>224.73036828323998</v>
      </c>
      <c r="C7" s="724">
        <v>58.602921719524318</v>
      </c>
      <c r="D7" s="724">
        <v>323.98887727946936</v>
      </c>
      <c r="E7" s="724">
        <v>49.68069980409858</v>
      </c>
      <c r="F7" s="724">
        <v>168.21548792583567</v>
      </c>
      <c r="G7" s="724">
        <v>80.848502194180284</v>
      </c>
    </row>
    <row r="8" spans="1:16" ht="13.5" customHeight="1">
      <c r="A8" s="670" t="s">
        <v>10</v>
      </c>
      <c r="B8" s="723">
        <v>287.12696874016677</v>
      </c>
      <c r="C8" s="723">
        <v>54.086382354571896</v>
      </c>
      <c r="D8" s="723">
        <v>378.00981027218876</v>
      </c>
      <c r="E8" s="723">
        <v>62.252137561123853</v>
      </c>
      <c r="F8" s="723">
        <v>371.72585896676151</v>
      </c>
      <c r="G8" s="723">
        <v>106.37600582958123</v>
      </c>
    </row>
    <row r="9" spans="1:16" ht="13.5" customHeight="1">
      <c r="A9" s="524" t="s">
        <v>11</v>
      </c>
      <c r="B9" s="724">
        <v>285.35132036638424</v>
      </c>
      <c r="C9" s="724">
        <v>65.829206573374222</v>
      </c>
      <c r="D9" s="724">
        <v>358.31762235334537</v>
      </c>
      <c r="E9" s="724">
        <v>26.391569430291028</v>
      </c>
      <c r="F9" s="724">
        <v>302.25219672181476</v>
      </c>
      <c r="G9" s="724">
        <v>101.51559033193958</v>
      </c>
    </row>
    <row r="10" spans="1:16" ht="13.5" customHeight="1">
      <c r="A10" s="670" t="s">
        <v>12</v>
      </c>
      <c r="B10" s="723">
        <v>223.57690336973599</v>
      </c>
      <c r="C10" s="723">
        <v>55.019888230729762</v>
      </c>
      <c r="D10" s="723">
        <v>314.80509310067652</v>
      </c>
      <c r="E10" s="723">
        <v>25.99215967220324</v>
      </c>
      <c r="F10" s="723">
        <v>131.60402632259596</v>
      </c>
      <c r="G10" s="723">
        <v>77.888699564661962</v>
      </c>
    </row>
    <row r="11" spans="1:16" ht="13.5" customHeight="1">
      <c r="A11" s="524" t="s">
        <v>13</v>
      </c>
      <c r="B11" s="724">
        <v>253.64318726468386</v>
      </c>
      <c r="C11" s="724">
        <v>65.256523768968933</v>
      </c>
      <c r="D11" s="724">
        <v>343.10114584100779</v>
      </c>
      <c r="E11" s="724">
        <v>27.707835371102536</v>
      </c>
      <c r="F11" s="724">
        <v>229.6794688795635</v>
      </c>
      <c r="G11" s="724">
        <v>92.809623242059033</v>
      </c>
    </row>
    <row r="12" spans="1:16" ht="13.5" customHeight="1">
      <c r="A12" s="670" t="s">
        <v>14</v>
      </c>
      <c r="B12" s="723">
        <v>304.22294367637477</v>
      </c>
      <c r="C12" s="723">
        <v>60.859267723727832</v>
      </c>
      <c r="D12" s="723">
        <v>368.27306210264675</v>
      </c>
      <c r="E12" s="723">
        <v>32.297409549942323</v>
      </c>
      <c r="F12" s="723">
        <v>300.24881963120527</v>
      </c>
      <c r="G12" s="723">
        <v>98.315549862256944</v>
      </c>
    </row>
    <row r="13" spans="1:16" ht="13.5" customHeight="1">
      <c r="A13" s="524" t="s">
        <v>15</v>
      </c>
      <c r="B13" s="724">
        <v>1425.2194543727987</v>
      </c>
      <c r="C13" s="724">
        <v>47.776540571098273</v>
      </c>
      <c r="D13" s="724">
        <v>1707.9923436562103</v>
      </c>
      <c r="E13" s="724">
        <v>266.17324679944227</v>
      </c>
      <c r="F13" s="724">
        <v>1013.7466312760627</v>
      </c>
      <c r="G13" s="724">
        <v>108.12189591160713</v>
      </c>
    </row>
    <row r="14" spans="1:16" ht="13.5" customHeight="1">
      <c r="A14" s="670" t="s">
        <v>16</v>
      </c>
      <c r="B14" s="723">
        <v>279.24104187978151</v>
      </c>
      <c r="C14" s="723">
        <v>55.859730622676423</v>
      </c>
      <c r="D14" s="723">
        <v>360.89499499283272</v>
      </c>
      <c r="E14" s="723">
        <v>48.000711117070054</v>
      </c>
      <c r="F14" s="723">
        <v>158.60275519172899</v>
      </c>
      <c r="G14" s="723">
        <v>99.201832705989062</v>
      </c>
    </row>
    <row r="15" spans="1:16" ht="13.5" customHeight="1">
      <c r="A15" s="524" t="s">
        <v>17</v>
      </c>
      <c r="B15" s="724">
        <v>243.9186466847984</v>
      </c>
      <c r="C15" s="724">
        <v>48.799242186557258</v>
      </c>
      <c r="D15" s="724">
        <v>330.78375946384978</v>
      </c>
      <c r="E15" s="724">
        <v>76.92045436503885</v>
      </c>
      <c r="F15" s="724">
        <v>350.5642951685216</v>
      </c>
      <c r="G15" s="724">
        <v>86.088355255219014</v>
      </c>
    </row>
    <row r="16" spans="1:16" ht="13.5" customHeight="1">
      <c r="A16" s="670" t="s">
        <v>18</v>
      </c>
      <c r="B16" s="723">
        <v>391.30864200226159</v>
      </c>
      <c r="C16" s="723">
        <v>48.286387732290976</v>
      </c>
      <c r="D16" s="723">
        <v>469.71437884264674</v>
      </c>
      <c r="E16" s="723">
        <v>27.522128507650983</v>
      </c>
      <c r="F16" s="723">
        <v>320.34435891938529</v>
      </c>
      <c r="G16" s="723">
        <v>154.65527397752751</v>
      </c>
    </row>
    <row r="17" spans="1:7" ht="13.5" customHeight="1">
      <c r="A17" s="524" t="s">
        <v>19</v>
      </c>
      <c r="B17" s="724">
        <v>284.00719223244812</v>
      </c>
      <c r="C17" s="724">
        <v>53.080403935302535</v>
      </c>
      <c r="D17" s="724">
        <v>344.54085522936816</v>
      </c>
      <c r="E17" s="724">
        <v>17.121092725441347</v>
      </c>
      <c r="F17" s="724">
        <v>377.35598058028921</v>
      </c>
      <c r="G17" s="724">
        <v>92.032394025573822</v>
      </c>
    </row>
    <row r="18" spans="1:7" ht="13.5" customHeight="1">
      <c r="A18" s="670" t="s">
        <v>20</v>
      </c>
      <c r="B18" s="723">
        <v>241.69887693519038</v>
      </c>
      <c r="C18" s="723">
        <v>61.409279669993808</v>
      </c>
      <c r="D18" s="723">
        <v>331.22403493833974</v>
      </c>
      <c r="E18" s="723">
        <v>36.733166216196153</v>
      </c>
      <c r="F18" s="723">
        <v>88.766526777919182</v>
      </c>
      <c r="G18" s="723">
        <v>86.055917603703804</v>
      </c>
    </row>
    <row r="19" spans="1:7" ht="13.5" customHeight="1">
      <c r="A19" s="524" t="s">
        <v>21</v>
      </c>
      <c r="B19" s="724">
        <v>299.13832440175003</v>
      </c>
      <c r="C19" s="724">
        <v>57.160760459569509</v>
      </c>
      <c r="D19" s="724">
        <v>375.49450930913616</v>
      </c>
      <c r="E19" s="724">
        <v>40.893923269869987</v>
      </c>
      <c r="F19" s="724">
        <v>478.75125832816349</v>
      </c>
      <c r="G19" s="724">
        <v>88.630651001619611</v>
      </c>
    </row>
    <row r="20" spans="1:7" ht="13.5" customHeight="1">
      <c r="A20" s="670" t="s">
        <v>22</v>
      </c>
      <c r="B20" s="723">
        <v>281.15525709388629</v>
      </c>
      <c r="C20" s="723">
        <v>53.332305515501915</v>
      </c>
      <c r="D20" s="723">
        <v>366.73701238980487</v>
      </c>
      <c r="E20" s="723">
        <v>33.342164754301912</v>
      </c>
      <c r="F20" s="723">
        <v>214.10490070173103</v>
      </c>
      <c r="G20" s="723">
        <v>80.355834222052124</v>
      </c>
    </row>
    <row r="21" spans="1:7" ht="13.5" customHeight="1">
      <c r="A21" s="524" t="s">
        <v>23</v>
      </c>
      <c r="B21" s="724">
        <v>275.91073080537655</v>
      </c>
      <c r="C21" s="724">
        <v>65.200417636522118</v>
      </c>
      <c r="D21" s="724">
        <v>372.37708569211753</v>
      </c>
      <c r="E21" s="724">
        <v>36.539093173175473</v>
      </c>
      <c r="F21" s="724">
        <v>126.69561121381734</v>
      </c>
      <c r="G21" s="724">
        <v>80.283549016414909</v>
      </c>
    </row>
    <row r="22" spans="1:7" ht="13.5" customHeight="1">
      <c r="A22" s="670" t="s">
        <v>24</v>
      </c>
      <c r="B22" s="723">
        <v>210.4002896249832</v>
      </c>
      <c r="C22" s="723">
        <v>64.504401370620869</v>
      </c>
      <c r="D22" s="723">
        <v>294.1294924470609</v>
      </c>
      <c r="E22" s="723">
        <v>63.745417866377011</v>
      </c>
      <c r="F22" s="723">
        <v>311.96057751465901</v>
      </c>
      <c r="G22" s="723">
        <v>72.798851487604509</v>
      </c>
    </row>
    <row r="23" spans="1:7" ht="13.5" customHeight="1">
      <c r="A23" s="524" t="s">
        <v>25</v>
      </c>
      <c r="B23" s="724">
        <v>305.01712128532489</v>
      </c>
      <c r="C23" s="724">
        <v>58.027435211375277</v>
      </c>
      <c r="D23" s="724">
        <v>378.60242853502535</v>
      </c>
      <c r="E23" s="724">
        <v>24.214694707336331</v>
      </c>
      <c r="F23" s="724">
        <v>275.23739790026247</v>
      </c>
      <c r="G23" s="724">
        <v>113.14484468567643</v>
      </c>
    </row>
    <row r="24" spans="1:7" ht="13.5" customHeight="1">
      <c r="A24" s="670" t="s">
        <v>26</v>
      </c>
      <c r="B24" s="723">
        <v>247.27792186550192</v>
      </c>
      <c r="C24" s="723">
        <v>56.32660917457946</v>
      </c>
      <c r="D24" s="723">
        <v>305.83506088413128</v>
      </c>
      <c r="E24" s="723">
        <v>26.043760252186107</v>
      </c>
      <c r="F24" s="723">
        <v>180.94159748011228</v>
      </c>
      <c r="G24" s="723">
        <v>78.232571078078038</v>
      </c>
    </row>
    <row r="25" spans="1:7" ht="13.5" customHeight="1">
      <c r="A25" s="524" t="s">
        <v>27</v>
      </c>
      <c r="B25" s="724">
        <v>268.59318893961529</v>
      </c>
      <c r="C25" s="724">
        <v>61.336875293184789</v>
      </c>
      <c r="D25" s="724">
        <v>335.81234035398455</v>
      </c>
      <c r="E25" s="724">
        <v>28.812348656456244</v>
      </c>
      <c r="F25" s="724">
        <v>365.29661421275597</v>
      </c>
      <c r="G25" s="724">
        <v>82.053765826962689</v>
      </c>
    </row>
    <row r="26" spans="1:7" ht="13.5" customHeight="1">
      <c r="A26" s="670" t="s">
        <v>28</v>
      </c>
      <c r="B26" s="723">
        <v>257.32629563952986</v>
      </c>
      <c r="C26" s="723">
        <v>76.787727633811215</v>
      </c>
      <c r="D26" s="723">
        <v>315.53874451197964</v>
      </c>
      <c r="E26" s="723">
        <v>26.727106976927764</v>
      </c>
      <c r="F26" s="723">
        <v>260.96144455689875</v>
      </c>
      <c r="G26" s="723">
        <v>91.075980733039131</v>
      </c>
    </row>
    <row r="27" spans="1:7" ht="13.5" customHeight="1">
      <c r="A27" s="848" t="s">
        <v>29</v>
      </c>
      <c r="B27" s="856">
        <v>269.32625092866937</v>
      </c>
      <c r="C27" s="856">
        <v>61.496944402438984</v>
      </c>
      <c r="D27" s="856">
        <v>348.44332579556385</v>
      </c>
      <c r="E27" s="856">
        <v>38.161639201217355</v>
      </c>
      <c r="F27" s="856">
        <v>281.63998493772596</v>
      </c>
      <c r="G27" s="856">
        <v>89.025267182219068</v>
      </c>
    </row>
    <row r="28" spans="1:7" ht="13.5" customHeight="1">
      <c r="A28" s="670" t="s">
        <v>30</v>
      </c>
      <c r="B28" s="723">
        <v>232.50127038808358</v>
      </c>
      <c r="C28" s="723">
        <v>124.53528830659651</v>
      </c>
      <c r="D28" s="723">
        <v>295.47941426438388</v>
      </c>
      <c r="E28" s="723">
        <v>33.505496788850103</v>
      </c>
      <c r="F28" s="723">
        <v>396.24022682510025</v>
      </c>
      <c r="G28" s="723">
        <v>61.538901677349841</v>
      </c>
    </row>
    <row r="29" spans="1:7" ht="13.5" customHeight="1">
      <c r="A29" s="848" t="s">
        <v>31</v>
      </c>
      <c r="B29" s="856">
        <v>262.47898243199154</v>
      </c>
      <c r="C29" s="856">
        <v>73.218348187621146</v>
      </c>
      <c r="D29" s="856">
        <v>338.59517061490908</v>
      </c>
      <c r="E29" s="856">
        <v>37.295872083673054</v>
      </c>
      <c r="F29" s="856">
        <v>302.94885230079871</v>
      </c>
      <c r="G29" s="856">
        <v>83.914428782664828</v>
      </c>
    </row>
    <row r="30" spans="1:7" ht="13.5" customHeight="1">
      <c r="A30" s="670" t="s">
        <v>32</v>
      </c>
      <c r="B30" s="723">
        <v>568.86561947280472</v>
      </c>
      <c r="C30" s="723">
        <v>28.451611958868519</v>
      </c>
      <c r="D30" s="723">
        <v>730.3877730693697</v>
      </c>
      <c r="E30" s="723">
        <v>231.03994054719988</v>
      </c>
      <c r="F30" s="723">
        <v>540.88497990997917</v>
      </c>
      <c r="G30" s="723">
        <v>37.380863858698966</v>
      </c>
    </row>
    <row r="31" spans="1:7" ht="13.5" customHeight="1">
      <c r="A31" s="524" t="s">
        <v>33</v>
      </c>
      <c r="B31" s="724">
        <v>455.5722387278459</v>
      </c>
      <c r="C31" s="724">
        <v>23.180358788235345</v>
      </c>
      <c r="D31" s="724">
        <v>525.18199133094254</v>
      </c>
      <c r="E31" s="724">
        <v>144.02489957476629</v>
      </c>
      <c r="F31" s="724">
        <v>547.55418165222545</v>
      </c>
      <c r="G31" s="724">
        <v>23.696570012155714</v>
      </c>
    </row>
    <row r="32" spans="1:7" ht="13.5" customHeight="1">
      <c r="A32" s="670" t="s">
        <v>34</v>
      </c>
      <c r="B32" s="723">
        <v>546.48576431522838</v>
      </c>
      <c r="C32" s="723">
        <v>32.031283158775139</v>
      </c>
      <c r="D32" s="723">
        <v>637.71183062653699</v>
      </c>
      <c r="E32" s="723">
        <v>234.11193176626264</v>
      </c>
      <c r="F32" s="723">
        <v>451.59806523774455</v>
      </c>
      <c r="G32" s="723">
        <v>54.830184628059968</v>
      </c>
    </row>
    <row r="33" spans="1:7" ht="13.5" customHeight="1">
      <c r="A33" s="524" t="s">
        <v>35</v>
      </c>
      <c r="B33" s="724">
        <v>449.37421934852625</v>
      </c>
      <c r="C33" s="724">
        <v>30.294031953131871</v>
      </c>
      <c r="D33" s="724">
        <v>629.41117978848138</v>
      </c>
      <c r="E33" s="724">
        <v>207.02114567606097</v>
      </c>
      <c r="F33" s="724">
        <v>371.7059560454656</v>
      </c>
      <c r="G33" s="724">
        <v>34.159049913062127</v>
      </c>
    </row>
    <row r="34" spans="1:7" ht="13.5" customHeight="1">
      <c r="A34" s="857" t="s">
        <v>129</v>
      </c>
      <c r="B34" s="858">
        <v>497.09476189280309</v>
      </c>
      <c r="C34" s="858">
        <v>29.383626055965504</v>
      </c>
      <c r="D34" s="858">
        <v>640.42964233693647</v>
      </c>
      <c r="E34" s="858">
        <v>210.298487980294</v>
      </c>
      <c r="F34" s="858">
        <v>447.57903206501697</v>
      </c>
      <c r="G34" s="858">
        <v>37.996363364342159</v>
      </c>
    </row>
    <row r="35" spans="1:7" ht="13.5" customHeight="1">
      <c r="A35" s="848" t="s">
        <v>128</v>
      </c>
      <c r="B35" s="856">
        <v>269.12388779038167</v>
      </c>
      <c r="C35" s="856">
        <v>71.976839280395936</v>
      </c>
      <c r="D35" s="856">
        <v>347.14387736899835</v>
      </c>
      <c r="E35" s="856">
        <v>42.195738631562186</v>
      </c>
      <c r="F35" s="856">
        <v>307.04514053302609</v>
      </c>
      <c r="G35" s="856">
        <v>82.613914385694841</v>
      </c>
    </row>
    <row r="36" spans="1:7">
      <c r="A36" s="406"/>
      <c r="B36" s="406"/>
      <c r="C36" s="2"/>
      <c r="D36" s="22"/>
      <c r="E36" s="2"/>
      <c r="F36" s="2"/>
      <c r="G36" s="2"/>
    </row>
    <row r="37" spans="1:7">
      <c r="A37" s="668" t="s">
        <v>3</v>
      </c>
      <c r="B37" s="406"/>
      <c r="C37" s="2"/>
      <c r="D37" s="22"/>
      <c r="E37" s="2"/>
      <c r="F37" s="2"/>
      <c r="G37" s="2"/>
    </row>
    <row r="38" spans="1:7" ht="14.25" customHeight="1">
      <c r="A38" s="669" t="s">
        <v>419</v>
      </c>
      <c r="B38" s="406"/>
      <c r="C38" s="2"/>
      <c r="D38" s="22"/>
      <c r="E38" s="2"/>
      <c r="F38" s="2"/>
      <c r="G38" s="2"/>
    </row>
    <row r="39" spans="1:7" s="414" customFormat="1" ht="23.25" customHeight="1">
      <c r="A39" s="851" t="s">
        <v>7</v>
      </c>
      <c r="B39" s="852" t="s">
        <v>140</v>
      </c>
      <c r="C39" s="852" t="s">
        <v>141</v>
      </c>
      <c r="D39" s="852" t="s">
        <v>142</v>
      </c>
      <c r="E39" s="852" t="s">
        <v>143</v>
      </c>
    </row>
    <row r="40" spans="1:7" ht="13.5" customHeight="1">
      <c r="A40" s="670" t="s">
        <v>8</v>
      </c>
      <c r="B40" s="682">
        <v>13.550587440830599</v>
      </c>
      <c r="C40" s="682">
        <v>85.496845830134149</v>
      </c>
      <c r="D40" s="682">
        <v>6.8156829047285434</v>
      </c>
      <c r="E40" s="682">
        <v>118.968435214922</v>
      </c>
    </row>
    <row r="41" spans="1:7" ht="13.5" customHeight="1">
      <c r="A41" s="524" t="s">
        <v>9</v>
      </c>
      <c r="B41" s="685">
        <v>18.85687567081246</v>
      </c>
      <c r="C41" s="685">
        <v>75.350290625122284</v>
      </c>
      <c r="D41" s="685">
        <v>15.334075731632153</v>
      </c>
      <c r="E41" s="685">
        <v>51.920142857476797</v>
      </c>
    </row>
    <row r="42" spans="1:7" ht="13.5" customHeight="1">
      <c r="A42" s="670" t="s">
        <v>10</v>
      </c>
      <c r="B42" s="682">
        <v>16.442978430357357</v>
      </c>
      <c r="C42" s="682">
        <v>85.163345430619728</v>
      </c>
      <c r="D42" s="682">
        <v>16.468392054772004</v>
      </c>
      <c r="E42" s="682">
        <v>98.337622163588165</v>
      </c>
    </row>
    <row r="43" spans="1:7" ht="13.5" customHeight="1">
      <c r="A43" s="524" t="s">
        <v>11</v>
      </c>
      <c r="B43" s="685">
        <v>16.325143831293449</v>
      </c>
      <c r="C43" s="685">
        <v>87.36010086361226</v>
      </c>
      <c r="D43" s="685">
        <v>7.3654120768488713</v>
      </c>
      <c r="E43" s="685">
        <v>84.35314867761565</v>
      </c>
    </row>
    <row r="44" spans="1:7" ht="13.5" customHeight="1">
      <c r="A44" s="670" t="s">
        <v>12</v>
      </c>
      <c r="B44" s="682">
        <v>18.951235389865893</v>
      </c>
      <c r="C44" s="682">
        <v>74.332620752119837</v>
      </c>
      <c r="D44" s="682">
        <v>8.2565880418874915</v>
      </c>
      <c r="E44" s="682">
        <v>41.804922857619786</v>
      </c>
    </row>
    <row r="45" spans="1:7" ht="13.5" customHeight="1">
      <c r="A45" s="524" t="s">
        <v>13</v>
      </c>
      <c r="B45" s="685">
        <v>16.977290014928577</v>
      </c>
      <c r="C45" s="685">
        <v>79.68549476520441</v>
      </c>
      <c r="D45" s="685">
        <v>8.0757047031088263</v>
      </c>
      <c r="E45" s="685">
        <v>66.942203972118591</v>
      </c>
    </row>
    <row r="46" spans="1:7" ht="13.5" customHeight="1">
      <c r="A46" s="670" t="s">
        <v>14</v>
      </c>
      <c r="B46" s="682">
        <v>15.532748061219474</v>
      </c>
      <c r="C46" s="682">
        <v>101.38553273765864</v>
      </c>
      <c r="D46" s="682">
        <v>8.7699625287662872</v>
      </c>
      <c r="E46" s="682">
        <v>81.528857396449624</v>
      </c>
    </row>
    <row r="47" spans="1:7" ht="13.5" customHeight="1">
      <c r="A47" s="524" t="s">
        <v>15</v>
      </c>
      <c r="B47" s="685">
        <v>13.242669321058692</v>
      </c>
      <c r="C47" s="685">
        <v>84.795102659377619</v>
      </c>
      <c r="D47" s="685">
        <v>15.583983604379574</v>
      </c>
      <c r="E47" s="685">
        <v>59.353113322861155</v>
      </c>
    </row>
    <row r="48" spans="1:7" ht="13.5" customHeight="1">
      <c r="A48" s="670" t="s">
        <v>16</v>
      </c>
      <c r="B48" s="682">
        <v>20.230804796394995</v>
      </c>
      <c r="C48" s="682">
        <v>81.355783554679206</v>
      </c>
      <c r="D48" s="682">
        <v>13.300464617976576</v>
      </c>
      <c r="E48" s="682">
        <v>43.947064213201074</v>
      </c>
    </row>
    <row r="49" spans="1:5" ht="13.5" customHeight="1">
      <c r="A49" s="524" t="s">
        <v>17</v>
      </c>
      <c r="B49" s="685">
        <v>17.677060981349687</v>
      </c>
      <c r="C49" s="685">
        <v>78.319600371611486</v>
      </c>
      <c r="D49" s="685">
        <v>23.253999679341941</v>
      </c>
      <c r="E49" s="685">
        <v>105.97989929636604</v>
      </c>
    </row>
    <row r="50" spans="1:5" ht="13.5" customHeight="1">
      <c r="A50" s="670" t="s">
        <v>18</v>
      </c>
      <c r="B50" s="682">
        <v>18.595459123587908</v>
      </c>
      <c r="C50" s="682">
        <v>87.605822911976645</v>
      </c>
      <c r="D50" s="682">
        <v>5.8593327663215602</v>
      </c>
      <c r="E50" s="682">
        <v>68.199819581571717</v>
      </c>
    </row>
    <row r="51" spans="1:5" ht="13.5" customHeight="1">
      <c r="A51" s="524" t="s">
        <v>19</v>
      </c>
      <c r="B51" s="685">
        <v>18.740403991312849</v>
      </c>
      <c r="C51" s="685">
        <v>87.852168144086463</v>
      </c>
      <c r="D51" s="685">
        <v>4.9692489194187068</v>
      </c>
      <c r="E51" s="685">
        <v>109.52430600112005</v>
      </c>
    </row>
    <row r="52" spans="1:5" ht="13.5" customHeight="1">
      <c r="A52" s="670" t="s">
        <v>20</v>
      </c>
      <c r="B52" s="682">
        <v>18.340157497546109</v>
      </c>
      <c r="C52" s="682">
        <v>79.528808536793434</v>
      </c>
      <c r="D52" s="682">
        <v>11.090127026269199</v>
      </c>
      <c r="E52" s="682">
        <v>26.799542730781553</v>
      </c>
    </row>
    <row r="53" spans="1:5" ht="13.5" customHeight="1">
      <c r="A53" s="524" t="s">
        <v>21</v>
      </c>
      <c r="B53" s="685">
        <v>19.715641868328049</v>
      </c>
      <c r="C53" s="685">
        <v>86.737150632052973</v>
      </c>
      <c r="D53" s="685">
        <v>10.890684751984733</v>
      </c>
      <c r="E53" s="685">
        <v>127.49887054513981</v>
      </c>
    </row>
    <row r="54" spans="1:5" ht="13.5" customHeight="1">
      <c r="A54" s="670" t="s">
        <v>22</v>
      </c>
      <c r="B54" s="682">
        <v>16.991795389705494</v>
      </c>
      <c r="C54" s="682">
        <v>85.128230515560219</v>
      </c>
      <c r="D54" s="682">
        <v>9.0915734239724131</v>
      </c>
      <c r="E54" s="682">
        <v>58.381045127280181</v>
      </c>
    </row>
    <row r="55" spans="1:5" ht="13.5" customHeight="1">
      <c r="A55" s="524" t="s">
        <v>23</v>
      </c>
      <c r="B55" s="685">
        <v>20.927981012010527</v>
      </c>
      <c r="C55" s="685">
        <v>76.601268238488842</v>
      </c>
      <c r="D55" s="685">
        <v>9.8123903368710774</v>
      </c>
      <c r="E55" s="685">
        <v>34.023471390119219</v>
      </c>
    </row>
    <row r="56" spans="1:5" ht="13.5" customHeight="1">
      <c r="A56" s="670" t="s">
        <v>24</v>
      </c>
      <c r="B56" s="682">
        <v>16.280311811469254</v>
      </c>
      <c r="C56" s="682">
        <v>81.217796327473991</v>
      </c>
      <c r="D56" s="682">
        <v>21.672569226579775</v>
      </c>
      <c r="E56" s="682">
        <v>106.06232476697569</v>
      </c>
    </row>
    <row r="57" spans="1:5" ht="13.5" customHeight="1">
      <c r="A57" s="524" t="s">
        <v>25</v>
      </c>
      <c r="B57" s="685">
        <v>17.341323874613707</v>
      </c>
      <c r="C57" s="685">
        <v>86.018075825039048</v>
      </c>
      <c r="D57" s="685">
        <v>6.395810719184591</v>
      </c>
      <c r="E57" s="685">
        <v>72.698265292505823</v>
      </c>
    </row>
    <row r="58" spans="1:5" ht="13.5" customHeight="1">
      <c r="A58" s="670" t="s">
        <v>26</v>
      </c>
      <c r="B58" s="682">
        <v>23.096739147976596</v>
      </c>
      <c r="C58" s="682">
        <v>85.84387695882539</v>
      </c>
      <c r="D58" s="682">
        <v>8.5156228252237707</v>
      </c>
      <c r="E58" s="682">
        <v>59.16313092326056</v>
      </c>
    </row>
    <row r="59" spans="1:5" ht="13.5" customHeight="1">
      <c r="A59" s="524" t="s">
        <v>27</v>
      </c>
      <c r="B59" s="685">
        <v>17.409917735245823</v>
      </c>
      <c r="C59" s="685">
        <v>90.723977923892093</v>
      </c>
      <c r="D59" s="685">
        <v>8.5798957316710691</v>
      </c>
      <c r="E59" s="685">
        <v>108.77998522260724</v>
      </c>
    </row>
    <row r="60" spans="1:5" ht="13.5" customHeight="1">
      <c r="A60" s="670" t="s">
        <v>28</v>
      </c>
      <c r="B60" s="682">
        <v>14.528536126768374</v>
      </c>
      <c r="C60" s="682">
        <v>87.243336116384114</v>
      </c>
      <c r="D60" s="682">
        <v>8.4703090957228078</v>
      </c>
      <c r="E60" s="682">
        <v>82.703455311172149</v>
      </c>
    </row>
    <row r="61" spans="1:5" ht="13.5" customHeight="1">
      <c r="A61" s="848" t="s">
        <v>29</v>
      </c>
      <c r="B61" s="688">
        <v>17.471122656618313</v>
      </c>
      <c r="C61" s="688">
        <v>84.026836103912075</v>
      </c>
      <c r="D61" s="688">
        <v>10.952036206773917</v>
      </c>
      <c r="E61" s="688">
        <v>80.828061290795887</v>
      </c>
    </row>
    <row r="62" spans="1:5" ht="13.5" customHeight="1">
      <c r="A62" s="670" t="s">
        <v>30</v>
      </c>
      <c r="B62" s="682">
        <v>14.235189621313342</v>
      </c>
      <c r="C62" s="682">
        <v>96.228575274863715</v>
      </c>
      <c r="D62" s="682">
        <v>11.339367540126039</v>
      </c>
      <c r="E62" s="682">
        <v>134.10078932624367</v>
      </c>
    </row>
    <row r="63" spans="1:5" ht="13.5" customHeight="1">
      <c r="A63" s="848" t="s">
        <v>31</v>
      </c>
      <c r="B63" s="688">
        <v>16.938149723535478</v>
      </c>
      <c r="C63" s="688">
        <v>86.006735115863378</v>
      </c>
      <c r="D63" s="688">
        <v>11.014886011499078</v>
      </c>
      <c r="E63" s="688">
        <v>89.472289799829554</v>
      </c>
    </row>
    <row r="64" spans="1:5" ht="13.5" customHeight="1">
      <c r="A64" s="670" t="s">
        <v>32</v>
      </c>
      <c r="B64" s="682">
        <v>20.375533070522245</v>
      </c>
      <c r="C64" s="682">
        <v>85.03310283923031</v>
      </c>
      <c r="D64" s="682">
        <v>31.632503865211405</v>
      </c>
      <c r="E64" s="682">
        <v>74.054495413713298</v>
      </c>
    </row>
    <row r="65" spans="1:7" ht="13.5" customHeight="1">
      <c r="A65" s="524" t="s">
        <v>33</v>
      </c>
      <c r="B65" s="685">
        <v>21.601923009972104</v>
      </c>
      <c r="C65" s="685">
        <v>93.804262818692422</v>
      </c>
      <c r="D65" s="685">
        <v>27.423807737537075</v>
      </c>
      <c r="E65" s="685">
        <v>104.25989289247833</v>
      </c>
    </row>
    <row r="66" spans="1:7" ht="13.5" customHeight="1">
      <c r="A66" s="670" t="s">
        <v>34</v>
      </c>
      <c r="B66" s="682">
        <v>26.291502253219313</v>
      </c>
      <c r="C66" s="682">
        <v>87.493634811706386</v>
      </c>
      <c r="D66" s="682">
        <v>36.711241743195067</v>
      </c>
      <c r="E66" s="682">
        <v>70.815381422994761</v>
      </c>
    </row>
    <row r="67" spans="1:7" ht="13.5" customHeight="1">
      <c r="A67" s="524" t="s">
        <v>35</v>
      </c>
      <c r="B67" s="685">
        <v>29.117498361548272</v>
      </c>
      <c r="C67" s="685">
        <v>94.120067444939082</v>
      </c>
      <c r="D67" s="685">
        <v>32.891240626776295</v>
      </c>
      <c r="E67" s="685">
        <v>59.056141355859033</v>
      </c>
    </row>
    <row r="68" spans="1:7" ht="13.5" customHeight="1">
      <c r="A68" s="857" t="s">
        <v>129</v>
      </c>
      <c r="B68" s="719">
        <v>25.410677287833938</v>
      </c>
      <c r="C68" s="719">
        <v>90.406105248252388</v>
      </c>
      <c r="D68" s="719">
        <v>32.837094674898545</v>
      </c>
      <c r="E68" s="719">
        <v>69.887307281998218</v>
      </c>
    </row>
    <row r="69" spans="1:7" ht="13.5" customHeight="1">
      <c r="A69" s="848" t="s">
        <v>128</v>
      </c>
      <c r="B69" s="691">
        <v>17.381382135316564</v>
      </c>
      <c r="C69" s="691">
        <v>86.236606017350027</v>
      </c>
      <c r="D69" s="691">
        <v>12.155115323180542</v>
      </c>
      <c r="E69" s="691">
        <v>88.448957492818138</v>
      </c>
    </row>
    <row r="70" spans="1:7" ht="21.6" customHeight="1">
      <c r="A70" s="1263" t="s">
        <v>401</v>
      </c>
      <c r="B70" s="1263"/>
      <c r="C70" s="1263"/>
      <c r="D70" s="1263"/>
      <c r="E70" s="1263"/>
    </row>
    <row r="71" spans="1:7" ht="124.5" customHeight="1">
      <c r="A71" s="1143" t="s">
        <v>457</v>
      </c>
      <c r="B71" s="1171"/>
      <c r="C71" s="1171"/>
      <c r="D71" s="1171"/>
      <c r="E71" s="1171"/>
      <c r="F71" s="1171"/>
      <c r="G71" s="1171"/>
    </row>
    <row r="72" spans="1:7">
      <c r="A72" s="465"/>
      <c r="B72" s="465"/>
      <c r="C72" s="465"/>
      <c r="D72" s="465"/>
      <c r="E72" s="465"/>
    </row>
    <row r="73" spans="1:7">
      <c r="A73" s="465"/>
      <c r="B73" s="465"/>
      <c r="C73" s="465"/>
      <c r="D73" s="465"/>
      <c r="E73" s="465"/>
    </row>
    <row r="74" spans="1:7">
      <c r="A74" s="465"/>
      <c r="B74" s="465"/>
      <c r="C74" s="465"/>
      <c r="D74" s="465"/>
      <c r="E74" s="465"/>
    </row>
    <row r="75" spans="1:7">
      <c r="A75" s="465"/>
      <c r="B75" s="465"/>
      <c r="C75" s="465"/>
      <c r="D75" s="465"/>
      <c r="E75" s="465"/>
    </row>
    <row r="76" spans="1:7">
      <c r="A76" s="465"/>
      <c r="B76" s="465"/>
      <c r="C76" s="465"/>
      <c r="D76" s="465"/>
      <c r="E76" s="465"/>
    </row>
    <row r="77" spans="1:7">
      <c r="A77" s="465"/>
      <c r="B77" s="465"/>
      <c r="C77" s="465"/>
      <c r="D77" s="465"/>
      <c r="E77" s="465"/>
    </row>
    <row r="78" spans="1:7">
      <c r="A78" s="465"/>
      <c r="B78" s="465"/>
      <c r="C78" s="465"/>
      <c r="D78" s="465"/>
      <c r="E78" s="465"/>
    </row>
    <row r="79" spans="1:7">
      <c r="A79" s="465"/>
      <c r="B79" s="465"/>
      <c r="C79" s="465"/>
      <c r="D79" s="465"/>
      <c r="E79" s="465"/>
    </row>
    <row r="80" spans="1:7">
      <c r="A80" s="465"/>
      <c r="B80" s="465"/>
      <c r="C80" s="465"/>
      <c r="D80" s="465"/>
      <c r="E80" s="465"/>
    </row>
    <row r="81" spans="1:5">
      <c r="A81" s="465"/>
      <c r="B81" s="465"/>
      <c r="C81" s="465"/>
      <c r="D81" s="465"/>
      <c r="E81" s="465"/>
    </row>
    <row r="82" spans="1:5">
      <c r="A82" s="406"/>
      <c r="B82" s="2"/>
      <c r="C82" s="2"/>
      <c r="D82" s="2"/>
      <c r="E82" s="2"/>
    </row>
    <row r="83" spans="1:5">
      <c r="A83" s="406"/>
      <c r="B83" s="2"/>
      <c r="C83" s="2"/>
      <c r="D83" s="2"/>
      <c r="E83" s="2"/>
    </row>
  </sheetData>
  <mergeCells count="2">
    <mergeCell ref="A70:E70"/>
    <mergeCell ref="A71:G71"/>
  </mergeCells>
  <phoneticPr fontId="54" type="noConversion"/>
  <hyperlinks>
    <hyperlink ref="G1" location="Sommaire!A1" display="Retour sommaire"/>
  </hyperlinks>
  <pageMargins left="0.78740157480314965" right="0.45" top="0.89" bottom="0.19685039370078741" header="0.32" footer="0.21"/>
  <pageSetup paperSize="9" scale="62" firstPageNumber="30"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worksheet>
</file>

<file path=xl/worksheets/sheet17.xml><?xml version="1.0" encoding="utf-8"?>
<worksheet xmlns="http://schemas.openxmlformats.org/spreadsheetml/2006/main" xmlns:r="http://schemas.openxmlformats.org/officeDocument/2006/relationships">
  <sheetPr>
    <tabColor rgb="FF92D050"/>
  </sheetPr>
  <dimension ref="A1:Q91"/>
  <sheetViews>
    <sheetView view="pageLayout" zoomScaleNormal="100" zoomScaleSheetLayoutView="100" workbookViewId="0">
      <selection activeCell="E2" sqref="E2"/>
    </sheetView>
  </sheetViews>
  <sheetFormatPr baseColWidth="10" defaultRowHeight="12.75"/>
  <cols>
    <col min="1" max="1" width="29.85546875" style="2" customWidth="1"/>
    <col min="2" max="7" width="19.7109375" style="2" customWidth="1"/>
    <col min="8" max="8" width="30.140625" style="2" customWidth="1"/>
    <col min="9" max="12" width="19.7109375" style="2" customWidth="1"/>
    <col min="13" max="13" width="12" style="2" bestFit="1" customWidth="1"/>
    <col min="14" max="14" width="9" style="2" customWidth="1"/>
    <col min="15" max="15" width="12.42578125" style="2" customWidth="1"/>
    <col min="16" max="17" width="11.42578125" style="2"/>
  </cols>
  <sheetData>
    <row r="1" spans="1:17" s="650" customFormat="1" ht="20.25">
      <c r="A1" s="776" t="s">
        <v>328</v>
      </c>
      <c r="B1" s="651"/>
      <c r="C1" s="651"/>
      <c r="D1" s="651"/>
      <c r="E1" s="651"/>
      <c r="F1" s="651"/>
      <c r="G1" s="652" t="s">
        <v>115</v>
      </c>
      <c r="H1" s="776" t="s">
        <v>328</v>
      </c>
      <c r="I1" s="651"/>
      <c r="J1" s="651"/>
      <c r="K1" s="651"/>
      <c r="L1" s="652" t="s">
        <v>115</v>
      </c>
      <c r="M1" s="651"/>
      <c r="N1" s="651"/>
      <c r="O1" s="651"/>
      <c r="P1" s="651"/>
      <c r="Q1" s="651"/>
    </row>
    <row r="2" spans="1:17" s="650" customFormat="1" ht="18">
      <c r="A2" s="1081" t="s">
        <v>483</v>
      </c>
      <c r="B2" s="659"/>
      <c r="C2" s="659"/>
      <c r="D2" s="659"/>
      <c r="E2" s="659"/>
      <c r="F2" s="659"/>
      <c r="G2" s="659"/>
      <c r="H2" s="1046" t="s">
        <v>421</v>
      </c>
      <c r="I2" s="659"/>
      <c r="J2" s="659"/>
      <c r="K2" s="659"/>
      <c r="L2" s="659"/>
      <c r="M2" s="659"/>
      <c r="N2" s="659"/>
      <c r="O2" s="659"/>
      <c r="P2" s="659"/>
      <c r="Q2" s="651"/>
    </row>
    <row r="3" spans="1:17" ht="18">
      <c r="A3" s="436"/>
      <c r="B3" s="10"/>
      <c r="C3" s="10"/>
      <c r="D3" s="10"/>
      <c r="E3" s="10"/>
      <c r="F3" s="10"/>
      <c r="G3" s="10"/>
      <c r="M3" s="10"/>
      <c r="N3" s="10"/>
      <c r="O3" s="10"/>
    </row>
    <row r="4" spans="1:17" ht="15.75" customHeight="1">
      <c r="A4" s="669" t="s">
        <v>482</v>
      </c>
      <c r="B4" s="875"/>
      <c r="C4" s="875"/>
      <c r="D4" s="875"/>
      <c r="E4" s="875"/>
      <c r="F4" s="875"/>
      <c r="G4" s="875"/>
      <c r="I4" s="10"/>
      <c r="J4" s="10"/>
      <c r="K4" s="10"/>
      <c r="L4" s="10"/>
      <c r="M4" s="10"/>
      <c r="N4" s="10"/>
      <c r="O4" s="10"/>
    </row>
    <row r="5" spans="1:17">
      <c r="A5" s="1233" t="s">
        <v>7</v>
      </c>
      <c r="B5" s="840" t="s">
        <v>96</v>
      </c>
      <c r="C5" s="840" t="s">
        <v>130</v>
      </c>
      <c r="D5" s="358" t="s">
        <v>97</v>
      </c>
      <c r="E5" s="1072" t="s">
        <v>433</v>
      </c>
      <c r="F5" s="840" t="s">
        <v>131</v>
      </c>
      <c r="G5" s="970" t="s">
        <v>132</v>
      </c>
      <c r="H5" s="1233" t="s">
        <v>7</v>
      </c>
      <c r="I5" s="1054" t="s">
        <v>444</v>
      </c>
      <c r="J5" s="882" t="s">
        <v>98</v>
      </c>
      <c r="K5" s="882" t="s">
        <v>98</v>
      </c>
      <c r="L5" s="884" t="s">
        <v>99</v>
      </c>
      <c r="M5" s="10"/>
      <c r="N5" s="409"/>
      <c r="O5" s="409"/>
      <c r="P5"/>
      <c r="Q5"/>
    </row>
    <row r="6" spans="1:17">
      <c r="A6" s="1223"/>
      <c r="B6" s="1053" t="s">
        <v>426</v>
      </c>
      <c r="C6" s="1053" t="s">
        <v>427</v>
      </c>
      <c r="D6" s="1053" t="s">
        <v>432</v>
      </c>
      <c r="E6" s="1055" t="s">
        <v>434</v>
      </c>
      <c r="F6" s="840" t="s">
        <v>100</v>
      </c>
      <c r="G6" s="968" t="s">
        <v>355</v>
      </c>
      <c r="H6" s="1139"/>
      <c r="I6" s="840" t="s">
        <v>102</v>
      </c>
      <c r="J6" s="1053" t="s">
        <v>446</v>
      </c>
      <c r="K6" s="840" t="s">
        <v>101</v>
      </c>
      <c r="L6" s="358" t="s">
        <v>103</v>
      </c>
      <c r="N6"/>
      <c r="O6"/>
      <c r="P6"/>
      <c r="Q6"/>
    </row>
    <row r="7" spans="1:17">
      <c r="A7" s="1139"/>
      <c r="B7" s="971" t="s">
        <v>390</v>
      </c>
      <c r="C7" s="971" t="s">
        <v>390</v>
      </c>
      <c r="D7" s="840"/>
      <c r="E7" s="1055" t="s">
        <v>435</v>
      </c>
      <c r="F7" s="1053" t="s">
        <v>436</v>
      </c>
      <c r="G7" s="1053" t="s">
        <v>439</v>
      </c>
      <c r="H7" s="1139"/>
      <c r="I7" s="840"/>
      <c r="J7" s="840" t="s">
        <v>104</v>
      </c>
      <c r="K7" s="840" t="s">
        <v>105</v>
      </c>
      <c r="L7" s="358" t="s">
        <v>106</v>
      </c>
      <c r="N7"/>
      <c r="O7"/>
      <c r="P7"/>
      <c r="Q7"/>
    </row>
    <row r="8" spans="1:17">
      <c r="A8" s="1234"/>
      <c r="B8" s="876">
        <v>2010</v>
      </c>
      <c r="C8" s="876">
        <v>2010</v>
      </c>
      <c r="D8" s="877"/>
      <c r="E8" s="878"/>
      <c r="F8" s="879"/>
      <c r="G8" s="880"/>
      <c r="H8" s="1234"/>
      <c r="I8" s="880"/>
      <c r="J8" s="880"/>
      <c r="K8" s="880"/>
      <c r="L8" s="885" t="s">
        <v>447</v>
      </c>
      <c r="N8"/>
      <c r="O8"/>
      <c r="P8"/>
      <c r="Q8"/>
    </row>
    <row r="9" spans="1:17" ht="14.25" customHeight="1">
      <c r="A9" s="992" t="s">
        <v>8</v>
      </c>
      <c r="B9" s="723">
        <v>1880860</v>
      </c>
      <c r="C9" s="723">
        <v>1845687</v>
      </c>
      <c r="D9" s="723">
        <v>1734145</v>
      </c>
      <c r="E9" s="682">
        <v>6.4321034284906986</v>
      </c>
      <c r="F9" s="723">
        <v>905144.71571936773</v>
      </c>
      <c r="G9" s="682">
        <v>8.9</v>
      </c>
      <c r="H9" s="670" t="s">
        <v>8</v>
      </c>
      <c r="I9" s="723">
        <v>8280.2000000000007</v>
      </c>
      <c r="J9" s="723">
        <v>222.90367382430375</v>
      </c>
      <c r="K9" s="723">
        <v>904</v>
      </c>
      <c r="L9" s="682">
        <v>42.398142263558228</v>
      </c>
      <c r="M9" s="994"/>
      <c r="N9"/>
      <c r="O9"/>
      <c r="P9"/>
      <c r="Q9"/>
    </row>
    <row r="10" spans="1:17" ht="14.25" customHeight="1">
      <c r="A10" s="524" t="s">
        <v>9</v>
      </c>
      <c r="B10" s="724">
        <v>3321058</v>
      </c>
      <c r="C10" s="724">
        <v>3232352</v>
      </c>
      <c r="D10" s="724">
        <v>2908359</v>
      </c>
      <c r="E10" s="685">
        <v>11.140062145010287</v>
      </c>
      <c r="F10" s="724">
        <v>1488917.0504494729</v>
      </c>
      <c r="G10" s="685">
        <v>9.5</v>
      </c>
      <c r="H10" s="524" t="s">
        <v>9</v>
      </c>
      <c r="I10" s="724">
        <v>41308.42</v>
      </c>
      <c r="J10" s="724">
        <v>78.249228607630116</v>
      </c>
      <c r="K10" s="724">
        <v>2296</v>
      </c>
      <c r="L10" s="685">
        <v>38.489805565730464</v>
      </c>
      <c r="M10" s="995"/>
      <c r="N10"/>
      <c r="O10"/>
      <c r="P10"/>
      <c r="Q10"/>
    </row>
    <row r="11" spans="1:17" ht="14.25" customHeight="1">
      <c r="A11" s="670" t="s">
        <v>10</v>
      </c>
      <c r="B11" s="723">
        <v>1388779</v>
      </c>
      <c r="C11" s="723">
        <v>1347387</v>
      </c>
      <c r="D11" s="723">
        <v>1308878</v>
      </c>
      <c r="E11" s="682">
        <v>2.9421382283146391</v>
      </c>
      <c r="F11" s="723">
        <v>608972.54523478984</v>
      </c>
      <c r="G11" s="682">
        <v>8.5</v>
      </c>
      <c r="H11" s="670" t="s">
        <v>10</v>
      </c>
      <c r="I11" s="723">
        <v>26012.89</v>
      </c>
      <c r="J11" s="723">
        <v>51.796897614990108</v>
      </c>
      <c r="K11" s="723">
        <v>1310</v>
      </c>
      <c r="L11" s="682">
        <v>30.205204592296052</v>
      </c>
      <c r="M11" s="994"/>
      <c r="N11"/>
      <c r="O11"/>
      <c r="P11"/>
      <c r="Q11"/>
    </row>
    <row r="12" spans="1:17" ht="14.25" customHeight="1">
      <c r="A12" s="524" t="s">
        <v>11</v>
      </c>
      <c r="B12" s="724">
        <v>1693742</v>
      </c>
      <c r="C12" s="724">
        <v>1642115</v>
      </c>
      <c r="D12" s="724">
        <v>1610067</v>
      </c>
      <c r="E12" s="685">
        <v>1.990476172730693</v>
      </c>
      <c r="F12" s="724">
        <v>741382.73889036535</v>
      </c>
      <c r="G12" s="685">
        <v>8.8000000000000007</v>
      </c>
      <c r="H12" s="524" t="s">
        <v>11</v>
      </c>
      <c r="I12" s="724">
        <v>31581.96</v>
      </c>
      <c r="J12" s="724">
        <v>51.995347977136319</v>
      </c>
      <c r="K12" s="724">
        <v>2046</v>
      </c>
      <c r="L12" s="685">
        <v>27.605192084598215</v>
      </c>
      <c r="M12" s="995"/>
      <c r="N12"/>
      <c r="O12"/>
      <c r="P12"/>
      <c r="Q12"/>
    </row>
    <row r="13" spans="1:17" ht="14.25" customHeight="1">
      <c r="A13" s="670" t="s">
        <v>12</v>
      </c>
      <c r="B13" s="723">
        <v>3301802</v>
      </c>
      <c r="C13" s="723">
        <v>3199066</v>
      </c>
      <c r="D13" s="723">
        <v>2906197</v>
      </c>
      <c r="E13" s="682">
        <v>10.077396680266348</v>
      </c>
      <c r="F13" s="723">
        <v>1454873.3967232145</v>
      </c>
      <c r="G13" s="682">
        <v>8.5</v>
      </c>
      <c r="H13" s="670" t="s">
        <v>12</v>
      </c>
      <c r="I13" s="723">
        <v>27207.91</v>
      </c>
      <c r="J13" s="723">
        <v>117.5785277149182</v>
      </c>
      <c r="K13" s="723">
        <v>1270</v>
      </c>
      <c r="L13" s="682">
        <v>31.549208425209109</v>
      </c>
      <c r="M13" s="994"/>
      <c r="N13"/>
      <c r="O13"/>
      <c r="P13"/>
      <c r="Q13"/>
    </row>
    <row r="14" spans="1:17" ht="14.25" customHeight="1">
      <c r="A14" s="524" t="s">
        <v>13</v>
      </c>
      <c r="B14" s="724">
        <v>2619613</v>
      </c>
      <c r="C14" s="724">
        <v>2548065</v>
      </c>
      <c r="D14" s="724">
        <v>2440329</v>
      </c>
      <c r="E14" s="685">
        <v>4.4148145598400967</v>
      </c>
      <c r="F14" s="724">
        <v>1177166.8263386509</v>
      </c>
      <c r="G14" s="685">
        <v>9.1999999999999993</v>
      </c>
      <c r="H14" s="524" t="s">
        <v>13</v>
      </c>
      <c r="I14" s="724">
        <v>39150.94</v>
      </c>
      <c r="J14" s="724">
        <v>65.083111669860287</v>
      </c>
      <c r="K14" s="724">
        <v>1841</v>
      </c>
      <c r="L14" s="685">
        <v>35.576250998306556</v>
      </c>
      <c r="M14" s="995"/>
      <c r="N14"/>
      <c r="O14"/>
      <c r="P14"/>
      <c r="Q14"/>
    </row>
    <row r="15" spans="1:17" ht="14.25" customHeight="1">
      <c r="A15" s="670" t="s">
        <v>14</v>
      </c>
      <c r="B15" s="723">
        <v>1373935</v>
      </c>
      <c r="C15" s="723">
        <v>1335923</v>
      </c>
      <c r="D15" s="723">
        <v>1342363</v>
      </c>
      <c r="E15" s="682">
        <v>-0.47975100624794154</v>
      </c>
      <c r="F15" s="723">
        <v>613793.53787796828</v>
      </c>
      <c r="G15" s="682">
        <v>10.3</v>
      </c>
      <c r="H15" s="670" t="s">
        <v>14</v>
      </c>
      <c r="I15" s="723">
        <v>25605.75</v>
      </c>
      <c r="J15" s="723">
        <v>52.172773693408708</v>
      </c>
      <c r="K15" s="723">
        <v>1954</v>
      </c>
      <c r="L15" s="682">
        <v>37.314950038288131</v>
      </c>
      <c r="M15" s="994"/>
      <c r="N15"/>
      <c r="O15"/>
      <c r="P15"/>
      <c r="Q15"/>
    </row>
    <row r="16" spans="1:17" ht="14.25" customHeight="1">
      <c r="A16" s="524" t="s">
        <v>15</v>
      </c>
      <c r="B16" s="724">
        <v>314867</v>
      </c>
      <c r="C16" s="724">
        <v>309693</v>
      </c>
      <c r="D16" s="724">
        <v>260196</v>
      </c>
      <c r="E16" s="685">
        <v>19.02296730157267</v>
      </c>
      <c r="F16" s="724">
        <v>138621.38726718666</v>
      </c>
      <c r="G16" s="685">
        <v>9.9</v>
      </c>
      <c r="H16" s="524" t="s">
        <v>15</v>
      </c>
      <c r="I16" s="724">
        <v>8679.7900000000009</v>
      </c>
      <c r="J16" s="724">
        <v>35.67978027118167</v>
      </c>
      <c r="K16" s="724">
        <v>360</v>
      </c>
      <c r="L16" s="685">
        <v>38.614046814102998</v>
      </c>
      <c r="M16" s="995"/>
      <c r="N16"/>
      <c r="O16"/>
      <c r="P16"/>
      <c r="Q16"/>
    </row>
    <row r="17" spans="1:17" ht="14.25" customHeight="1">
      <c r="A17" s="670" t="s">
        <v>16</v>
      </c>
      <c r="B17" s="723">
        <v>1208268</v>
      </c>
      <c r="C17" s="723">
        <v>1171763</v>
      </c>
      <c r="D17" s="723">
        <v>1117059</v>
      </c>
      <c r="E17" s="682">
        <v>4.897145092604771</v>
      </c>
      <c r="F17" s="723">
        <v>548192.18792161124</v>
      </c>
      <c r="G17" s="682">
        <v>9.1</v>
      </c>
      <c r="H17" s="670" t="s">
        <v>16</v>
      </c>
      <c r="I17" s="723">
        <v>16202.34</v>
      </c>
      <c r="J17" s="723">
        <v>72.320603073383225</v>
      </c>
      <c r="K17" s="723">
        <v>1785</v>
      </c>
      <c r="L17" s="682">
        <v>27.051716089345714</v>
      </c>
      <c r="M17" s="994"/>
      <c r="N17"/>
      <c r="O17"/>
      <c r="P17"/>
      <c r="Q17"/>
    </row>
    <row r="18" spans="1:17" ht="14.25" customHeight="1">
      <c r="A18" s="524" t="s">
        <v>17</v>
      </c>
      <c r="B18" s="724">
        <v>2693275</v>
      </c>
      <c r="C18" s="724">
        <v>2636350</v>
      </c>
      <c r="D18" s="724">
        <v>2295648</v>
      </c>
      <c r="E18" s="685">
        <v>14.841212590083508</v>
      </c>
      <c r="F18" s="724">
        <v>1153083.1197453667</v>
      </c>
      <c r="G18" s="685">
        <v>13.7</v>
      </c>
      <c r="H18" s="524" t="s">
        <v>17</v>
      </c>
      <c r="I18" s="724">
        <v>27375.79</v>
      </c>
      <c r="J18" s="724">
        <v>96.302243697807441</v>
      </c>
      <c r="K18" s="724">
        <v>1545</v>
      </c>
      <c r="L18" s="685">
        <v>40.253001308627461</v>
      </c>
      <c r="M18" s="995"/>
      <c r="N18"/>
      <c r="O18"/>
      <c r="P18"/>
      <c r="Q18"/>
    </row>
    <row r="19" spans="1:17" ht="14.25" customHeight="1">
      <c r="A19" s="670" t="s">
        <v>18</v>
      </c>
      <c r="B19" s="723">
        <v>764935</v>
      </c>
      <c r="C19" s="723">
        <v>742771</v>
      </c>
      <c r="D19" s="723">
        <v>710939</v>
      </c>
      <c r="E19" s="682">
        <v>4.4774586849223308</v>
      </c>
      <c r="F19" s="723">
        <v>324552.08116852387</v>
      </c>
      <c r="G19" s="682">
        <v>8.8000000000000007</v>
      </c>
      <c r="H19" s="670" t="s">
        <v>18</v>
      </c>
      <c r="I19" s="723">
        <v>16942.34</v>
      </c>
      <c r="J19" s="723">
        <v>43.841110495952741</v>
      </c>
      <c r="K19" s="723">
        <v>747</v>
      </c>
      <c r="L19" s="682">
        <v>33.480978659640726</v>
      </c>
      <c r="M19" s="994"/>
      <c r="N19"/>
      <c r="O19"/>
      <c r="P19"/>
      <c r="Q19"/>
    </row>
    <row r="20" spans="1:17" ht="14.25" customHeight="1">
      <c r="A20" s="524" t="s">
        <v>19</v>
      </c>
      <c r="B20" s="724">
        <v>2406524</v>
      </c>
      <c r="C20" s="724">
        <v>2350920</v>
      </c>
      <c r="D20" s="724">
        <v>2310376</v>
      </c>
      <c r="E20" s="685">
        <v>1.7548658746455059</v>
      </c>
      <c r="F20" s="724">
        <v>1091910.3811104293</v>
      </c>
      <c r="G20" s="685">
        <v>10.3</v>
      </c>
      <c r="H20" s="524" t="s">
        <v>19</v>
      </c>
      <c r="I20" s="724">
        <v>23547.360000000001</v>
      </c>
      <c r="J20" s="724">
        <v>99.837943616609252</v>
      </c>
      <c r="K20" s="724">
        <v>2338</v>
      </c>
      <c r="L20" s="685">
        <v>30.35777482857775</v>
      </c>
      <c r="M20" s="995"/>
      <c r="N20"/>
      <c r="O20"/>
      <c r="P20"/>
      <c r="Q20"/>
    </row>
    <row r="21" spans="1:17" ht="14.25" customHeight="1">
      <c r="A21" s="670" t="s">
        <v>20</v>
      </c>
      <c r="B21" s="723">
        <v>2964308</v>
      </c>
      <c r="C21" s="723">
        <v>2881756</v>
      </c>
      <c r="D21" s="723">
        <v>2551687</v>
      </c>
      <c r="E21" s="682">
        <v>12.935324747902065</v>
      </c>
      <c r="F21" s="723">
        <v>1344723.4841628282</v>
      </c>
      <c r="G21" s="682">
        <v>10</v>
      </c>
      <c r="H21" s="670" t="s">
        <v>20</v>
      </c>
      <c r="I21" s="723">
        <v>45347.94</v>
      </c>
      <c r="J21" s="723">
        <v>63.547671625216047</v>
      </c>
      <c r="K21" s="723">
        <v>3020</v>
      </c>
      <c r="L21" s="682">
        <v>37.255444249964256</v>
      </c>
      <c r="M21" s="994"/>
      <c r="N21"/>
      <c r="O21"/>
      <c r="P21"/>
      <c r="Q21"/>
    </row>
    <row r="22" spans="1:17" ht="14.25" customHeight="1">
      <c r="A22" s="524" t="s">
        <v>21</v>
      </c>
      <c r="B22" s="724">
        <v>4107148</v>
      </c>
      <c r="C22" s="724">
        <v>4038157</v>
      </c>
      <c r="D22" s="724">
        <v>3996588</v>
      </c>
      <c r="E22" s="685">
        <v>1.0401122157200016</v>
      </c>
      <c r="F22" s="724">
        <v>1803371.5294536392</v>
      </c>
      <c r="G22" s="685">
        <v>12.8</v>
      </c>
      <c r="H22" s="524" t="s">
        <v>21</v>
      </c>
      <c r="I22" s="724">
        <v>12414.09</v>
      </c>
      <c r="J22" s="724">
        <v>325.28820074608768</v>
      </c>
      <c r="K22" s="724">
        <v>1545</v>
      </c>
      <c r="L22" s="685">
        <v>48.051499731189253</v>
      </c>
      <c r="M22" s="995"/>
      <c r="N22"/>
      <c r="O22"/>
      <c r="P22"/>
      <c r="Q22"/>
    </row>
    <row r="23" spans="1:17" ht="14.25" customHeight="1">
      <c r="A23" s="670" t="s">
        <v>22</v>
      </c>
      <c r="B23" s="723">
        <v>1518103</v>
      </c>
      <c r="C23" s="723">
        <v>1473494</v>
      </c>
      <c r="D23" s="723">
        <v>1422193</v>
      </c>
      <c r="E23" s="682">
        <v>3.6071756786877796</v>
      </c>
      <c r="F23" s="723">
        <v>662664.49646128027</v>
      </c>
      <c r="G23" s="682">
        <v>8.9</v>
      </c>
      <c r="H23" s="670" t="s">
        <v>22</v>
      </c>
      <c r="I23" s="723">
        <v>17589.32</v>
      </c>
      <c r="J23" s="723">
        <v>83.772084423957267</v>
      </c>
      <c r="K23" s="723">
        <v>1812</v>
      </c>
      <c r="L23" s="682">
        <v>23.622423980009419</v>
      </c>
      <c r="M23" s="994"/>
      <c r="N23"/>
      <c r="O23"/>
      <c r="P23"/>
      <c r="Q23"/>
    </row>
    <row r="24" spans="1:17" ht="14.25" customHeight="1">
      <c r="A24" s="524" t="s">
        <v>23</v>
      </c>
      <c r="B24" s="724">
        <v>1879146</v>
      </c>
      <c r="C24" s="724">
        <v>1836954</v>
      </c>
      <c r="D24" s="724">
        <v>1780192</v>
      </c>
      <c r="E24" s="685">
        <v>3.1885324729018061</v>
      </c>
      <c r="F24" s="724">
        <v>855750.98950177885</v>
      </c>
      <c r="G24" s="685">
        <v>10.9</v>
      </c>
      <c r="H24" s="524" t="s">
        <v>23</v>
      </c>
      <c r="I24" s="724">
        <v>12317.31</v>
      </c>
      <c r="J24" s="724">
        <v>149.13597205883428</v>
      </c>
      <c r="K24" s="724">
        <v>1419</v>
      </c>
      <c r="L24" s="685">
        <v>39.641384596456959</v>
      </c>
      <c r="M24" s="995"/>
      <c r="N24"/>
      <c r="O24"/>
      <c r="P24"/>
      <c r="Q24"/>
    </row>
    <row r="25" spans="1:17" ht="14.25" customHeight="1">
      <c r="A25" s="670" t="s">
        <v>24</v>
      </c>
      <c r="B25" s="723">
        <v>3676582</v>
      </c>
      <c r="C25" s="723">
        <v>3571495</v>
      </c>
      <c r="D25" s="723">
        <v>3222061</v>
      </c>
      <c r="E25" s="682">
        <v>10.845046074546705</v>
      </c>
      <c r="F25" s="723">
        <v>1679480.5449609396</v>
      </c>
      <c r="G25" s="682">
        <v>8.5</v>
      </c>
      <c r="H25" s="670" t="s">
        <v>24</v>
      </c>
      <c r="I25" s="723">
        <v>32081.77</v>
      </c>
      <c r="J25" s="723">
        <v>111.32474922674155</v>
      </c>
      <c r="K25" s="723">
        <v>1496</v>
      </c>
      <c r="L25" s="682">
        <v>37.644011821380126</v>
      </c>
      <c r="M25" s="994"/>
      <c r="N25"/>
      <c r="O25"/>
      <c r="P25"/>
      <c r="Q25"/>
    </row>
    <row r="26" spans="1:17" ht="14.25" customHeight="1">
      <c r="A26" s="524" t="s">
        <v>25</v>
      </c>
      <c r="B26" s="724">
        <v>1962150</v>
      </c>
      <c r="C26" s="724">
        <v>1914844</v>
      </c>
      <c r="D26" s="724">
        <v>1857481</v>
      </c>
      <c r="E26" s="685">
        <v>3.0882146304592073</v>
      </c>
      <c r="F26" s="724">
        <v>889846.42997604038</v>
      </c>
      <c r="G26" s="685">
        <v>11.5</v>
      </c>
      <c r="H26" s="524" t="s">
        <v>25</v>
      </c>
      <c r="I26" s="724">
        <v>19399.46</v>
      </c>
      <c r="J26" s="724">
        <v>98.706046456963236</v>
      </c>
      <c r="K26" s="724">
        <v>2291</v>
      </c>
      <c r="L26" s="685">
        <v>29.740960621335212</v>
      </c>
      <c r="M26" s="995"/>
      <c r="N26"/>
      <c r="O26"/>
      <c r="P26"/>
      <c r="Q26"/>
    </row>
    <row r="27" spans="1:17" ht="14.25" customHeight="1">
      <c r="A27" s="670" t="s">
        <v>26</v>
      </c>
      <c r="B27" s="723">
        <v>1824367</v>
      </c>
      <c r="C27" s="723">
        <v>1770363</v>
      </c>
      <c r="D27" s="723">
        <v>1640068</v>
      </c>
      <c r="E27" s="682">
        <v>7.94448766758451</v>
      </c>
      <c r="F27" s="723">
        <v>797430.55565392901</v>
      </c>
      <c r="G27" s="682">
        <v>9.1</v>
      </c>
      <c r="H27" s="670" t="s">
        <v>26</v>
      </c>
      <c r="I27" s="723">
        <v>25809.53</v>
      </c>
      <c r="J27" s="723">
        <v>68.593383916716036</v>
      </c>
      <c r="K27" s="723">
        <v>1460</v>
      </c>
      <c r="L27" s="682">
        <v>23.783709894524456</v>
      </c>
      <c r="M27" s="994"/>
      <c r="N27"/>
      <c r="O27"/>
      <c r="P27"/>
      <c r="Q27"/>
    </row>
    <row r="28" spans="1:17" ht="14.25" customHeight="1">
      <c r="A28" s="524" t="s">
        <v>27</v>
      </c>
      <c r="B28" s="724">
        <v>4984058</v>
      </c>
      <c r="C28" s="724">
        <v>4899155</v>
      </c>
      <c r="D28" s="724">
        <v>4506151</v>
      </c>
      <c r="E28" s="685">
        <v>8.7215008995481966</v>
      </c>
      <c r="F28" s="724">
        <v>2179385.2943781451</v>
      </c>
      <c r="G28" s="685">
        <v>11.2</v>
      </c>
      <c r="H28" s="524" t="s">
        <v>27</v>
      </c>
      <c r="I28" s="724">
        <v>31399.64</v>
      </c>
      <c r="J28" s="724">
        <v>156.02583341719841</v>
      </c>
      <c r="K28" s="724">
        <v>958</v>
      </c>
      <c r="L28" s="685">
        <v>71.463405423996591</v>
      </c>
      <c r="M28" s="995"/>
      <c r="N28"/>
      <c r="O28"/>
      <c r="P28"/>
      <c r="Q28"/>
    </row>
    <row r="29" spans="1:17" ht="14.25" customHeight="1">
      <c r="A29" s="867" t="s">
        <v>28</v>
      </c>
      <c r="B29" s="868">
        <v>6384816</v>
      </c>
      <c r="C29" s="868">
        <v>6230691</v>
      </c>
      <c r="D29" s="868">
        <v>5645407</v>
      </c>
      <c r="E29" s="869">
        <v>10.367436749910141</v>
      </c>
      <c r="F29" s="868">
        <v>2994345.9145450233</v>
      </c>
      <c r="G29" s="869">
        <v>8.5</v>
      </c>
      <c r="H29" s="867" t="s">
        <v>28</v>
      </c>
      <c r="I29" s="723">
        <v>43698.23</v>
      </c>
      <c r="J29" s="723">
        <v>142.58451658110636</v>
      </c>
      <c r="K29" s="723">
        <v>2874</v>
      </c>
      <c r="L29" s="682">
        <v>42.737539062681812</v>
      </c>
      <c r="M29" s="994"/>
      <c r="N29"/>
      <c r="O29"/>
      <c r="P29"/>
      <c r="Q29"/>
    </row>
    <row r="30" spans="1:17" ht="14.25" customHeight="1">
      <c r="A30" s="848" t="s">
        <v>29</v>
      </c>
      <c r="B30" s="856">
        <v>52268336</v>
      </c>
      <c r="C30" s="856">
        <v>50979001</v>
      </c>
      <c r="D30" s="856">
        <v>47566384</v>
      </c>
      <c r="E30" s="849">
        <v>7.1744301605940919</v>
      </c>
      <c r="F30" s="856">
        <v>23453609.207540549</v>
      </c>
      <c r="G30" s="1093" t="s">
        <v>428</v>
      </c>
      <c r="H30" s="848" t="s">
        <v>29</v>
      </c>
      <c r="I30" s="856">
        <v>531952.98</v>
      </c>
      <c r="J30" s="856">
        <v>95.83365995994609</v>
      </c>
      <c r="K30" s="856">
        <v>35271</v>
      </c>
      <c r="L30" s="849">
        <v>39.919605329260961</v>
      </c>
      <c r="M30" s="996"/>
      <c r="N30"/>
      <c r="O30"/>
      <c r="P30"/>
      <c r="Q30"/>
    </row>
    <row r="31" spans="1:17" ht="14.25" customHeight="1">
      <c r="A31" s="993" t="s">
        <v>30</v>
      </c>
      <c r="B31" s="870">
        <v>11938714</v>
      </c>
      <c r="C31" s="870">
        <v>11786234</v>
      </c>
      <c r="D31" s="870">
        <v>10952011</v>
      </c>
      <c r="E31" s="850">
        <v>7.617075987231936</v>
      </c>
      <c r="F31" s="870">
        <v>6042845.4432630641</v>
      </c>
      <c r="G31" s="850">
        <v>8.6</v>
      </c>
      <c r="H31" s="993" t="s">
        <v>30</v>
      </c>
      <c r="I31" s="723">
        <v>12012.27</v>
      </c>
      <c r="J31" s="723">
        <v>981.18290714411182</v>
      </c>
      <c r="K31" s="723">
        <v>1281</v>
      </c>
      <c r="L31" s="682">
        <v>83.797131467099675</v>
      </c>
      <c r="M31" s="994"/>
      <c r="N31"/>
      <c r="O31"/>
      <c r="P31"/>
      <c r="Q31"/>
    </row>
    <row r="32" spans="1:17" ht="14.25" customHeight="1">
      <c r="A32" s="848" t="s">
        <v>31</v>
      </c>
      <c r="B32" s="856">
        <v>64207050</v>
      </c>
      <c r="C32" s="856">
        <v>62765235</v>
      </c>
      <c r="D32" s="856">
        <v>58518395</v>
      </c>
      <c r="E32" s="849">
        <v>7.2572735462071325</v>
      </c>
      <c r="F32" s="856">
        <v>29496454.650803614</v>
      </c>
      <c r="G32" s="849">
        <v>9.6999999999999993</v>
      </c>
      <c r="H32" s="848" t="s">
        <v>31</v>
      </c>
      <c r="I32" s="856">
        <v>543965.25</v>
      </c>
      <c r="J32" s="856">
        <v>115.38464083873005</v>
      </c>
      <c r="K32" s="856">
        <v>36552</v>
      </c>
      <c r="L32" s="849">
        <v>48.159051742576921</v>
      </c>
      <c r="M32" s="996"/>
      <c r="N32"/>
      <c r="O32"/>
      <c r="P32"/>
      <c r="Q32"/>
    </row>
    <row r="33" spans="1:17" ht="14.25" customHeight="1">
      <c r="A33" s="670" t="s">
        <v>32</v>
      </c>
      <c r="B33" s="723">
        <v>409905</v>
      </c>
      <c r="C33" s="723">
        <v>403355</v>
      </c>
      <c r="D33" s="723">
        <v>386566</v>
      </c>
      <c r="E33" s="682">
        <v>4.3431134657471171</v>
      </c>
      <c r="F33" s="723">
        <v>177531.76043041292</v>
      </c>
      <c r="G33" s="682">
        <v>26.2</v>
      </c>
      <c r="H33" s="670" t="s">
        <v>32</v>
      </c>
      <c r="I33" s="723">
        <v>1628.4</v>
      </c>
      <c r="J33" s="723">
        <v>247.70019651191353</v>
      </c>
      <c r="K33" s="723">
        <v>32</v>
      </c>
      <c r="L33" s="682">
        <v>77.00115283063306</v>
      </c>
      <c r="M33" s="994"/>
      <c r="N33"/>
      <c r="O33"/>
      <c r="P33"/>
      <c r="Q33"/>
    </row>
    <row r="34" spans="1:17" ht="14.25" customHeight="1">
      <c r="A34" s="524" t="s">
        <v>33</v>
      </c>
      <c r="B34" s="724">
        <v>231167</v>
      </c>
      <c r="C34" s="724">
        <v>229040</v>
      </c>
      <c r="D34" s="724">
        <v>157213</v>
      </c>
      <c r="E34" s="685">
        <v>45.687697582261009</v>
      </c>
      <c r="F34" s="724">
        <v>90719.940744334599</v>
      </c>
      <c r="G34" s="685">
        <v>21.3</v>
      </c>
      <c r="H34" s="524" t="s">
        <v>33</v>
      </c>
      <c r="I34" s="724">
        <v>83533.899999999994</v>
      </c>
      <c r="J34" s="724">
        <v>2.7418808411914206</v>
      </c>
      <c r="K34" s="724">
        <v>22</v>
      </c>
      <c r="L34" s="685">
        <v>72.781173594132028</v>
      </c>
      <c r="M34" s="995"/>
      <c r="N34"/>
      <c r="O34"/>
      <c r="P34"/>
      <c r="Q34"/>
    </row>
    <row r="35" spans="1:17" ht="14.25" customHeight="1">
      <c r="A35" s="670" t="s">
        <v>34</v>
      </c>
      <c r="B35" s="723">
        <v>400535</v>
      </c>
      <c r="C35" s="723">
        <v>394173</v>
      </c>
      <c r="D35" s="723">
        <v>381427</v>
      </c>
      <c r="E35" s="682">
        <v>3.3416617072205224</v>
      </c>
      <c r="F35" s="723">
        <v>177899.11931662681</v>
      </c>
      <c r="G35" s="682">
        <v>22.8</v>
      </c>
      <c r="H35" s="670" t="s">
        <v>34</v>
      </c>
      <c r="I35" s="723">
        <v>1128</v>
      </c>
      <c r="J35" s="723">
        <v>349.44414893617022</v>
      </c>
      <c r="K35" s="723">
        <v>34</v>
      </c>
      <c r="L35" s="682">
        <v>74.289208038094955</v>
      </c>
      <c r="M35" s="994"/>
      <c r="N35"/>
      <c r="O35"/>
      <c r="P35"/>
      <c r="Q35"/>
    </row>
    <row r="36" spans="1:17" ht="14.25" customHeight="1">
      <c r="A36" s="871" t="s">
        <v>35</v>
      </c>
      <c r="B36" s="872">
        <v>829903</v>
      </c>
      <c r="C36" s="872">
        <v>821136</v>
      </c>
      <c r="D36" s="872">
        <v>706300</v>
      </c>
      <c r="E36" s="873">
        <v>16.258813535324922</v>
      </c>
      <c r="F36" s="872">
        <v>372162.59551344108</v>
      </c>
      <c r="G36" s="873">
        <v>29</v>
      </c>
      <c r="H36" s="871" t="s">
        <v>35</v>
      </c>
      <c r="I36" s="724">
        <v>2503.7199999999998</v>
      </c>
      <c r="J36" s="724">
        <v>327.96638601760583</v>
      </c>
      <c r="K36" s="724">
        <v>24</v>
      </c>
      <c r="L36" s="685">
        <v>94.681027259796181</v>
      </c>
      <c r="M36" s="995"/>
      <c r="N36"/>
      <c r="O36"/>
      <c r="P36"/>
      <c r="Q36"/>
    </row>
    <row r="37" spans="1:17" ht="14.25" customHeight="1">
      <c r="A37" s="857" t="s">
        <v>129</v>
      </c>
      <c r="B37" s="858">
        <v>1871510</v>
      </c>
      <c r="C37" s="858">
        <v>1847704</v>
      </c>
      <c r="D37" s="858">
        <v>1631506</v>
      </c>
      <c r="E37" s="874">
        <v>13.25143762879204</v>
      </c>
      <c r="F37" s="858">
        <v>818313.41600481537</v>
      </c>
      <c r="G37" s="1094" t="s">
        <v>428</v>
      </c>
      <c r="H37" s="857" t="s">
        <v>129</v>
      </c>
      <c r="I37" s="858">
        <v>88794.02</v>
      </c>
      <c r="J37" s="858">
        <v>20.808878796117124</v>
      </c>
      <c r="K37" s="858">
        <v>112</v>
      </c>
      <c r="L37" s="874">
        <v>83.756597377069056</v>
      </c>
      <c r="M37" s="997"/>
      <c r="N37"/>
      <c r="O37"/>
      <c r="P37"/>
      <c r="Q37"/>
    </row>
    <row r="38" spans="1:17" ht="14.25" customHeight="1">
      <c r="A38" s="848" t="s">
        <v>128</v>
      </c>
      <c r="B38" s="856">
        <v>66078560</v>
      </c>
      <c r="C38" s="856">
        <v>64612939</v>
      </c>
      <c r="D38" s="856">
        <v>60149901</v>
      </c>
      <c r="E38" s="849">
        <v>7.4198592612812364</v>
      </c>
      <c r="F38" s="856">
        <v>30314768.066808429</v>
      </c>
      <c r="G38" s="849">
        <v>10.1</v>
      </c>
      <c r="H38" s="848" t="s">
        <v>128</v>
      </c>
      <c r="I38" s="856">
        <v>632759.27</v>
      </c>
      <c r="J38" s="856">
        <v>102.1129868235672</v>
      </c>
      <c r="K38" s="856">
        <v>36664</v>
      </c>
      <c r="L38" s="849">
        <v>49.177017005835317</v>
      </c>
      <c r="M38" s="996"/>
      <c r="N38"/>
      <c r="O38"/>
      <c r="P38"/>
      <c r="Q38"/>
    </row>
    <row r="39" spans="1:17">
      <c r="A39" s="8" t="s">
        <v>0</v>
      </c>
      <c r="B39" s="406"/>
      <c r="D39" s="22"/>
      <c r="H39" s="22" t="s">
        <v>443</v>
      </c>
      <c r="I39" s="646"/>
      <c r="J39" s="883"/>
      <c r="K39" s="608"/>
      <c r="L39" s="608"/>
    </row>
    <row r="40" spans="1:17">
      <c r="A40" s="520" t="s">
        <v>430</v>
      </c>
      <c r="H40" s="1264"/>
      <c r="I40" s="1197"/>
      <c r="J40" s="1197"/>
      <c r="K40" s="1197"/>
      <c r="L40" s="1197"/>
      <c r="M40" s="827"/>
    </row>
    <row r="41" spans="1:17">
      <c r="A41" s="520" t="s">
        <v>431</v>
      </c>
      <c r="H41" s="1265" t="s">
        <v>445</v>
      </c>
      <c r="I41" s="1144"/>
      <c r="J41" s="1144"/>
      <c r="K41" s="1144"/>
      <c r="L41" s="1144"/>
      <c r="M41" s="375"/>
    </row>
    <row r="42" spans="1:17">
      <c r="A42" s="520" t="s">
        <v>429</v>
      </c>
      <c r="H42" s="1144"/>
      <c r="I42" s="1144"/>
      <c r="J42" s="1144"/>
      <c r="K42" s="1144"/>
      <c r="L42" s="1144"/>
      <c r="M42" s="375"/>
    </row>
    <row r="43" spans="1:17">
      <c r="A43" s="520" t="s">
        <v>437</v>
      </c>
      <c r="H43" s="435"/>
      <c r="I43" s="435"/>
      <c r="J43" s="435"/>
      <c r="K43" s="435"/>
      <c r="L43" s="435"/>
      <c r="M43" s="375"/>
    </row>
    <row r="44" spans="1:17">
      <c r="A44" s="520" t="s">
        <v>438</v>
      </c>
      <c r="H44" s="370"/>
      <c r="M44" s="375"/>
    </row>
    <row r="45" spans="1:17">
      <c r="A45" s="406"/>
      <c r="M45" s="375"/>
    </row>
    <row r="46" spans="1:17" ht="15.75">
      <c r="A46" s="881" t="s">
        <v>441</v>
      </c>
      <c r="M46" s="435"/>
    </row>
    <row r="47" spans="1:17" ht="15.75">
      <c r="A47" s="13"/>
      <c r="H47" s="438"/>
      <c r="M47" s="437"/>
      <c r="N47" s="435"/>
      <c r="O47" s="435"/>
    </row>
    <row r="48" spans="1:17">
      <c r="A48" s="1266" t="s">
        <v>7</v>
      </c>
      <c r="B48" s="882" t="s">
        <v>107</v>
      </c>
      <c r="C48" s="882" t="s">
        <v>107</v>
      </c>
      <c r="D48" s="882" t="s">
        <v>107</v>
      </c>
      <c r="F48" s="118"/>
      <c r="G48" s="118"/>
      <c r="H48" s="118"/>
      <c r="I48" s="134"/>
      <c r="Q48"/>
    </row>
    <row r="49" spans="1:17" ht="15.75">
      <c r="A49" s="1267"/>
      <c r="B49" s="841" t="s">
        <v>108</v>
      </c>
      <c r="C49" s="841" t="s">
        <v>109</v>
      </c>
      <c r="D49" s="841" t="s">
        <v>109</v>
      </c>
      <c r="F49" s="118"/>
      <c r="G49" s="118"/>
      <c r="H49" s="118"/>
      <c r="I49" s="134"/>
      <c r="L49" s="437"/>
      <c r="M49" s="375"/>
      <c r="N49" s="437"/>
      <c r="O49" s="375"/>
      <c r="Q49"/>
    </row>
    <row r="50" spans="1:17" ht="15.75">
      <c r="A50" s="1268"/>
      <c r="B50" s="847" t="s">
        <v>110</v>
      </c>
      <c r="C50" s="847" t="s">
        <v>155</v>
      </c>
      <c r="D50" s="847" t="s">
        <v>154</v>
      </c>
      <c r="F50" s="118"/>
      <c r="G50" s="118"/>
      <c r="H50" s="118"/>
      <c r="I50" s="134"/>
      <c r="L50" s="437"/>
      <c r="M50" s="435"/>
      <c r="N50" s="435"/>
      <c r="O50" s="435"/>
      <c r="Q50"/>
    </row>
    <row r="51" spans="1:17" ht="15.75">
      <c r="A51" s="670" t="s">
        <v>8</v>
      </c>
      <c r="B51" s="1095">
        <v>54987.435614169342</v>
      </c>
      <c r="C51" s="925">
        <v>29528.457365083505</v>
      </c>
      <c r="D51" s="1088">
        <v>71771.015914838383</v>
      </c>
      <c r="F51" s="51"/>
      <c r="G51" s="118"/>
      <c r="H51" s="118"/>
      <c r="I51" s="134"/>
      <c r="L51" s="437"/>
      <c r="M51" s="435"/>
      <c r="N51" s="437"/>
      <c r="O51" s="435"/>
      <c r="Q51"/>
    </row>
    <row r="52" spans="1:17">
      <c r="A52" s="524" t="s">
        <v>9</v>
      </c>
      <c r="B52" s="1096">
        <v>93415.588148699739</v>
      </c>
      <c r="C52" s="926">
        <v>28322.979731740557</v>
      </c>
      <c r="D52" s="1089">
        <v>70488.60534982603</v>
      </c>
      <c r="F52" s="54"/>
      <c r="G52" s="86"/>
      <c r="H52" s="86"/>
      <c r="I52" s="460"/>
      <c r="Q52"/>
    </row>
    <row r="53" spans="1:17">
      <c r="A53" s="670" t="s">
        <v>10</v>
      </c>
      <c r="B53" s="1095">
        <v>35166.417336916973</v>
      </c>
      <c r="C53" s="925">
        <v>25945.253653726511</v>
      </c>
      <c r="D53" s="1088">
        <v>66695.780378247364</v>
      </c>
      <c r="F53" s="54"/>
      <c r="G53" s="86"/>
      <c r="H53" s="86"/>
      <c r="I53" s="460"/>
      <c r="Q53"/>
    </row>
    <row r="54" spans="1:17">
      <c r="A54" s="524" t="s">
        <v>11</v>
      </c>
      <c r="B54" s="1096">
        <v>43847.745119529529</v>
      </c>
      <c r="C54" s="926">
        <v>26727.482763105232</v>
      </c>
      <c r="D54" s="1089">
        <v>67528.506841797323</v>
      </c>
      <c r="F54" s="54"/>
      <c r="G54" s="86"/>
      <c r="H54" s="86"/>
      <c r="I54" s="460"/>
      <c r="Q54"/>
    </row>
    <row r="55" spans="1:17">
      <c r="A55" s="670" t="s">
        <v>12</v>
      </c>
      <c r="B55" s="1095">
        <v>86533.327079069641</v>
      </c>
      <c r="C55" s="925">
        <v>26655.296193878989</v>
      </c>
      <c r="D55" s="1088">
        <v>66400.395240249723</v>
      </c>
      <c r="F55" s="54"/>
      <c r="G55" s="86"/>
      <c r="H55" s="86"/>
      <c r="I55" s="460"/>
      <c r="Q55"/>
    </row>
    <row r="56" spans="1:17">
      <c r="A56" s="524" t="s">
        <v>13</v>
      </c>
      <c r="B56" s="1096">
        <v>68926.276358328687</v>
      </c>
      <c r="C56" s="926">
        <v>26847.203914352554</v>
      </c>
      <c r="D56" s="1089">
        <v>68870.112781355492</v>
      </c>
      <c r="F56" s="54"/>
      <c r="G56" s="86"/>
      <c r="H56" s="86"/>
      <c r="I56" s="460"/>
      <c r="Q56"/>
    </row>
    <row r="57" spans="1:17">
      <c r="A57" s="670" t="s">
        <v>14</v>
      </c>
      <c r="B57" s="1095">
        <v>37269.137714325036</v>
      </c>
      <c r="C57" s="925">
        <v>27833.186495121823</v>
      </c>
      <c r="D57" s="1088">
        <v>70667.264039115413</v>
      </c>
      <c r="F57" s="54"/>
      <c r="G57" s="86"/>
      <c r="H57" s="86"/>
      <c r="I57" s="460"/>
      <c r="Q57"/>
    </row>
    <row r="58" spans="1:17">
      <c r="A58" s="524" t="s">
        <v>15</v>
      </c>
      <c r="B58" s="1096">
        <v>8444.5843389437923</v>
      </c>
      <c r="C58" s="926">
        <v>26553.751869604417</v>
      </c>
      <c r="D58" s="1089">
        <v>68715.772359713985</v>
      </c>
      <c r="F58" s="54"/>
      <c r="G58" s="86"/>
      <c r="H58" s="86"/>
      <c r="I58" s="460"/>
      <c r="Q58"/>
    </row>
    <row r="59" spans="1:17">
      <c r="A59" s="670" t="s">
        <v>16</v>
      </c>
      <c r="B59" s="1095">
        <v>28741.512378368479</v>
      </c>
      <c r="C59" s="925">
        <v>24428.636588643476</v>
      </c>
      <c r="D59" s="1088">
        <v>64746.624867497121</v>
      </c>
      <c r="F59" s="54"/>
      <c r="G59" s="86"/>
      <c r="H59" s="86"/>
      <c r="I59" s="460"/>
      <c r="Q59"/>
    </row>
    <row r="60" spans="1:17">
      <c r="A60" s="524" t="s">
        <v>17</v>
      </c>
      <c r="B60" s="1096">
        <v>66322.088799313788</v>
      </c>
      <c r="C60" s="926">
        <v>24432.767907182642</v>
      </c>
      <c r="D60" s="1089">
        <v>69204.05715761405</v>
      </c>
      <c r="F60" s="54"/>
      <c r="G60" s="86"/>
      <c r="H60" s="86"/>
      <c r="I60" s="460"/>
      <c r="Q60"/>
    </row>
    <row r="61" spans="1:17">
      <c r="A61" s="670" t="s">
        <v>18</v>
      </c>
      <c r="B61" s="1095">
        <v>17594.158304048586</v>
      </c>
      <c r="C61" s="925">
        <v>23839.111568244953</v>
      </c>
      <c r="D61" s="1088">
        <v>62431.921480158286</v>
      </c>
      <c r="F61" s="54"/>
      <c r="G61" s="86"/>
      <c r="H61" s="86"/>
      <c r="I61" s="460"/>
      <c r="Q61"/>
    </row>
    <row r="62" spans="1:17">
      <c r="A62" s="524" t="s">
        <v>19</v>
      </c>
      <c r="B62" s="1096">
        <v>56604.657996237998</v>
      </c>
      <c r="C62" s="926">
        <v>24097.019557310319</v>
      </c>
      <c r="D62" s="1089">
        <v>67433.018369503712</v>
      </c>
      <c r="F62" s="54"/>
      <c r="G62" s="86"/>
      <c r="H62" s="86"/>
      <c r="I62" s="460"/>
      <c r="Q62"/>
    </row>
    <row r="63" spans="1:17">
      <c r="A63" s="670" t="s">
        <v>20</v>
      </c>
      <c r="B63" s="1095">
        <v>84074.572251725214</v>
      </c>
      <c r="C63" s="925">
        <v>28627.178013849469</v>
      </c>
      <c r="D63" s="1088">
        <v>69794.80037649555</v>
      </c>
      <c r="F63" s="54"/>
      <c r="G63" s="86"/>
      <c r="H63" s="86"/>
      <c r="I63" s="460"/>
      <c r="Q63"/>
    </row>
    <row r="64" spans="1:17">
      <c r="A64" s="524" t="s">
        <v>21</v>
      </c>
      <c r="B64" s="1096">
        <v>104647.24747858636</v>
      </c>
      <c r="C64" s="926">
        <v>25821.643987170602</v>
      </c>
      <c r="D64" s="1089">
        <v>69134.714816647043</v>
      </c>
      <c r="F64" s="54"/>
      <c r="G64" s="86"/>
      <c r="H64" s="86"/>
      <c r="I64" s="460"/>
      <c r="Q64"/>
    </row>
    <row r="65" spans="1:17">
      <c r="A65" s="670" t="s">
        <v>22</v>
      </c>
      <c r="B65" s="1095">
        <v>38649.40722245074</v>
      </c>
      <c r="C65" s="925">
        <v>26156.942861228177</v>
      </c>
      <c r="D65" s="1088">
        <v>67002.999530973088</v>
      </c>
      <c r="F65" s="54"/>
      <c r="G65" s="86"/>
      <c r="H65" s="86"/>
      <c r="I65" s="460"/>
      <c r="Q65"/>
    </row>
    <row r="66" spans="1:17">
      <c r="A66" s="524" t="s">
        <v>23</v>
      </c>
      <c r="B66" s="1096">
        <v>51776.25495087172</v>
      </c>
      <c r="C66" s="926">
        <v>28027.038982418078</v>
      </c>
      <c r="D66" s="1089">
        <v>73068.175013437329</v>
      </c>
      <c r="F66" s="54"/>
      <c r="G66" s="86"/>
      <c r="H66" s="86"/>
      <c r="I66" s="460"/>
      <c r="Q66"/>
    </row>
    <row r="67" spans="1:17">
      <c r="A67" s="670" t="s">
        <v>24</v>
      </c>
      <c r="B67" s="1095">
        <v>104471.98077731498</v>
      </c>
      <c r="C67" s="925">
        <v>28646.064058896467</v>
      </c>
      <c r="D67" s="1088">
        <v>69437.037465057801</v>
      </c>
      <c r="F67" s="54"/>
      <c r="G67" s="86"/>
      <c r="H67" s="86"/>
      <c r="I67" s="460"/>
      <c r="Q67"/>
    </row>
    <row r="68" spans="1:17">
      <c r="A68" s="524" t="s">
        <v>25</v>
      </c>
      <c r="B68" s="1096">
        <v>47035.030087209168</v>
      </c>
      <c r="C68" s="926">
        <v>24450.217490203373</v>
      </c>
      <c r="D68" s="1089">
        <v>70640.351087215153</v>
      </c>
      <c r="F68" s="54"/>
      <c r="G68" s="86"/>
      <c r="H68" s="86"/>
      <c r="I68" s="460"/>
      <c r="Q68"/>
    </row>
    <row r="69" spans="1:17">
      <c r="A69" s="670" t="s">
        <v>26</v>
      </c>
      <c r="B69" s="1095">
        <v>46574.039175696067</v>
      </c>
      <c r="C69" s="925">
        <v>26058.373177419675</v>
      </c>
      <c r="D69" s="1088">
        <v>67353.553326742796</v>
      </c>
      <c r="F69" s="54"/>
      <c r="G69" s="86"/>
      <c r="H69" s="86"/>
      <c r="I69" s="460"/>
      <c r="Q69"/>
    </row>
    <row r="70" spans="1:17">
      <c r="A70" s="524" t="s">
        <v>27</v>
      </c>
      <c r="B70" s="1096">
        <v>149946.2245924109</v>
      </c>
      <c r="C70" s="926">
        <v>30337.028614519026</v>
      </c>
      <c r="D70" s="1089">
        <v>75189.677364434363</v>
      </c>
      <c r="F70" s="54"/>
      <c r="G70" s="86"/>
      <c r="H70" s="86"/>
      <c r="I70" s="460"/>
      <c r="Q70"/>
    </row>
    <row r="71" spans="1:17">
      <c r="A71" s="670" t="s">
        <v>28</v>
      </c>
      <c r="B71" s="1095">
        <v>203851.50889337892</v>
      </c>
      <c r="C71" s="925">
        <v>32010.487756825565</v>
      </c>
      <c r="D71" s="1088">
        <v>75446.642443253586</v>
      </c>
      <c r="F71" s="54"/>
      <c r="G71" s="86"/>
      <c r="H71" s="86"/>
      <c r="I71" s="460"/>
      <c r="Q71"/>
    </row>
    <row r="72" spans="1:17">
      <c r="A72" s="679" t="s">
        <v>29</v>
      </c>
      <c r="B72" s="1097">
        <v>1428879.1946175955</v>
      </c>
      <c r="C72" s="927">
        <v>27697.511528103121</v>
      </c>
      <c r="D72" s="1090">
        <v>70361.982418633721</v>
      </c>
      <c r="F72" s="54"/>
      <c r="G72" s="86"/>
      <c r="H72" s="86"/>
      <c r="I72" s="460"/>
      <c r="Q72"/>
    </row>
    <row r="73" spans="1:17">
      <c r="A73" s="670" t="s">
        <v>30</v>
      </c>
      <c r="B73" s="1095">
        <v>623673.43582561694</v>
      </c>
      <c r="C73" s="925">
        <v>52298.424638916651</v>
      </c>
      <c r="D73" s="1088">
        <v>103255.73825958028</v>
      </c>
      <c r="F73" s="74"/>
      <c r="G73" s="91"/>
      <c r="H73" s="91"/>
      <c r="I73" s="461"/>
      <c r="Q73"/>
    </row>
    <row r="74" spans="1:17">
      <c r="A74" s="679" t="s">
        <v>31</v>
      </c>
      <c r="B74" s="1097">
        <v>2052552.6304432126</v>
      </c>
      <c r="C74" s="927">
        <v>32316.53729338208</v>
      </c>
      <c r="D74" s="1090">
        <v>77902.739356081482</v>
      </c>
      <c r="F74" s="54"/>
      <c r="G74" s="86"/>
      <c r="H74" s="86"/>
      <c r="I74" s="460"/>
      <c r="Q74"/>
    </row>
    <row r="75" spans="1:17">
      <c r="A75" s="670" t="s">
        <v>32</v>
      </c>
      <c r="B75" s="1095">
        <v>8113.0673119757103</v>
      </c>
      <c r="C75" s="925">
        <v>20107.755937973827</v>
      </c>
      <c r="D75" s="1088">
        <v>65415.564888716333</v>
      </c>
      <c r="F75" s="74"/>
      <c r="G75" s="91"/>
      <c r="H75" s="91"/>
      <c r="I75" s="461"/>
      <c r="Q75"/>
    </row>
    <row r="76" spans="1:17">
      <c r="A76" s="524" t="s">
        <v>33</v>
      </c>
      <c r="B76" s="1096">
        <v>3843.043717115831</v>
      </c>
      <c r="C76" s="926">
        <v>15856.920941649551</v>
      </c>
      <c r="D76" s="1089">
        <v>74606.272778937142</v>
      </c>
      <c r="F76" s="54"/>
      <c r="G76" s="86"/>
      <c r="H76" s="86"/>
      <c r="I76" s="460"/>
      <c r="Q76"/>
    </row>
    <row r="77" spans="1:17">
      <c r="A77" s="670" t="s">
        <v>34</v>
      </c>
      <c r="B77" s="1095">
        <v>8628.1406003619395</v>
      </c>
      <c r="C77" s="925">
        <v>22312.290955916462</v>
      </c>
      <c r="D77" s="1088">
        <v>65941.18735278066</v>
      </c>
      <c r="F77" s="54"/>
      <c r="G77" s="86"/>
      <c r="H77" s="86"/>
      <c r="I77" s="460"/>
      <c r="Q77"/>
    </row>
    <row r="78" spans="1:17">
      <c r="A78" s="524" t="s">
        <v>35</v>
      </c>
      <c r="B78" s="1096">
        <v>17922.117927330557</v>
      </c>
      <c r="C78" s="926">
        <v>17089.842406695767</v>
      </c>
      <c r="D78" s="1089">
        <v>62375.020870466069</v>
      </c>
      <c r="F78" s="54"/>
      <c r="G78" s="86"/>
      <c r="H78" s="86"/>
      <c r="I78" s="460"/>
      <c r="Q78"/>
    </row>
    <row r="79" spans="1:17">
      <c r="A79" s="718" t="s">
        <v>129</v>
      </c>
      <c r="B79" s="1098">
        <v>38506.369556784033</v>
      </c>
      <c r="C79" s="928">
        <v>18501.683300313085</v>
      </c>
      <c r="D79" s="1091">
        <v>64857.317209683199</v>
      </c>
      <c r="F79" s="54"/>
      <c r="G79" s="86"/>
      <c r="H79" s="86"/>
      <c r="I79" s="460"/>
      <c r="J79" s="4"/>
      <c r="K79" s="4"/>
      <c r="L79" s="4"/>
      <c r="Q79"/>
    </row>
    <row r="80" spans="1:17">
      <c r="A80" s="681" t="s">
        <v>128</v>
      </c>
      <c r="B80" s="1099">
        <v>2091059</v>
      </c>
      <c r="C80" s="929">
        <v>31878.213227861972</v>
      </c>
      <c r="D80" s="1092">
        <v>77615.256110223272</v>
      </c>
      <c r="F80" s="17"/>
      <c r="G80" s="91"/>
      <c r="H80" s="91"/>
      <c r="I80" s="461"/>
      <c r="J80" s="4"/>
      <c r="K80" s="4"/>
      <c r="L80" s="4"/>
      <c r="Q80"/>
    </row>
    <row r="81" spans="1:13">
      <c r="A81" s="22" t="s">
        <v>440</v>
      </c>
      <c r="B81" s="608"/>
      <c r="C81" s="608"/>
      <c r="D81" s="608"/>
      <c r="F81" s="74"/>
      <c r="G81" s="91"/>
      <c r="H81" s="91"/>
      <c r="I81" s="461"/>
      <c r="J81" s="118"/>
      <c r="K81" s="4"/>
      <c r="L81" s="4"/>
      <c r="M81" s="4"/>
    </row>
    <row r="82" spans="1:13">
      <c r="A82" s="520" t="s">
        <v>442</v>
      </c>
      <c r="F82" s="74"/>
      <c r="G82" s="91"/>
      <c r="H82" s="91"/>
      <c r="I82" s="461"/>
      <c r="J82" s="118"/>
      <c r="K82" s="4"/>
      <c r="L82" s="4"/>
      <c r="M82" s="4"/>
    </row>
    <row r="83" spans="1:13">
      <c r="A83" s="520"/>
      <c r="F83" s="110"/>
      <c r="G83" s="117"/>
      <c r="H83" s="4"/>
      <c r="I83" s="4"/>
      <c r="J83" s="4"/>
      <c r="K83" s="86"/>
      <c r="L83" s="4"/>
      <c r="M83" s="4"/>
    </row>
    <row r="84" spans="1:13">
      <c r="F84" s="117"/>
      <c r="G84" s="4"/>
      <c r="H84" s="4"/>
      <c r="I84" s="4"/>
      <c r="J84" s="4"/>
      <c r="K84" s="4"/>
      <c r="L84" s="4"/>
      <c r="M84" s="4"/>
    </row>
    <row r="85" spans="1:13">
      <c r="F85" s="117"/>
      <c r="G85" s="4"/>
      <c r="H85" s="4"/>
      <c r="I85" s="4"/>
      <c r="J85" s="4"/>
      <c r="K85" s="4"/>
      <c r="L85" s="4"/>
      <c r="M85" s="4"/>
    </row>
    <row r="86" spans="1:13">
      <c r="G86" s="4"/>
      <c r="H86" s="4"/>
      <c r="I86" s="4"/>
      <c r="J86" s="4"/>
      <c r="K86" s="4"/>
      <c r="L86" s="4"/>
      <c r="M86" s="4"/>
    </row>
    <row r="87" spans="1:13">
      <c r="G87" s="4"/>
      <c r="H87" s="4"/>
      <c r="I87" s="4"/>
      <c r="J87" s="4"/>
      <c r="K87" s="4"/>
      <c r="L87" s="4"/>
      <c r="M87" s="4"/>
    </row>
    <row r="88" spans="1:13">
      <c r="G88" s="4"/>
      <c r="H88" s="4"/>
      <c r="I88" s="4"/>
      <c r="J88" s="4"/>
      <c r="K88" s="4"/>
      <c r="L88" s="4"/>
      <c r="M88" s="4"/>
    </row>
    <row r="89" spans="1:13">
      <c r="G89" s="4"/>
      <c r="H89" s="4"/>
      <c r="I89" s="4"/>
      <c r="J89" s="4"/>
      <c r="K89" s="4"/>
      <c r="L89" s="4"/>
      <c r="M89" s="4"/>
    </row>
    <row r="90" spans="1:13">
      <c r="G90" s="4"/>
      <c r="H90" s="4"/>
      <c r="I90" s="4"/>
      <c r="J90" s="4"/>
      <c r="K90" s="4"/>
      <c r="L90" s="4"/>
      <c r="M90" s="4"/>
    </row>
    <row r="91" spans="1:13">
      <c r="G91" s="4"/>
      <c r="H91" s="4"/>
      <c r="I91" s="4"/>
      <c r="J91" s="4"/>
      <c r="K91" s="4"/>
      <c r="L91" s="4"/>
      <c r="M91" s="4"/>
    </row>
  </sheetData>
  <mergeCells count="5">
    <mergeCell ref="H40:L40"/>
    <mergeCell ref="H41:L42"/>
    <mergeCell ref="A5:A8"/>
    <mergeCell ref="A48:A50"/>
    <mergeCell ref="H5:H8"/>
  </mergeCells>
  <phoneticPr fontId="0" type="noConversion"/>
  <hyperlinks>
    <hyperlink ref="G1" location="Sommaire!A1" display="Retour sommaire"/>
    <hyperlink ref="L1" location="Sommaire!A1" display="Retour sommaire"/>
  </hyperlinks>
  <pageMargins left="0.78740157480314965" right="0.21" top="1.1811023622047245" bottom="0.98425196850393704" header="0.51181102362204722" footer="0.51181102362204722"/>
  <pageSetup paperSize="9" scale="58" firstPageNumber="31"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1" manualBreakCount="1">
    <brk id="7" max="83" man="1"/>
  </colBreaks>
</worksheet>
</file>

<file path=xl/worksheets/sheet2.xml><?xml version="1.0" encoding="utf-8"?>
<worksheet xmlns="http://schemas.openxmlformats.org/spreadsheetml/2006/main" xmlns:r="http://schemas.openxmlformats.org/officeDocument/2006/relationships">
  <sheetPr>
    <tabColor rgb="FF92D050"/>
  </sheetPr>
  <dimension ref="A1:P134"/>
  <sheetViews>
    <sheetView view="pageLayout" zoomScale="90" zoomScaleNormal="100" zoomScaleSheetLayoutView="100" zoomScalePageLayoutView="90" workbookViewId="0">
      <selection activeCell="E1" sqref="E1"/>
    </sheetView>
  </sheetViews>
  <sheetFormatPr baseColWidth="10" defaultColWidth="11.42578125" defaultRowHeight="12.75"/>
  <cols>
    <col min="1" max="1" width="29.42578125" style="1" customWidth="1"/>
    <col min="2" max="4" width="15" style="1" customWidth="1"/>
    <col min="5" max="5" width="15" style="2" customWidth="1"/>
    <col min="6" max="7" width="15" style="1" customWidth="1"/>
    <col min="8" max="8" width="30.140625" style="3" customWidth="1"/>
    <col min="9" max="14" width="15" style="3" customWidth="1"/>
    <col min="15" max="15" width="3.140625" style="3" customWidth="1"/>
    <col min="16" max="16" width="11" style="4" customWidth="1"/>
    <col min="17" max="16384" width="11.42578125" style="4"/>
  </cols>
  <sheetData>
    <row r="1" spans="1:15" s="654" customFormat="1" ht="18.75" customHeight="1">
      <c r="A1" s="649" t="s">
        <v>279</v>
      </c>
      <c r="B1" s="650"/>
      <c r="C1" s="650"/>
      <c r="D1" s="650"/>
      <c r="E1" s="651"/>
      <c r="F1" s="650"/>
      <c r="G1" s="652" t="s">
        <v>115</v>
      </c>
      <c r="H1" s="649" t="s">
        <v>279</v>
      </c>
      <c r="I1" s="653"/>
      <c r="J1" s="653"/>
      <c r="K1" s="653"/>
      <c r="L1" s="653"/>
      <c r="M1" s="653"/>
      <c r="N1" s="652" t="s">
        <v>115</v>
      </c>
      <c r="O1" s="653"/>
    </row>
    <row r="2" spans="1:15" s="654" customFormat="1" ht="18.75" customHeight="1">
      <c r="A2" s="649"/>
      <c r="B2" s="650"/>
      <c r="C2" s="650"/>
      <c r="D2" s="650"/>
      <c r="E2" s="651"/>
      <c r="F2" s="650"/>
      <c r="G2" s="652"/>
      <c r="H2" s="649"/>
      <c r="I2" s="653"/>
      <c r="J2" s="653"/>
      <c r="K2" s="653"/>
      <c r="L2" s="653"/>
      <c r="M2" s="653"/>
      <c r="N2" s="652"/>
      <c r="O2" s="653"/>
    </row>
    <row r="3" spans="1:15" s="654" customFormat="1" ht="18.75" customHeight="1">
      <c r="A3" s="655" t="s">
        <v>145</v>
      </c>
      <c r="B3" s="656"/>
      <c r="C3" s="656"/>
      <c r="D3" s="657"/>
      <c r="E3" s="656"/>
      <c r="F3" s="656"/>
      <c r="G3" s="657"/>
      <c r="H3" s="1114" t="s">
        <v>357</v>
      </c>
      <c r="I3" s="1115"/>
      <c r="J3" s="1115"/>
      <c r="K3" s="1115"/>
      <c r="L3" s="1115"/>
      <c r="M3" s="1115"/>
      <c r="N3" s="1115"/>
      <c r="O3" s="653"/>
    </row>
    <row r="4" spans="1:15" s="654" customFormat="1" ht="18.75" customHeight="1">
      <c r="A4" s="655"/>
      <c r="B4" s="656"/>
      <c r="C4" s="656"/>
      <c r="D4" s="657"/>
      <c r="E4" s="656"/>
      <c r="F4" s="656"/>
      <c r="G4" s="657"/>
      <c r="H4" s="1115"/>
      <c r="I4" s="1115"/>
      <c r="J4" s="1115"/>
      <c r="K4" s="1115"/>
      <c r="L4" s="1115"/>
      <c r="M4" s="1115"/>
      <c r="N4" s="1115"/>
      <c r="O4" s="653"/>
    </row>
    <row r="5" spans="1:15" s="654" customFormat="1" ht="13.5" customHeight="1">
      <c r="A5" s="668" t="s">
        <v>3</v>
      </c>
      <c r="B5" s="660"/>
      <c r="C5" s="661"/>
      <c r="D5" s="651"/>
      <c r="E5" s="651"/>
      <c r="F5" s="651"/>
      <c r="G5" s="651"/>
      <c r="H5" s="653"/>
      <c r="I5" s="662"/>
      <c r="J5" s="663"/>
      <c r="K5" s="664"/>
      <c r="L5" s="664"/>
      <c r="M5" s="659"/>
      <c r="N5" s="659"/>
      <c r="O5" s="662"/>
    </row>
    <row r="6" spans="1:15" s="654" customFormat="1" ht="15" customHeight="1">
      <c r="A6" s="671" t="s">
        <v>4</v>
      </c>
      <c r="B6" s="672"/>
      <c r="C6" s="673"/>
      <c r="D6" s="674"/>
      <c r="E6" s="673"/>
      <c r="F6" s="673"/>
      <c r="G6" s="675"/>
      <c r="H6" s="958"/>
      <c r="I6" s="676"/>
      <c r="J6" s="676"/>
      <c r="K6" s="676"/>
      <c r="L6" s="676"/>
      <c r="M6" s="676"/>
      <c r="N6" s="676"/>
      <c r="O6" s="662"/>
    </row>
    <row r="7" spans="1:15" ht="18.75" customHeight="1">
      <c r="A7" s="1109" t="s">
        <v>7</v>
      </c>
      <c r="B7" s="1112" t="s">
        <v>5</v>
      </c>
      <c r="C7" s="1113"/>
      <c r="D7" s="1113"/>
      <c r="E7" s="1112" t="s">
        <v>6</v>
      </c>
      <c r="F7" s="1113"/>
      <c r="G7" s="1113"/>
      <c r="H7" s="1109" t="s">
        <v>7</v>
      </c>
      <c r="I7" s="1111" t="s">
        <v>246</v>
      </c>
      <c r="J7" s="1111"/>
      <c r="K7" s="1111"/>
      <c r="L7" s="1111" t="s">
        <v>286</v>
      </c>
      <c r="M7" s="1111"/>
      <c r="N7" s="1111"/>
      <c r="O7" s="11"/>
    </row>
    <row r="8" spans="1:15" ht="18.75" customHeight="1">
      <c r="A8" s="1110"/>
      <c r="B8" s="677">
        <v>2012</v>
      </c>
      <c r="C8" s="677">
        <v>2013</v>
      </c>
      <c r="D8" s="678" t="s">
        <v>400</v>
      </c>
      <c r="E8" s="677">
        <v>2012</v>
      </c>
      <c r="F8" s="677">
        <v>2013</v>
      </c>
      <c r="G8" s="678" t="s">
        <v>400</v>
      </c>
      <c r="H8" s="1110"/>
      <c r="I8" s="944" t="s">
        <v>280</v>
      </c>
      <c r="J8" s="1116" t="s">
        <v>356</v>
      </c>
      <c r="K8" s="1117"/>
      <c r="L8" s="938" t="s">
        <v>280</v>
      </c>
      <c r="M8" s="1116" t="s">
        <v>356</v>
      </c>
      <c r="N8" s="1118"/>
      <c r="O8" s="14"/>
    </row>
    <row r="9" spans="1:15" s="667" customFormat="1" ht="15" customHeight="1">
      <c r="A9" s="670" t="s">
        <v>8</v>
      </c>
      <c r="B9" s="682">
        <v>726.15741700000001</v>
      </c>
      <c r="C9" s="682">
        <v>754.5367002600002</v>
      </c>
      <c r="D9" s="683">
        <v>3.9081447900435329E-2</v>
      </c>
      <c r="E9" s="684">
        <v>735.09165300000006</v>
      </c>
      <c r="F9" s="684">
        <v>749.96569221999994</v>
      </c>
      <c r="G9" s="683">
        <v>2.0234264882885045E-2</v>
      </c>
      <c r="H9" s="670" t="s">
        <v>8</v>
      </c>
      <c r="I9" s="945">
        <v>401.16579663558173</v>
      </c>
      <c r="J9" s="694">
        <v>67.205728200532221</v>
      </c>
      <c r="K9" s="950">
        <v>32.794271799467779</v>
      </c>
      <c r="L9" s="939">
        <v>398.73552110204901</v>
      </c>
      <c r="M9" s="694">
        <v>87.493014493457039</v>
      </c>
      <c r="N9" s="694">
        <v>12.506985506542964</v>
      </c>
      <c r="O9" s="666"/>
    </row>
    <row r="10" spans="1:15" ht="15" customHeight="1">
      <c r="A10" s="524" t="s">
        <v>9</v>
      </c>
      <c r="B10" s="685">
        <v>1313.8914050000001</v>
      </c>
      <c r="C10" s="685">
        <v>1335.1589991400001</v>
      </c>
      <c r="D10" s="686">
        <v>1.6186721413251171E-2</v>
      </c>
      <c r="E10" s="687">
        <v>1305.3193510000003</v>
      </c>
      <c r="F10" s="687">
        <v>1329.6652223399999</v>
      </c>
      <c r="G10" s="686">
        <v>1.8651275889956187E-2</v>
      </c>
      <c r="H10" s="524" t="s">
        <v>9</v>
      </c>
      <c r="I10" s="946">
        <v>402.02820882381462</v>
      </c>
      <c r="J10" s="695">
        <v>55.899154176448882</v>
      </c>
      <c r="K10" s="951">
        <v>44.100845823551133</v>
      </c>
      <c r="L10" s="940">
        <v>400.37398393523989</v>
      </c>
      <c r="M10" s="695">
        <v>80.921560910379796</v>
      </c>
      <c r="N10" s="695">
        <v>19.078439089620204</v>
      </c>
      <c r="O10" s="15"/>
    </row>
    <row r="11" spans="1:15" s="667" customFormat="1" ht="15" customHeight="1">
      <c r="A11" s="670" t="s">
        <v>10</v>
      </c>
      <c r="B11" s="682">
        <v>641.18482300000005</v>
      </c>
      <c r="C11" s="682">
        <v>643.53867386000013</v>
      </c>
      <c r="D11" s="683">
        <v>3.6710957208667683E-3</v>
      </c>
      <c r="E11" s="684">
        <v>633.61957799999993</v>
      </c>
      <c r="F11" s="684">
        <v>645.41184643999998</v>
      </c>
      <c r="G11" s="683">
        <v>1.8610959713748043E-2</v>
      </c>
      <c r="H11" s="670" t="s">
        <v>10</v>
      </c>
      <c r="I11" s="945">
        <v>463.38450816148583</v>
      </c>
      <c r="J11" s="694">
        <v>61.963005599683378</v>
      </c>
      <c r="K11" s="950">
        <v>38.036994400316622</v>
      </c>
      <c r="L11" s="939">
        <v>464.73329913542756</v>
      </c>
      <c r="M11" s="694">
        <v>81.339084368480599</v>
      </c>
      <c r="N11" s="694">
        <v>18.660915631519408</v>
      </c>
      <c r="O11" s="666"/>
    </row>
    <row r="12" spans="1:15" ht="15" customHeight="1">
      <c r="A12" s="524" t="s">
        <v>11</v>
      </c>
      <c r="B12" s="685">
        <v>721.97187699999995</v>
      </c>
      <c r="C12" s="685">
        <v>685.31733892000034</v>
      </c>
      <c r="D12" s="686">
        <v>-5.0770035852794826E-2</v>
      </c>
      <c r="E12" s="687">
        <v>762.70452299999988</v>
      </c>
      <c r="F12" s="687">
        <v>659.73901106999995</v>
      </c>
      <c r="G12" s="686">
        <v>-0.13500052618673131</v>
      </c>
      <c r="H12" s="524" t="s">
        <v>11</v>
      </c>
      <c r="I12" s="946">
        <v>404.61731416000805</v>
      </c>
      <c r="J12" s="695">
        <v>70.52375426859281</v>
      </c>
      <c r="K12" s="951">
        <v>29.4762457314072</v>
      </c>
      <c r="L12" s="940">
        <v>389.51564705250263</v>
      </c>
      <c r="M12" s="695">
        <v>91.990559317646074</v>
      </c>
      <c r="N12" s="695">
        <v>8.009440682353917</v>
      </c>
      <c r="O12" s="15"/>
    </row>
    <row r="13" spans="1:15" s="667" customFormat="1" ht="15" customHeight="1">
      <c r="A13" s="670" t="s">
        <v>12</v>
      </c>
      <c r="B13" s="682">
        <v>1149.2689779999998</v>
      </c>
      <c r="C13" s="682">
        <v>1247.4058009700011</v>
      </c>
      <c r="D13" s="683">
        <v>8.5390648184711759E-2</v>
      </c>
      <c r="E13" s="684">
        <v>1129.8679690000001</v>
      </c>
      <c r="F13" s="684">
        <v>1237.73407245</v>
      </c>
      <c r="G13" s="683">
        <v>9.5467883336375792E-2</v>
      </c>
      <c r="H13" s="670" t="s">
        <v>12</v>
      </c>
      <c r="I13" s="945">
        <v>377.79545865257859</v>
      </c>
      <c r="J13" s="694">
        <v>59.179351749523747</v>
      </c>
      <c r="K13" s="950">
        <v>40.820648250476246</v>
      </c>
      <c r="L13" s="939">
        <v>374.86623136396429</v>
      </c>
      <c r="M13" s="694">
        <v>83.977981146833855</v>
      </c>
      <c r="N13" s="694">
        <v>16.022018853166134</v>
      </c>
      <c r="O13" s="666"/>
    </row>
    <row r="14" spans="1:15" ht="15" customHeight="1">
      <c r="A14" s="524" t="s">
        <v>13</v>
      </c>
      <c r="B14" s="685">
        <v>1000.9908589999999</v>
      </c>
      <c r="C14" s="685">
        <v>1009.5227449200003</v>
      </c>
      <c r="D14" s="686">
        <v>8.5234403923766244E-3</v>
      </c>
      <c r="E14" s="687">
        <v>1028.6633159999999</v>
      </c>
      <c r="F14" s="687">
        <v>999.26995692999992</v>
      </c>
      <c r="G14" s="686">
        <v>-2.8574324186359856E-2</v>
      </c>
      <c r="H14" s="524" t="s">
        <v>13</v>
      </c>
      <c r="I14" s="946">
        <v>385.37094789192156</v>
      </c>
      <c r="J14" s="695">
        <v>65.817931697284791</v>
      </c>
      <c r="K14" s="951">
        <v>34.182068302715216</v>
      </c>
      <c r="L14" s="940">
        <v>381.45709191777564</v>
      </c>
      <c r="M14" s="695">
        <v>89.944885836586934</v>
      </c>
      <c r="N14" s="695">
        <v>10.055114163413059</v>
      </c>
      <c r="O14" s="15"/>
    </row>
    <row r="15" spans="1:15" s="667" customFormat="1" ht="15" customHeight="1">
      <c r="A15" s="670" t="s">
        <v>14</v>
      </c>
      <c r="B15" s="682">
        <v>601.01078399999994</v>
      </c>
      <c r="C15" s="682">
        <v>641.34405947999994</v>
      </c>
      <c r="D15" s="683">
        <v>6.7109071174336954E-2</v>
      </c>
      <c r="E15" s="684">
        <v>610.74627299999997</v>
      </c>
      <c r="F15" s="684">
        <v>618.19845452000004</v>
      </c>
      <c r="G15" s="683">
        <v>1.22017633990541E-2</v>
      </c>
      <c r="H15" s="670" t="s">
        <v>14</v>
      </c>
      <c r="I15" s="945">
        <v>466.79359611626455</v>
      </c>
      <c r="J15" s="694">
        <v>65.17290430021275</v>
      </c>
      <c r="K15" s="950">
        <v>34.827095699787243</v>
      </c>
      <c r="L15" s="939">
        <v>449.94738071306148</v>
      </c>
      <c r="M15" s="694">
        <v>81.848028878181282</v>
      </c>
      <c r="N15" s="694">
        <v>18.151971121818711</v>
      </c>
      <c r="O15" s="666"/>
    </row>
    <row r="16" spans="1:15" ht="15" customHeight="1">
      <c r="A16" s="524" t="s">
        <v>15</v>
      </c>
      <c r="B16" s="685">
        <v>612.97281399999997</v>
      </c>
      <c r="C16" s="685">
        <v>636.15287678999994</v>
      </c>
      <c r="D16" s="686">
        <v>3.7815808891648484E-2</v>
      </c>
      <c r="E16" s="687">
        <v>595.02901799999995</v>
      </c>
      <c r="F16" s="687">
        <v>631.87421475999997</v>
      </c>
      <c r="G16" s="192">
        <v>6.1921680532225798E-2</v>
      </c>
      <c r="H16" s="888" t="s">
        <v>146</v>
      </c>
      <c r="I16" s="946">
        <v>2020.3859940546324</v>
      </c>
      <c r="J16" s="695">
        <v>70.541938944675735</v>
      </c>
      <c r="K16" s="951">
        <v>29.458061055324272</v>
      </c>
      <c r="L16" s="940">
        <v>2006.7972025013735</v>
      </c>
      <c r="M16" s="695">
        <v>85.110361003457768</v>
      </c>
      <c r="N16" s="695">
        <v>14.889638996542233</v>
      </c>
      <c r="O16" s="15"/>
    </row>
    <row r="17" spans="1:15" s="667" customFormat="1" ht="15" customHeight="1">
      <c r="A17" s="670" t="s">
        <v>16</v>
      </c>
      <c r="B17" s="682">
        <v>485.46403599999996</v>
      </c>
      <c r="C17" s="682">
        <v>492.30517576999978</v>
      </c>
      <c r="D17" s="683">
        <v>1.4091959986094249E-2</v>
      </c>
      <c r="E17" s="684">
        <v>484.30742800000002</v>
      </c>
      <c r="F17" s="684">
        <v>491.70909059999997</v>
      </c>
      <c r="G17" s="683">
        <v>1.5282983848845522E-2</v>
      </c>
      <c r="H17" s="670" t="s">
        <v>16</v>
      </c>
      <c r="I17" s="945">
        <v>407.44700328900524</v>
      </c>
      <c r="J17" s="694">
        <v>68.534322163541276</v>
      </c>
      <c r="K17" s="950">
        <v>31.465677836458731</v>
      </c>
      <c r="L17" s="939">
        <v>406.95366474987333</v>
      </c>
      <c r="M17" s="694">
        <v>88.682085026719264</v>
      </c>
      <c r="N17" s="694">
        <v>11.31791497328075</v>
      </c>
      <c r="O17" s="666"/>
    </row>
    <row r="18" spans="1:15" ht="15" customHeight="1">
      <c r="A18" s="524" t="s">
        <v>17</v>
      </c>
      <c r="B18" s="685">
        <v>1113.6333089999998</v>
      </c>
      <c r="C18" s="685">
        <v>1175.6386739800002</v>
      </c>
      <c r="D18" s="686">
        <v>5.5678439643367827E-2</v>
      </c>
      <c r="E18" s="687">
        <v>1115.468488</v>
      </c>
      <c r="F18" s="687">
        <v>1177.4148999900001</v>
      </c>
      <c r="G18" s="686">
        <v>5.5533986532481983E-2</v>
      </c>
      <c r="H18" s="524" t="s">
        <v>17</v>
      </c>
      <c r="I18" s="946">
        <v>436.50896175845401</v>
      </c>
      <c r="J18" s="695">
        <v>55.879413266152568</v>
      </c>
      <c r="K18" s="951">
        <v>44.120586733847425</v>
      </c>
      <c r="L18" s="940">
        <v>437.16846589746683</v>
      </c>
      <c r="M18" s="695">
        <v>75.665054839850114</v>
      </c>
      <c r="N18" s="695">
        <v>24.334945160149875</v>
      </c>
      <c r="O18" s="15"/>
    </row>
    <row r="19" spans="1:15" s="667" customFormat="1" ht="15" customHeight="1">
      <c r="A19" s="670" t="s">
        <v>18</v>
      </c>
      <c r="B19" s="682">
        <v>405.63781800000004</v>
      </c>
      <c r="C19" s="682">
        <v>399.95784266999999</v>
      </c>
      <c r="D19" s="683">
        <v>-1.4002578354269879E-2</v>
      </c>
      <c r="E19" s="684">
        <v>414.87599900000004</v>
      </c>
      <c r="F19" s="684">
        <v>392.48492001</v>
      </c>
      <c r="G19" s="683">
        <v>-5.3970533470170778E-2</v>
      </c>
      <c r="H19" s="670" t="s">
        <v>18</v>
      </c>
      <c r="I19" s="945">
        <v>522.86513582199802</v>
      </c>
      <c r="J19" s="694">
        <v>74.839306580861248</v>
      </c>
      <c r="K19" s="950">
        <v>25.160693419138749</v>
      </c>
      <c r="L19" s="939">
        <v>513.09577939302028</v>
      </c>
      <c r="M19" s="694">
        <v>91.54516519280422</v>
      </c>
      <c r="N19" s="694">
        <v>8.4548348071957804</v>
      </c>
      <c r="O19" s="666"/>
    </row>
    <row r="20" spans="1:15" ht="15" customHeight="1">
      <c r="A20" s="524" t="s">
        <v>19</v>
      </c>
      <c r="B20" s="685">
        <v>924.36179299999992</v>
      </c>
      <c r="C20" s="685">
        <v>1009.4608558699999</v>
      </c>
      <c r="D20" s="686">
        <v>9.2062505735781786E-2</v>
      </c>
      <c r="E20" s="687">
        <v>988.83344800000009</v>
      </c>
      <c r="F20" s="687">
        <v>973.74666759999991</v>
      </c>
      <c r="G20" s="686">
        <v>-1.5257150160640776E-2</v>
      </c>
      <c r="H20" s="524" t="s">
        <v>19</v>
      </c>
      <c r="I20" s="946">
        <v>419.46843491691749</v>
      </c>
      <c r="J20" s="695">
        <v>67.706451449368359</v>
      </c>
      <c r="K20" s="951">
        <v>32.293548550631627</v>
      </c>
      <c r="L20" s="940">
        <v>404.62786475430948</v>
      </c>
      <c r="M20" s="695">
        <v>85.150056444722054</v>
      </c>
      <c r="N20" s="695">
        <v>14.84994355527795</v>
      </c>
      <c r="O20" s="15"/>
    </row>
    <row r="21" spans="1:15" s="667" customFormat="1" ht="15" customHeight="1">
      <c r="A21" s="670" t="s">
        <v>20</v>
      </c>
      <c r="B21" s="682">
        <v>1087.012581</v>
      </c>
      <c r="C21" s="682">
        <v>1203.0220034800004</v>
      </c>
      <c r="D21" s="683">
        <v>0.10672316448561925</v>
      </c>
      <c r="E21" s="684">
        <v>1078.0573570000001</v>
      </c>
      <c r="F21" s="684">
        <v>1138.3360492900001</v>
      </c>
      <c r="G21" s="683">
        <v>5.5914179239722861E-2</v>
      </c>
      <c r="H21" s="670" t="s">
        <v>20</v>
      </c>
      <c r="I21" s="945">
        <v>405.83569705981984</v>
      </c>
      <c r="J21" s="694">
        <v>59.555844566222127</v>
      </c>
      <c r="K21" s="950">
        <v>40.444155433777873</v>
      </c>
      <c r="L21" s="939">
        <v>384.01409343765903</v>
      </c>
      <c r="M21" s="694">
        <v>86.253093466766416</v>
      </c>
      <c r="N21" s="694">
        <v>13.746906533233577</v>
      </c>
      <c r="O21" s="666"/>
    </row>
    <row r="22" spans="1:15" ht="15" customHeight="1">
      <c r="A22" s="524" t="s">
        <v>21</v>
      </c>
      <c r="B22" s="685">
        <v>1826.8296260000002</v>
      </c>
      <c r="C22" s="685">
        <v>1853.1773732999986</v>
      </c>
      <c r="D22" s="686">
        <v>1.4422662587145085E-2</v>
      </c>
      <c r="E22" s="687">
        <v>1826.0465699999997</v>
      </c>
      <c r="F22" s="687">
        <v>1886.1320526700001</v>
      </c>
      <c r="G22" s="686">
        <v>3.2904682529537155E-2</v>
      </c>
      <c r="H22" s="524" t="s">
        <v>21</v>
      </c>
      <c r="I22" s="946">
        <v>451.20783894322739</v>
      </c>
      <c r="J22" s="695">
        <v>66.29723568242099</v>
      </c>
      <c r="K22" s="951">
        <v>33.702764317579017</v>
      </c>
      <c r="L22" s="940">
        <v>459.23157691663414</v>
      </c>
      <c r="M22" s="695">
        <v>81.765829743302035</v>
      </c>
      <c r="N22" s="695">
        <v>18.234170256697965</v>
      </c>
      <c r="O22" s="15"/>
    </row>
    <row r="23" spans="1:15" s="667" customFormat="1" ht="15" customHeight="1">
      <c r="A23" s="670" t="s">
        <v>22</v>
      </c>
      <c r="B23" s="682">
        <v>624.20709199999999</v>
      </c>
      <c r="C23" s="682">
        <v>698.50691109000024</v>
      </c>
      <c r="D23" s="683">
        <v>0.11903071919919839</v>
      </c>
      <c r="E23" s="684">
        <v>647.02360599999986</v>
      </c>
      <c r="F23" s="684">
        <v>679.27247357999988</v>
      </c>
      <c r="G23" s="683">
        <v>4.9841871735356813E-2</v>
      </c>
      <c r="H23" s="670" t="s">
        <v>22</v>
      </c>
      <c r="I23" s="945">
        <v>460.11826015099126</v>
      </c>
      <c r="J23" s="694">
        <v>61.104998745675317</v>
      </c>
      <c r="K23" s="950">
        <v>38.895001254324683</v>
      </c>
      <c r="L23" s="939">
        <v>447.44821239402063</v>
      </c>
      <c r="M23" s="694">
        <v>81.961890165483112</v>
      </c>
      <c r="N23" s="694">
        <v>18.038109834516874</v>
      </c>
      <c r="O23" s="666"/>
    </row>
    <row r="24" spans="1:15" ht="15" customHeight="1">
      <c r="A24" s="524" t="s">
        <v>23</v>
      </c>
      <c r="B24" s="685">
        <v>689.656294</v>
      </c>
      <c r="C24" s="685">
        <v>787.04493552000008</v>
      </c>
      <c r="D24" s="686">
        <v>0.14121330054880943</v>
      </c>
      <c r="E24" s="687">
        <v>737.21441600000003</v>
      </c>
      <c r="F24" s="687">
        <v>760.69795728999986</v>
      </c>
      <c r="G24" s="686">
        <v>3.1854424954706584E-2</v>
      </c>
      <c r="H24" s="524" t="s">
        <v>23</v>
      </c>
      <c r="I24" s="946">
        <v>418.83117944002225</v>
      </c>
      <c r="J24" s="695">
        <v>65.876358864750586</v>
      </c>
      <c r="K24" s="951">
        <v>34.123641135249414</v>
      </c>
      <c r="L24" s="940">
        <v>404.81046033144833</v>
      </c>
      <c r="M24" s="695">
        <v>91.98800974343024</v>
      </c>
      <c r="N24" s="695">
        <v>8.0119902565697618</v>
      </c>
      <c r="O24" s="15"/>
    </row>
    <row r="25" spans="1:15" s="667" customFormat="1" ht="15" customHeight="1">
      <c r="A25" s="670" t="s">
        <v>24</v>
      </c>
      <c r="B25" s="682">
        <v>1370.7652919999998</v>
      </c>
      <c r="C25" s="682">
        <v>1460.8457813700002</v>
      </c>
      <c r="D25" s="683">
        <v>6.5715472879072756E-2</v>
      </c>
      <c r="E25" s="684">
        <v>1385.963544</v>
      </c>
      <c r="F25" s="684">
        <v>1462.8547049000001</v>
      </c>
      <c r="G25" s="683">
        <v>5.54784873187113E-2</v>
      </c>
      <c r="H25" s="670" t="s">
        <v>24</v>
      </c>
      <c r="I25" s="945">
        <v>397.33801160153644</v>
      </c>
      <c r="J25" s="694">
        <v>52.952469555311389</v>
      </c>
      <c r="K25" s="950">
        <v>47.047530444688618</v>
      </c>
      <c r="L25" s="939">
        <v>397.88442224326838</v>
      </c>
      <c r="M25" s="694">
        <v>73.923349597041721</v>
      </c>
      <c r="N25" s="694">
        <v>26.076650402958276</v>
      </c>
      <c r="O25" s="666"/>
    </row>
    <row r="26" spans="1:15" ht="15" customHeight="1">
      <c r="A26" s="524" t="s">
        <v>25</v>
      </c>
      <c r="B26" s="685">
        <v>821.57039199999997</v>
      </c>
      <c r="C26" s="685">
        <v>916.36348869000017</v>
      </c>
      <c r="D26" s="686">
        <v>0.11538037107111343</v>
      </c>
      <c r="E26" s="687">
        <v>902.49537199999997</v>
      </c>
      <c r="F26" s="687">
        <v>836.31655548999993</v>
      </c>
      <c r="G26" s="686">
        <v>-7.3328704570908343E-2</v>
      </c>
      <c r="H26" s="524" t="s">
        <v>25</v>
      </c>
      <c r="I26" s="946">
        <v>467.02009973243645</v>
      </c>
      <c r="J26" s="695">
        <v>65.311347725734763</v>
      </c>
      <c r="K26" s="951">
        <v>34.688652274265237</v>
      </c>
      <c r="L26" s="940">
        <v>426.22457788140554</v>
      </c>
      <c r="M26" s="695">
        <v>88.82698187347826</v>
      </c>
      <c r="N26" s="695">
        <v>11.173018126521749</v>
      </c>
      <c r="O26" s="15"/>
    </row>
    <row r="27" spans="1:15" s="667" customFormat="1" ht="15" customHeight="1">
      <c r="A27" s="670" t="s">
        <v>26</v>
      </c>
      <c r="B27" s="682">
        <v>631.00003300000003</v>
      </c>
      <c r="C27" s="682">
        <v>619.79531832000009</v>
      </c>
      <c r="D27" s="683">
        <v>-1.7757074633940495E-2</v>
      </c>
      <c r="E27" s="684">
        <v>635.64229300000011</v>
      </c>
      <c r="F27" s="684">
        <v>625.30870418000006</v>
      </c>
      <c r="G27" s="683">
        <v>-1.6256924584469146E-2</v>
      </c>
      <c r="H27" s="670" t="s">
        <v>26</v>
      </c>
      <c r="I27" s="945">
        <v>339.73170876254613</v>
      </c>
      <c r="J27" s="694">
        <v>72.786235575771826</v>
      </c>
      <c r="K27" s="950">
        <v>27.213764424228181</v>
      </c>
      <c r="L27" s="939">
        <v>342.75379031740874</v>
      </c>
      <c r="M27" s="694">
        <v>89.228790322321842</v>
      </c>
      <c r="N27" s="694">
        <v>10.771209677678149</v>
      </c>
      <c r="O27" s="666"/>
    </row>
    <row r="28" spans="1:15" ht="15" customHeight="1">
      <c r="A28" s="524" t="s">
        <v>27</v>
      </c>
      <c r="B28" s="685">
        <v>2053.6233950000001</v>
      </c>
      <c r="C28" s="685">
        <v>2002.3447767000011</v>
      </c>
      <c r="D28" s="686">
        <v>-2.496982573574491E-2</v>
      </c>
      <c r="E28" s="687">
        <v>2065.7637489999997</v>
      </c>
      <c r="F28" s="687">
        <v>1993.8121045599996</v>
      </c>
      <c r="G28" s="192">
        <v>-3.4830529132303112E-2</v>
      </c>
      <c r="H28" s="524" t="s">
        <v>27</v>
      </c>
      <c r="I28" s="946">
        <v>401.74989470427533</v>
      </c>
      <c r="J28" s="695">
        <v>66.855820618776875</v>
      </c>
      <c r="K28" s="951">
        <v>33.144179381223132</v>
      </c>
      <c r="L28" s="940">
        <v>400.03790175796502</v>
      </c>
      <c r="M28" s="695">
        <v>83.945130918410115</v>
      </c>
      <c r="N28" s="695">
        <v>16.054869081589889</v>
      </c>
      <c r="O28" s="15"/>
    </row>
    <row r="29" spans="1:15" s="667" customFormat="1" ht="15" customHeight="1">
      <c r="A29" s="670" t="s">
        <v>28</v>
      </c>
      <c r="B29" s="682">
        <v>2293.6908169999997</v>
      </c>
      <c r="C29" s="682">
        <v>2340.2006513100009</v>
      </c>
      <c r="D29" s="683">
        <v>2.0277290193293496E-2</v>
      </c>
      <c r="E29" s="684">
        <v>2293.8395169999999</v>
      </c>
      <c r="F29" s="684">
        <v>2343.8423754</v>
      </c>
      <c r="G29" s="683">
        <v>2.1798760562550701E-2</v>
      </c>
      <c r="H29" s="670" t="s">
        <v>28</v>
      </c>
      <c r="I29" s="945">
        <v>366.52593454690015</v>
      </c>
      <c r="J29" s="694">
        <v>70.206845242107349</v>
      </c>
      <c r="K29" s="950">
        <v>29.793154757892648</v>
      </c>
      <c r="L29" s="939">
        <v>367.09630714495142</v>
      </c>
      <c r="M29" s="694">
        <v>85.955303382386319</v>
      </c>
      <c r="N29" s="694">
        <v>14.044696617613679</v>
      </c>
      <c r="O29" s="666"/>
    </row>
    <row r="30" spans="1:15" s="17" customFormat="1" ht="15" customHeight="1">
      <c r="A30" s="679" t="s">
        <v>29</v>
      </c>
      <c r="B30" s="688">
        <v>21094.901435000003</v>
      </c>
      <c r="C30" s="688">
        <v>21911.640982410005</v>
      </c>
      <c r="D30" s="689">
        <v>3.8717391021078296E-2</v>
      </c>
      <c r="E30" s="690">
        <v>21376.573467999999</v>
      </c>
      <c r="F30" s="690">
        <v>21633.78702629</v>
      </c>
      <c r="G30" s="689">
        <v>1.2032497101326367E-2</v>
      </c>
      <c r="H30" s="679" t="s">
        <v>29</v>
      </c>
      <c r="I30" s="947">
        <v>419.21443572280555</v>
      </c>
      <c r="J30" s="696">
        <v>64.245461982791596</v>
      </c>
      <c r="K30" s="952">
        <v>35.754538017208404</v>
      </c>
      <c r="L30" s="941">
        <v>413.8985221624427</v>
      </c>
      <c r="M30" s="696">
        <v>84.185689761610305</v>
      </c>
      <c r="N30" s="696">
        <v>15.814310238389691</v>
      </c>
      <c r="O30" s="16"/>
    </row>
    <row r="31" spans="1:15" s="667" customFormat="1" ht="15" customHeight="1">
      <c r="A31" s="670" t="s">
        <v>30</v>
      </c>
      <c r="B31" s="682">
        <v>4607.0906670000004</v>
      </c>
      <c r="C31" s="682">
        <v>5082.8104015699964</v>
      </c>
      <c r="D31" s="683">
        <v>0.10325816636896579</v>
      </c>
      <c r="E31" s="684">
        <v>4594.4585740000002</v>
      </c>
      <c r="F31" s="684">
        <v>5083.5105216899992</v>
      </c>
      <c r="G31" s="683">
        <v>0.10644386924229532</v>
      </c>
      <c r="H31" s="670" t="s">
        <v>30</v>
      </c>
      <c r="I31" s="945">
        <v>425.74186814174431</v>
      </c>
      <c r="J31" s="694">
        <v>54.61085408463417</v>
      </c>
      <c r="K31" s="950">
        <v>45.38914591536583</v>
      </c>
      <c r="L31" s="939">
        <v>425.80051098384632</v>
      </c>
      <c r="M31" s="694">
        <v>69.393860890785447</v>
      </c>
      <c r="N31" s="694">
        <v>30.60613910921456</v>
      </c>
      <c r="O31" s="666"/>
    </row>
    <row r="32" spans="1:15" s="18" customFormat="1" ht="15" customHeight="1">
      <c r="A32" s="679" t="s">
        <v>31</v>
      </c>
      <c r="B32" s="688">
        <v>25701.992101999997</v>
      </c>
      <c r="C32" s="688">
        <v>26994.451383979998</v>
      </c>
      <c r="D32" s="689">
        <v>5.0286346554414774E-2</v>
      </c>
      <c r="E32" s="690">
        <v>25971.032041999999</v>
      </c>
      <c r="F32" s="690">
        <v>26717.297547979997</v>
      </c>
      <c r="G32" s="689">
        <v>2.873453410604343E-2</v>
      </c>
      <c r="H32" s="679" t="s">
        <v>31</v>
      </c>
      <c r="I32" s="947">
        <v>420.42815211071058</v>
      </c>
      <c r="J32" s="696">
        <v>62.431352685172563</v>
      </c>
      <c r="K32" s="952">
        <v>37.56864731482743</v>
      </c>
      <c r="L32" s="941">
        <v>416.11158818198305</v>
      </c>
      <c r="M32" s="696">
        <v>81.371242770299204</v>
      </c>
      <c r="N32" s="696">
        <v>18.628757229700803</v>
      </c>
      <c r="O32" s="16"/>
    </row>
    <row r="33" spans="1:15" s="667" customFormat="1" ht="15" customHeight="1">
      <c r="A33" s="670" t="s">
        <v>32</v>
      </c>
      <c r="B33" s="682">
        <v>355.56304800000004</v>
      </c>
      <c r="C33" s="682">
        <v>401.95143766000001</v>
      </c>
      <c r="D33" s="683">
        <v>0.13046459670353583</v>
      </c>
      <c r="E33" s="684">
        <v>329.16074300000002</v>
      </c>
      <c r="F33" s="684">
        <v>407.01671462000002</v>
      </c>
      <c r="G33" s="683">
        <v>0.2365287273033041</v>
      </c>
      <c r="H33" s="670" t="s">
        <v>32</v>
      </c>
      <c r="I33" s="945">
        <v>980.59657154706588</v>
      </c>
      <c r="J33" s="694">
        <v>58.012197470292783</v>
      </c>
      <c r="K33" s="950">
        <v>41.987802529707217</v>
      </c>
      <c r="L33" s="939">
        <v>992.95376884887958</v>
      </c>
      <c r="M33" s="694">
        <v>73.557077477645336</v>
      </c>
      <c r="N33" s="694">
        <v>26.442922522354671</v>
      </c>
      <c r="O33" s="666"/>
    </row>
    <row r="34" spans="1:15" ht="15" customHeight="1">
      <c r="A34" s="524" t="s">
        <v>33</v>
      </c>
      <c r="B34" s="685">
        <v>147.43486100000001</v>
      </c>
      <c r="C34" s="685">
        <v>168.82425439999994</v>
      </c>
      <c r="D34" s="192">
        <v>0.14507690552236441</v>
      </c>
      <c r="E34" s="687">
        <v>124.479373</v>
      </c>
      <c r="F34" s="687">
        <v>152.23805087</v>
      </c>
      <c r="G34" s="192">
        <v>0.22299821408965492</v>
      </c>
      <c r="H34" s="524" t="s">
        <v>33</v>
      </c>
      <c r="I34" s="946">
        <v>730.31295297339125</v>
      </c>
      <c r="J34" s="695">
        <v>62.380413338286289</v>
      </c>
      <c r="K34" s="951">
        <v>37.619586661713711</v>
      </c>
      <c r="L34" s="940">
        <v>658.56307721257792</v>
      </c>
      <c r="M34" s="695">
        <v>79.746649865919949</v>
      </c>
      <c r="N34" s="695">
        <v>20.253350134080055</v>
      </c>
      <c r="O34" s="15"/>
    </row>
    <row r="35" spans="1:15" s="667" customFormat="1" ht="15" customHeight="1">
      <c r="A35" s="670" t="s">
        <v>34</v>
      </c>
      <c r="B35" s="682">
        <v>373.04928200000001</v>
      </c>
      <c r="C35" s="682">
        <v>414.87227428</v>
      </c>
      <c r="D35" s="683">
        <v>0.11211117216411104</v>
      </c>
      <c r="E35" s="684">
        <v>415.59240199999999</v>
      </c>
      <c r="F35" s="684">
        <v>395.76335160999997</v>
      </c>
      <c r="G35" s="683">
        <v>-4.7712735590387467E-2</v>
      </c>
      <c r="H35" s="670" t="s">
        <v>34</v>
      </c>
      <c r="I35" s="945">
        <v>1035.795309473579</v>
      </c>
      <c r="J35" s="694">
        <v>52.760015354092324</v>
      </c>
      <c r="K35" s="950">
        <v>47.239984645907668</v>
      </c>
      <c r="L35" s="939">
        <v>988.0868129127291</v>
      </c>
      <c r="M35" s="694">
        <v>64.540060882571623</v>
      </c>
      <c r="N35" s="694">
        <v>35.459939117428377</v>
      </c>
      <c r="O35" s="666"/>
    </row>
    <row r="36" spans="1:15" ht="15" customHeight="1">
      <c r="A36" s="524" t="s">
        <v>35</v>
      </c>
      <c r="B36" s="685">
        <v>814.55752799999993</v>
      </c>
      <c r="C36" s="685">
        <v>772.64097293999987</v>
      </c>
      <c r="D36" s="192">
        <v>-5.1459293689076424E-2</v>
      </c>
      <c r="E36" s="687">
        <v>753.35844200000008</v>
      </c>
      <c r="F36" s="687">
        <v>775.19638415000009</v>
      </c>
      <c r="G36" s="192">
        <v>2.8987452628824517E-2</v>
      </c>
      <c r="H36" s="524" t="s">
        <v>35</v>
      </c>
      <c r="I36" s="946">
        <v>931.00154227662733</v>
      </c>
      <c r="J36" s="695">
        <v>48.267827596681279</v>
      </c>
      <c r="K36" s="951">
        <v>51.732172403318714</v>
      </c>
      <c r="L36" s="940">
        <v>934.08071081801143</v>
      </c>
      <c r="M36" s="695">
        <v>67.382954438410479</v>
      </c>
      <c r="N36" s="695">
        <v>32.617045561589514</v>
      </c>
      <c r="O36" s="15"/>
    </row>
    <row r="37" spans="1:15" s="667" customFormat="1" ht="15" customHeight="1">
      <c r="A37" s="718" t="s">
        <v>129</v>
      </c>
      <c r="B37" s="719">
        <v>1690.6047189999999</v>
      </c>
      <c r="C37" s="719">
        <v>1758.2889392799998</v>
      </c>
      <c r="D37" s="720">
        <v>4.0035508903604189E-2</v>
      </c>
      <c r="E37" s="721">
        <v>1622.59096</v>
      </c>
      <c r="F37" s="721">
        <v>1730.21450125</v>
      </c>
      <c r="G37" s="720">
        <v>6.632820217980262E-2</v>
      </c>
      <c r="H37" s="718" t="s">
        <v>129</v>
      </c>
      <c r="I37" s="948">
        <v>939.50282888149127</v>
      </c>
      <c r="J37" s="722">
        <v>52.910406079842318</v>
      </c>
      <c r="K37" s="953">
        <v>47.089593920157682</v>
      </c>
      <c r="L37" s="942">
        <v>924.50187348718418</v>
      </c>
      <c r="M37" s="722">
        <v>69.27294153783177</v>
      </c>
      <c r="N37" s="722">
        <v>30.72705846216823</v>
      </c>
      <c r="O37" s="666"/>
    </row>
    <row r="38" spans="1:15" s="17" customFormat="1" ht="15" customHeight="1">
      <c r="A38" s="681" t="s">
        <v>128</v>
      </c>
      <c r="B38" s="691">
        <v>27392.596821000003</v>
      </c>
      <c r="C38" s="691">
        <v>28752.740323259997</v>
      </c>
      <c r="D38" s="692">
        <v>4.9653689686596891E-2</v>
      </c>
      <c r="E38" s="693">
        <v>27593.623002</v>
      </c>
      <c r="F38" s="693">
        <v>28447.512049229998</v>
      </c>
      <c r="G38" s="692">
        <v>3.0945158856743982E-2</v>
      </c>
      <c r="H38" s="681" t="s">
        <v>128</v>
      </c>
      <c r="I38" s="949">
        <v>435.12964452100647</v>
      </c>
      <c r="J38" s="697">
        <v>61.849127307020176</v>
      </c>
      <c r="K38" s="954">
        <v>38.150872692979824</v>
      </c>
      <c r="L38" s="943">
        <v>430.51047191751752</v>
      </c>
      <c r="M38" s="697">
        <v>80.635408431019172</v>
      </c>
      <c r="N38" s="697">
        <v>19.364591568980831</v>
      </c>
      <c r="O38" s="16"/>
    </row>
    <row r="39" spans="1:15" ht="12" customHeight="1">
      <c r="A39" s="19" t="s">
        <v>398</v>
      </c>
      <c r="B39" s="20"/>
      <c r="C39" s="20"/>
      <c r="H39" s="19" t="s">
        <v>401</v>
      </c>
      <c r="I39" s="40"/>
      <c r="J39" s="40"/>
      <c r="K39" s="580"/>
      <c r="L39" s="580"/>
      <c r="M39" s="585"/>
      <c r="N39" s="40"/>
      <c r="O39" s="21"/>
    </row>
    <row r="40" spans="1:15" ht="12" customHeight="1">
      <c r="A40" s="554"/>
      <c r="B40" s="23"/>
      <c r="C40" s="479"/>
      <c r="D40" s="23"/>
      <c r="E40" s="480"/>
      <c r="F40" s="23"/>
      <c r="G40" s="23"/>
      <c r="H40" s="1119" t="s">
        <v>329</v>
      </c>
      <c r="I40" s="1119"/>
      <c r="J40" s="1119"/>
      <c r="K40" s="1119"/>
      <c r="L40" s="1119"/>
      <c r="M40" s="1119"/>
      <c r="N40" s="1119"/>
    </row>
    <row r="41" spans="1:15" ht="12" customHeight="1">
      <c r="A41" s="24"/>
      <c r="B41" s="25"/>
      <c r="C41" s="25"/>
      <c r="D41" s="25"/>
      <c r="E41" s="7"/>
      <c r="F41" s="23"/>
      <c r="G41" s="23"/>
      <c r="H41" s="1119"/>
      <c r="I41" s="1119"/>
      <c r="J41" s="1119"/>
      <c r="K41" s="1119"/>
      <c r="L41" s="1119"/>
      <c r="M41" s="1119"/>
      <c r="N41" s="1119"/>
      <c r="O41" s="21"/>
    </row>
    <row r="42" spans="1:15" ht="12" customHeight="1">
      <c r="A42" s="24"/>
      <c r="B42" s="25"/>
      <c r="C42" s="25"/>
      <c r="D42" s="25"/>
      <c r="E42" s="7"/>
      <c r="F42" s="23"/>
      <c r="G42" s="23"/>
      <c r="H42" s="864"/>
      <c r="I42" s="864"/>
      <c r="J42" s="864"/>
      <c r="K42" s="864"/>
      <c r="L42" s="864"/>
      <c r="M42" s="864"/>
      <c r="N42" s="864"/>
      <c r="O42" s="21"/>
    </row>
    <row r="43" spans="1:15" s="484" customFormat="1" ht="12.75" customHeight="1">
      <c r="A43" s="483"/>
      <c r="C43" s="485"/>
      <c r="D43" s="486"/>
      <c r="E43" s="486"/>
      <c r="F43" s="471"/>
      <c r="G43" s="422"/>
      <c r="H43" s="665" t="s">
        <v>176</v>
      </c>
      <c r="I43" s="576"/>
      <c r="J43" s="577"/>
      <c r="L43" s="578"/>
      <c r="M43" s="577"/>
      <c r="N43" s="578"/>
      <c r="O43" s="487"/>
    </row>
    <row r="44" spans="1:15" s="484" customFormat="1" ht="12.75" customHeight="1">
      <c r="A44" s="483"/>
      <c r="C44" s="485"/>
      <c r="D44" s="486"/>
      <c r="E44" s="486"/>
      <c r="F44" s="471"/>
      <c r="G44" s="422"/>
      <c r="H44" s="665"/>
      <c r="I44" s="576"/>
      <c r="J44" s="577"/>
      <c r="L44" s="578"/>
      <c r="M44" s="577"/>
      <c r="N44" s="578"/>
      <c r="O44" s="487"/>
    </row>
    <row r="45" spans="1:15" ht="15.75" customHeight="1">
      <c r="A45" s="320"/>
      <c r="B45" s="23"/>
      <c r="C45" s="680"/>
      <c r="D45" s="93"/>
      <c r="F45" s="2"/>
      <c r="H45" s="668" t="s">
        <v>36</v>
      </c>
      <c r="I45" s="4"/>
      <c r="J45" s="35"/>
      <c r="L45" s="13"/>
      <c r="M45" s="36"/>
      <c r="N45" s="13"/>
      <c r="O45" s="32"/>
    </row>
    <row r="46" spans="1:15" ht="15.75" customHeight="1">
      <c r="A46" s="320"/>
      <c r="B46" s="23"/>
      <c r="C46" s="680"/>
      <c r="D46" s="93"/>
      <c r="F46" s="2"/>
      <c r="H46" s="669" t="s">
        <v>402</v>
      </c>
      <c r="I46" s="660"/>
      <c r="J46" s="35"/>
      <c r="L46" s="13"/>
      <c r="M46" s="36"/>
      <c r="N46" s="13"/>
      <c r="O46" s="32"/>
    </row>
    <row r="47" spans="1:15" ht="12" customHeight="1">
      <c r="A47" s="7"/>
      <c r="B47" s="23"/>
      <c r="C47" s="23"/>
      <c r="H47" s="520" t="s">
        <v>330</v>
      </c>
      <c r="I47" s="37"/>
      <c r="J47" s="38"/>
      <c r="K47" s="39"/>
      <c r="L47" s="38"/>
      <c r="M47" s="38"/>
      <c r="N47" s="39"/>
      <c r="O47" s="40"/>
    </row>
    <row r="48" spans="1:15" ht="12" customHeight="1">
      <c r="A48" s="23"/>
      <c r="B48" s="23"/>
      <c r="C48" s="23"/>
      <c r="H48" s="42"/>
      <c r="I48" s="43"/>
      <c r="J48" s="27"/>
      <c r="K48" s="44"/>
      <c r="L48" s="27"/>
      <c r="M48" s="27"/>
      <c r="N48" s="12"/>
      <c r="O48" s="45"/>
    </row>
    <row r="49" spans="8:14" ht="12" customHeight="1">
      <c r="H49" s="4"/>
      <c r="I49" s="35"/>
      <c r="J49" s="46"/>
      <c r="K49" s="47"/>
      <c r="L49" s="35"/>
      <c r="M49" s="46"/>
      <c r="N49" s="48"/>
    </row>
    <row r="50" spans="8:14" ht="12" customHeight="1">
      <c r="H50" s="49"/>
      <c r="I50" s="35"/>
      <c r="J50" s="46"/>
      <c r="K50" s="48"/>
      <c r="L50" s="35"/>
      <c r="M50" s="46"/>
      <c r="N50" s="48"/>
    </row>
    <row r="51" spans="8:14" ht="12" customHeight="1">
      <c r="H51" s="50"/>
      <c r="I51" s="51"/>
      <c r="J51" s="51"/>
      <c r="K51" s="52"/>
      <c r="L51" s="51"/>
      <c r="M51" s="51"/>
      <c r="N51" s="52"/>
    </row>
    <row r="52" spans="8:14" ht="12" customHeight="1">
      <c r="H52" s="54"/>
      <c r="I52" s="55"/>
      <c r="J52" s="55"/>
      <c r="K52" s="56"/>
      <c r="L52" s="55"/>
      <c r="M52" s="58"/>
      <c r="N52" s="56"/>
    </row>
    <row r="53" spans="8:14" ht="12" customHeight="1">
      <c r="H53" s="54"/>
      <c r="I53" s="55"/>
      <c r="J53" s="55"/>
      <c r="K53" s="56"/>
      <c r="L53" s="55"/>
      <c r="M53" s="58"/>
      <c r="N53" s="56"/>
    </row>
    <row r="54" spans="8:14" ht="12" customHeight="1">
      <c r="H54" s="54"/>
      <c r="I54" s="55"/>
      <c r="J54" s="55"/>
      <c r="K54" s="56"/>
      <c r="L54" s="55"/>
      <c r="M54" s="58"/>
      <c r="N54" s="56"/>
    </row>
    <row r="55" spans="8:14" ht="12" customHeight="1">
      <c r="H55" s="54"/>
      <c r="I55" s="55"/>
      <c r="J55" s="55"/>
      <c r="K55" s="56"/>
      <c r="L55" s="55"/>
      <c r="M55" s="58"/>
      <c r="N55" s="56"/>
    </row>
    <row r="56" spans="8:14" ht="12" customHeight="1">
      <c r="H56" s="54"/>
      <c r="I56" s="55"/>
      <c r="J56" s="55"/>
      <c r="K56" s="56"/>
      <c r="L56" s="55"/>
      <c r="M56" s="58"/>
      <c r="N56" s="56"/>
    </row>
    <row r="57" spans="8:14" ht="12" customHeight="1">
      <c r="H57" s="54"/>
      <c r="I57" s="55"/>
      <c r="J57" s="55"/>
      <c r="K57" s="56"/>
      <c r="L57" s="55"/>
      <c r="M57" s="58"/>
      <c r="N57" s="56"/>
    </row>
    <row r="58" spans="8:14" ht="12" customHeight="1">
      <c r="H58" s="54"/>
      <c r="I58" s="55"/>
      <c r="J58" s="55"/>
      <c r="K58" s="56"/>
      <c r="L58" s="55"/>
      <c r="M58" s="58"/>
      <c r="N58" s="56"/>
    </row>
    <row r="59" spans="8:14" ht="12" customHeight="1">
      <c r="H59" s="54"/>
      <c r="I59" s="55"/>
      <c r="J59" s="55"/>
      <c r="K59" s="56"/>
      <c r="L59" s="55"/>
      <c r="M59" s="58"/>
      <c r="N59" s="56"/>
    </row>
    <row r="60" spans="8:14" ht="12" customHeight="1">
      <c r="H60" s="54"/>
      <c r="I60" s="55"/>
      <c r="J60" s="55"/>
      <c r="K60" s="56"/>
      <c r="L60" s="55"/>
      <c r="M60" s="58"/>
      <c r="N60" s="56"/>
    </row>
    <row r="61" spans="8:14" ht="12" customHeight="1">
      <c r="H61" s="54"/>
      <c r="I61" s="55"/>
      <c r="J61" s="55"/>
      <c r="K61" s="56"/>
      <c r="L61" s="55"/>
      <c r="M61" s="58"/>
      <c r="N61" s="56"/>
    </row>
    <row r="62" spans="8:14" ht="12" customHeight="1">
      <c r="H62" s="54"/>
      <c r="I62" s="55"/>
      <c r="J62" s="55"/>
      <c r="K62" s="56"/>
      <c r="L62" s="55"/>
      <c r="M62" s="58"/>
      <c r="N62" s="56"/>
    </row>
    <row r="63" spans="8:14" ht="12" customHeight="1">
      <c r="H63" s="59"/>
      <c r="I63" s="60"/>
      <c r="J63" s="61"/>
      <c r="L63" s="62"/>
      <c r="M63" s="63"/>
      <c r="N63" s="9"/>
    </row>
    <row r="64" spans="8:14" ht="12" customHeight="1">
      <c r="H64" s="64"/>
      <c r="I64" s="54"/>
      <c r="J64" s="65"/>
      <c r="L64" s="65"/>
      <c r="M64" s="65"/>
      <c r="N64" s="66"/>
    </row>
    <row r="65" spans="1:16" ht="12" customHeight="1">
      <c r="H65" s="67"/>
      <c r="I65" s="68"/>
      <c r="J65" s="69"/>
      <c r="K65" s="70"/>
      <c r="L65" s="55"/>
      <c r="M65" s="58"/>
      <c r="N65" s="56"/>
    </row>
    <row r="66" spans="1:16" ht="12" customHeight="1">
      <c r="H66" s="54"/>
      <c r="I66" s="55"/>
      <c r="J66" s="55"/>
      <c r="K66" s="56"/>
      <c r="L66" s="55"/>
      <c r="M66" s="58"/>
      <c r="N66" s="56"/>
    </row>
    <row r="67" spans="1:16" ht="12" customHeight="1">
      <c r="H67" s="54"/>
      <c r="I67" s="55"/>
      <c r="J67" s="55"/>
      <c r="K67" s="56"/>
      <c r="L67" s="55"/>
      <c r="M67" s="58"/>
      <c r="N67" s="56"/>
    </row>
    <row r="68" spans="1:16" ht="12" customHeight="1">
      <c r="H68" s="54"/>
      <c r="I68" s="55"/>
      <c r="J68" s="55"/>
      <c r="K68" s="56"/>
      <c r="L68" s="55"/>
      <c r="M68" s="58"/>
      <c r="N68" s="56"/>
    </row>
    <row r="69" spans="1:16" ht="12" customHeight="1">
      <c r="H69" s="54"/>
      <c r="I69" s="55"/>
      <c r="J69" s="55"/>
      <c r="K69" s="56"/>
      <c r="L69" s="55"/>
      <c r="M69" s="58"/>
      <c r="N69" s="56"/>
    </row>
    <row r="70" spans="1:16" ht="12" customHeight="1">
      <c r="H70" s="54"/>
      <c r="I70" s="55"/>
      <c r="J70" s="55"/>
      <c r="K70" s="56"/>
      <c r="L70" s="55"/>
      <c r="M70" s="58"/>
      <c r="N70" s="56"/>
    </row>
    <row r="71" spans="1:16" ht="12" customHeight="1">
      <c r="H71" s="54"/>
      <c r="I71" s="55"/>
      <c r="J71" s="55"/>
      <c r="K71" s="56"/>
      <c r="L71" s="55"/>
      <c r="M71" s="58"/>
      <c r="N71" s="56"/>
    </row>
    <row r="72" spans="1:16" s="73" customFormat="1" ht="12" customHeight="1">
      <c r="A72" s="71"/>
      <c r="B72" s="71"/>
      <c r="C72" s="71"/>
      <c r="D72" s="71"/>
      <c r="E72" s="71"/>
      <c r="F72" s="71"/>
      <c r="G72" s="71"/>
      <c r="H72" s="54"/>
      <c r="I72" s="55"/>
      <c r="J72" s="55"/>
      <c r="K72" s="56"/>
      <c r="L72" s="55"/>
      <c r="M72" s="58"/>
      <c r="N72" s="56"/>
      <c r="O72" s="72"/>
    </row>
    <row r="73" spans="1:16" ht="12" customHeight="1">
      <c r="H73" s="74"/>
      <c r="I73" s="75"/>
      <c r="J73" s="75"/>
      <c r="K73" s="76"/>
      <c r="L73" s="75"/>
      <c r="M73" s="78"/>
      <c r="N73" s="76"/>
    </row>
    <row r="74" spans="1:16" ht="12" customHeight="1">
      <c r="H74" s="54"/>
      <c r="I74" s="55"/>
      <c r="J74" s="55"/>
      <c r="K74" s="56"/>
      <c r="L74" s="55"/>
      <c r="M74" s="58"/>
      <c r="N74" s="56"/>
    </row>
    <row r="75" spans="1:16" ht="12" customHeight="1">
      <c r="H75" s="74"/>
      <c r="I75" s="75"/>
      <c r="J75" s="75"/>
      <c r="K75" s="76"/>
      <c r="L75" s="75"/>
      <c r="M75" s="78"/>
      <c r="N75" s="76"/>
    </row>
    <row r="76" spans="1:16" ht="12" customHeight="1">
      <c r="H76" s="54"/>
      <c r="I76" s="55"/>
      <c r="J76" s="55"/>
      <c r="K76" s="56"/>
      <c r="L76" s="55"/>
      <c r="M76" s="58"/>
      <c r="N76" s="56"/>
    </row>
    <row r="77" spans="1:16" ht="12" customHeight="1">
      <c r="F77" s="4"/>
      <c r="H77" s="19" t="s">
        <v>401</v>
      </c>
      <c r="I77" s="75"/>
      <c r="J77" s="75"/>
      <c r="K77" s="76"/>
      <c r="L77" s="75"/>
      <c r="M77" s="78"/>
      <c r="N77" s="76"/>
    </row>
    <row r="78" spans="1:16" ht="12" customHeight="1">
      <c r="A78" s="79"/>
      <c r="H78" s="520"/>
      <c r="I78" s="65"/>
      <c r="J78" s="80"/>
      <c r="K78" s="65"/>
      <c r="L78" s="4"/>
      <c r="M78" s="65"/>
      <c r="N78" s="65"/>
    </row>
    <row r="79" spans="1:16">
      <c r="H79" s="74"/>
      <c r="I79" s="89"/>
      <c r="J79" s="90"/>
      <c r="K79" s="89"/>
      <c r="L79" s="92"/>
      <c r="M79" s="91"/>
      <c r="N79" s="90"/>
    </row>
    <row r="80" spans="1:16">
      <c r="H80" s="22"/>
      <c r="I80" s="2"/>
      <c r="J80" s="2"/>
      <c r="K80" s="22"/>
      <c r="L80" s="22"/>
      <c r="P80" s="3"/>
    </row>
    <row r="81" spans="1:16">
      <c r="H81" s="1"/>
      <c r="I81" s="1"/>
      <c r="J81" s="1"/>
      <c r="K81" s="1"/>
      <c r="L81" s="1"/>
      <c r="M81" s="441"/>
      <c r="N81" s="442"/>
      <c r="O81" s="443"/>
      <c r="P81" s="443"/>
    </row>
    <row r="82" spans="1:16">
      <c r="M82" s="357"/>
    </row>
    <row r="83" spans="1:16">
      <c r="A83" s="441"/>
      <c r="B83" s="441"/>
      <c r="H83" s="566" t="s">
        <v>56</v>
      </c>
      <c r="I83" s="442" t="s">
        <v>178</v>
      </c>
      <c r="J83" s="443" t="s">
        <v>179</v>
      </c>
      <c r="K83" s="443" t="s">
        <v>177</v>
      </c>
      <c r="L83" s="1"/>
      <c r="M83" s="357"/>
    </row>
    <row r="84" spans="1:16">
      <c r="D84" s="359"/>
      <c r="H84" s="616" t="s">
        <v>18</v>
      </c>
      <c r="I84" s="564">
        <v>391.30864200226159</v>
      </c>
      <c r="J84" s="564">
        <v>131.55649381973632</v>
      </c>
      <c r="K84" s="564">
        <v>522.86513582199791</v>
      </c>
      <c r="M84" s="357"/>
    </row>
    <row r="85" spans="1:16">
      <c r="B85" s="359"/>
      <c r="H85" s="616" t="s">
        <v>25</v>
      </c>
      <c r="I85" s="564">
        <v>305.01712128532489</v>
      </c>
      <c r="J85" s="564">
        <v>162.00297844711159</v>
      </c>
      <c r="K85" s="564">
        <v>467.02009973243651</v>
      </c>
      <c r="M85" s="357"/>
    </row>
    <row r="86" spans="1:16">
      <c r="H86" s="616" t="s">
        <v>14</v>
      </c>
      <c r="I86" s="564">
        <v>304.22294367637477</v>
      </c>
      <c r="J86" s="564">
        <v>162.57065243988981</v>
      </c>
      <c r="K86" s="564">
        <v>466.79359611626455</v>
      </c>
      <c r="M86" s="565"/>
    </row>
    <row r="87" spans="1:16">
      <c r="H87" s="616" t="s">
        <v>10</v>
      </c>
      <c r="I87" s="564">
        <v>287.12696874016677</v>
      </c>
      <c r="J87" s="564">
        <v>176.25753942131905</v>
      </c>
      <c r="K87" s="564">
        <v>463.38450816148583</v>
      </c>
      <c r="M87" s="357"/>
    </row>
    <row r="88" spans="1:16">
      <c r="H88" s="93" t="s">
        <v>22</v>
      </c>
      <c r="I88" s="564">
        <v>281.15525709388629</v>
      </c>
      <c r="J88" s="564">
        <v>178.96300305710494</v>
      </c>
      <c r="K88" s="564">
        <v>460.1182601509912</v>
      </c>
      <c r="M88" s="357"/>
    </row>
    <row r="89" spans="1:16">
      <c r="A89" s="359"/>
      <c r="B89" s="359"/>
      <c r="C89" s="359"/>
      <c r="D89" s="359"/>
      <c r="E89" s="359"/>
      <c r="F89" s="359"/>
      <c r="H89" s="616" t="s">
        <v>21</v>
      </c>
      <c r="I89" s="564">
        <v>299.13832440175003</v>
      </c>
      <c r="J89" s="564">
        <v>152.06951454147747</v>
      </c>
      <c r="K89" s="564">
        <v>451.2078389432275</v>
      </c>
      <c r="M89" s="357"/>
    </row>
    <row r="90" spans="1:16">
      <c r="H90" s="616" t="s">
        <v>17</v>
      </c>
      <c r="I90" s="564">
        <v>243.9186466847984</v>
      </c>
      <c r="J90" s="564">
        <v>192.5903150736556</v>
      </c>
      <c r="K90" s="564">
        <v>436.50896175845401</v>
      </c>
      <c r="M90" s="357"/>
    </row>
    <row r="91" spans="1:16">
      <c r="H91" s="616" t="s">
        <v>30</v>
      </c>
      <c r="I91" s="564">
        <v>232.50127038808358</v>
      </c>
      <c r="J91" s="564">
        <v>193.24059775366075</v>
      </c>
      <c r="K91" s="564">
        <v>425.74186814174436</v>
      </c>
      <c r="M91" s="357"/>
    </row>
    <row r="92" spans="1:16">
      <c r="H92" s="616" t="s">
        <v>19</v>
      </c>
      <c r="I92" s="564">
        <v>284.00719223244812</v>
      </c>
      <c r="J92" s="564">
        <v>135.46124268446937</v>
      </c>
      <c r="K92" s="564">
        <v>419.46843491691749</v>
      </c>
      <c r="M92" s="357"/>
    </row>
    <row r="93" spans="1:16">
      <c r="H93" s="616" t="s">
        <v>23</v>
      </c>
      <c r="I93" s="564">
        <v>275.91073080537655</v>
      </c>
      <c r="J93" s="564">
        <v>142.92044863464574</v>
      </c>
      <c r="K93" s="564">
        <v>418.83117944002231</v>
      </c>
      <c r="M93" s="357"/>
    </row>
    <row r="94" spans="1:16">
      <c r="H94" s="93" t="s">
        <v>16</v>
      </c>
      <c r="I94" s="564">
        <v>279.24104187978151</v>
      </c>
      <c r="J94" s="564">
        <v>128.20596140922379</v>
      </c>
      <c r="K94" s="564">
        <v>407.44700328900529</v>
      </c>
      <c r="M94" s="357"/>
    </row>
    <row r="95" spans="1:16">
      <c r="H95" s="93" t="s">
        <v>20</v>
      </c>
      <c r="I95" s="564">
        <v>241.69887693519038</v>
      </c>
      <c r="J95" s="564">
        <v>164.13682012462942</v>
      </c>
      <c r="K95" s="564">
        <v>405.83569705981984</v>
      </c>
      <c r="M95" s="357"/>
      <c r="N95" s="1"/>
    </row>
    <row r="96" spans="1:16">
      <c r="H96" s="616" t="s">
        <v>11</v>
      </c>
      <c r="I96" s="564">
        <v>285.35132036638424</v>
      </c>
      <c r="J96" s="564">
        <v>119.26599379362381</v>
      </c>
      <c r="K96" s="564">
        <v>404.61731416000805</v>
      </c>
      <c r="M96" s="357"/>
    </row>
    <row r="97" spans="8:14">
      <c r="H97" s="616" t="s">
        <v>9</v>
      </c>
      <c r="I97" s="564">
        <v>224.73036828323998</v>
      </c>
      <c r="J97" s="564">
        <v>177.29784054057467</v>
      </c>
      <c r="K97" s="564">
        <v>402.02820882381468</v>
      </c>
      <c r="M97" s="357"/>
    </row>
    <row r="98" spans="8:14">
      <c r="H98" s="616" t="s">
        <v>27</v>
      </c>
      <c r="I98" s="564">
        <v>268.59318893961529</v>
      </c>
      <c r="J98" s="564">
        <v>133.15670576466007</v>
      </c>
      <c r="K98" s="564">
        <v>401.74989470427533</v>
      </c>
      <c r="M98" s="357"/>
    </row>
    <row r="99" spans="8:14">
      <c r="H99" s="616" t="s">
        <v>8</v>
      </c>
      <c r="I99" s="564">
        <v>269.60639492040883</v>
      </c>
      <c r="J99" s="564">
        <v>131.55940171517284</v>
      </c>
      <c r="K99" s="564">
        <v>401.16579663558167</v>
      </c>
      <c r="M99" s="357"/>
    </row>
    <row r="100" spans="8:14">
      <c r="H100" s="616" t="s">
        <v>24</v>
      </c>
      <c r="I100" s="564">
        <v>210.4002896249832</v>
      </c>
      <c r="J100" s="564">
        <v>186.93772197655323</v>
      </c>
      <c r="K100" s="564">
        <v>397.33801160153644</v>
      </c>
      <c r="M100" s="357"/>
    </row>
    <row r="101" spans="8:14">
      <c r="H101" s="616" t="s">
        <v>13</v>
      </c>
      <c r="I101" s="564">
        <v>253.64318726468386</v>
      </c>
      <c r="J101" s="564">
        <v>131.72776062723767</v>
      </c>
      <c r="K101" s="564">
        <v>385.37094789192156</v>
      </c>
      <c r="M101" s="357"/>
    </row>
    <row r="102" spans="8:14">
      <c r="H102" s="616" t="s">
        <v>12</v>
      </c>
      <c r="I102" s="564">
        <v>223.57690336973599</v>
      </c>
      <c r="J102" s="564">
        <v>154.21855528284249</v>
      </c>
      <c r="K102" s="564">
        <v>377.79545865257847</v>
      </c>
      <c r="M102" s="357"/>
    </row>
    <row r="103" spans="8:14">
      <c r="H103" s="616" t="s">
        <v>28</v>
      </c>
      <c r="I103" s="564">
        <v>257.32629563952986</v>
      </c>
      <c r="J103" s="564">
        <v>109.19963890737026</v>
      </c>
      <c r="K103" s="564">
        <v>366.52593454690009</v>
      </c>
      <c r="N103" s="1"/>
    </row>
    <row r="104" spans="8:14">
      <c r="H104" s="616" t="s">
        <v>26</v>
      </c>
      <c r="I104" s="564">
        <v>247.27792186550192</v>
      </c>
      <c r="J104" s="564">
        <v>92.453786897044282</v>
      </c>
      <c r="K104" s="564">
        <v>339.73170876254619</v>
      </c>
    </row>
    <row r="105" spans="8:14">
      <c r="H105" s="566"/>
      <c r="I105" s="442"/>
      <c r="J105" s="443"/>
      <c r="K105" s="443"/>
    </row>
    <row r="106" spans="8:14">
      <c r="H106" s="616" t="s">
        <v>18</v>
      </c>
      <c r="I106" s="564">
        <v>391.30864200226159</v>
      </c>
      <c r="J106" s="564">
        <v>131.55649381973632</v>
      </c>
      <c r="K106" s="563">
        <v>522.86513582199791</v>
      </c>
    </row>
    <row r="107" spans="8:14">
      <c r="H107" s="616" t="s">
        <v>25</v>
      </c>
      <c r="I107" s="564">
        <v>305.01712128532489</v>
      </c>
      <c r="J107" s="564">
        <v>162.00297844711159</v>
      </c>
      <c r="K107" s="563">
        <v>467.02009973243651</v>
      </c>
    </row>
    <row r="108" spans="8:14">
      <c r="H108" s="616" t="s">
        <v>14</v>
      </c>
      <c r="I108" s="564">
        <v>304.22294367637477</v>
      </c>
      <c r="J108" s="564">
        <v>162.57065243988981</v>
      </c>
      <c r="K108" s="563">
        <v>466.79359611626455</v>
      </c>
    </row>
    <row r="109" spans="8:14">
      <c r="H109" s="616" t="s">
        <v>10</v>
      </c>
      <c r="I109" s="564">
        <v>287.12696874016677</v>
      </c>
      <c r="J109" s="564">
        <v>176.25753942131905</v>
      </c>
      <c r="K109" s="563">
        <v>463.38450816148583</v>
      </c>
    </row>
    <row r="110" spans="8:14">
      <c r="H110" s="616" t="s">
        <v>22</v>
      </c>
      <c r="I110" s="564">
        <v>281.15525709388629</v>
      </c>
      <c r="J110" s="564">
        <v>178.96300305710494</v>
      </c>
      <c r="K110" s="563">
        <v>460.1182601509912</v>
      </c>
    </row>
    <row r="111" spans="8:14">
      <c r="H111" s="616" t="s">
        <v>21</v>
      </c>
      <c r="I111" s="564">
        <v>299.13832440175003</v>
      </c>
      <c r="J111" s="564">
        <v>152.06951454147747</v>
      </c>
      <c r="K111" s="563">
        <v>451.2078389432275</v>
      </c>
    </row>
    <row r="112" spans="8:14">
      <c r="H112" s="616" t="s">
        <v>17</v>
      </c>
      <c r="I112" s="564">
        <v>243.9186466847984</v>
      </c>
      <c r="J112" s="564">
        <v>192.5903150736556</v>
      </c>
      <c r="K112" s="563">
        <v>436.50896175845401</v>
      </c>
    </row>
    <row r="113" spans="8:11">
      <c r="H113" s="616" t="s">
        <v>30</v>
      </c>
      <c r="I113" s="564">
        <v>232.50127038808358</v>
      </c>
      <c r="J113" s="564">
        <v>193.24059775366075</v>
      </c>
      <c r="K113" s="563">
        <v>425.74186814174436</v>
      </c>
    </row>
    <row r="114" spans="8:11">
      <c r="H114" s="616" t="s">
        <v>19</v>
      </c>
      <c r="I114" s="564">
        <v>284.00719223244812</v>
      </c>
      <c r="J114" s="564">
        <v>135.46124268446937</v>
      </c>
      <c r="K114" s="563">
        <v>419.46843491691749</v>
      </c>
    </row>
    <row r="115" spans="8:11">
      <c r="H115" s="616" t="s">
        <v>23</v>
      </c>
      <c r="I115" s="564">
        <v>275.91073080537655</v>
      </c>
      <c r="J115" s="564">
        <v>142.92044863464574</v>
      </c>
      <c r="K115" s="563">
        <v>418.83117944002231</v>
      </c>
    </row>
    <row r="116" spans="8:11">
      <c r="H116" s="616" t="s">
        <v>16</v>
      </c>
      <c r="I116" s="564">
        <v>279.24104187978151</v>
      </c>
      <c r="J116" s="564">
        <v>128.20596140922379</v>
      </c>
      <c r="K116" s="563">
        <v>407.44700328900529</v>
      </c>
    </row>
    <row r="117" spans="8:11">
      <c r="H117" s="616" t="s">
        <v>20</v>
      </c>
      <c r="I117" s="564">
        <v>241.69887693519038</v>
      </c>
      <c r="J117" s="564">
        <v>164.13682012462942</v>
      </c>
      <c r="K117" s="563">
        <v>405.83569705981984</v>
      </c>
    </row>
    <row r="118" spans="8:11">
      <c r="H118" s="616" t="s">
        <v>11</v>
      </c>
      <c r="I118" s="564">
        <v>285.35132036638424</v>
      </c>
      <c r="J118" s="564">
        <v>119.26599379362381</v>
      </c>
      <c r="K118" s="563">
        <v>404.61731416000805</v>
      </c>
    </row>
    <row r="119" spans="8:11">
      <c r="H119" s="93" t="s">
        <v>9</v>
      </c>
      <c r="I119" s="564">
        <v>224.73036828323998</v>
      </c>
      <c r="J119" s="564">
        <v>177.29784054057467</v>
      </c>
      <c r="K119" s="563">
        <v>402.02820882381468</v>
      </c>
    </row>
    <row r="120" spans="8:11">
      <c r="H120" s="93" t="s">
        <v>27</v>
      </c>
      <c r="I120" s="564">
        <v>268.59318893961529</v>
      </c>
      <c r="J120" s="564">
        <v>133.15670576466007</v>
      </c>
      <c r="K120" s="563">
        <v>401.74989470427533</v>
      </c>
    </row>
    <row r="121" spans="8:11">
      <c r="H121" s="616" t="s">
        <v>8</v>
      </c>
      <c r="I121" s="564">
        <v>269.60639492040883</v>
      </c>
      <c r="J121" s="564">
        <v>131.55940171517284</v>
      </c>
      <c r="K121" s="563">
        <v>401.16579663558167</v>
      </c>
    </row>
    <row r="122" spans="8:11">
      <c r="H122" s="616" t="s">
        <v>24</v>
      </c>
      <c r="I122" s="564">
        <v>210.4002896249832</v>
      </c>
      <c r="J122" s="564">
        <v>186.93772197655323</v>
      </c>
      <c r="K122" s="563">
        <v>397.33801160153644</v>
      </c>
    </row>
    <row r="123" spans="8:11">
      <c r="H123" s="93" t="s">
        <v>13</v>
      </c>
      <c r="I123" s="564">
        <v>253.64318726468386</v>
      </c>
      <c r="J123" s="564">
        <v>131.72776062723767</v>
      </c>
      <c r="K123" s="563">
        <v>385.37094789192156</v>
      </c>
    </row>
    <row r="124" spans="8:11">
      <c r="H124" s="616" t="s">
        <v>12</v>
      </c>
      <c r="I124" s="564">
        <v>223.57690336973599</v>
      </c>
      <c r="J124" s="564">
        <v>154.21855528284249</v>
      </c>
      <c r="K124" s="563">
        <v>377.79545865257847</v>
      </c>
    </row>
    <row r="125" spans="8:11">
      <c r="H125" s="616" t="s">
        <v>28</v>
      </c>
      <c r="I125" s="564">
        <v>257.32629563952986</v>
      </c>
      <c r="J125" s="564">
        <v>109.19963890737026</v>
      </c>
      <c r="K125" s="563">
        <v>366.52593454690009</v>
      </c>
    </row>
    <row r="126" spans="8:11">
      <c r="H126" s="616" t="s">
        <v>26</v>
      </c>
      <c r="I126" s="564">
        <v>247.27792186550192</v>
      </c>
      <c r="J126" s="564">
        <v>92.453786897044282</v>
      </c>
      <c r="K126" s="563">
        <v>339.73170876254619</v>
      </c>
    </row>
    <row r="127" spans="8:11">
      <c r="H127" s="616"/>
      <c r="I127" s="564"/>
      <c r="J127" s="564"/>
      <c r="K127" s="563"/>
    </row>
    <row r="128" spans="8:11">
      <c r="H128" s="616"/>
      <c r="I128" s="564"/>
      <c r="J128" s="564"/>
      <c r="K128" s="563"/>
    </row>
    <row r="129" spans="8:11">
      <c r="H129" s="616"/>
      <c r="I129" s="564"/>
      <c r="J129" s="564"/>
      <c r="K129" s="563"/>
    </row>
    <row r="130" spans="8:11">
      <c r="H130" s="616"/>
      <c r="I130" s="564"/>
      <c r="J130" s="564"/>
      <c r="K130" s="563"/>
    </row>
    <row r="131" spans="8:11">
      <c r="H131" s="616"/>
      <c r="I131" s="564"/>
      <c r="J131" s="564"/>
      <c r="K131" s="563"/>
    </row>
    <row r="132" spans="8:11">
      <c r="H132" s="616"/>
      <c r="I132" s="564"/>
      <c r="J132" s="564"/>
      <c r="K132" s="563"/>
    </row>
    <row r="133" spans="8:11">
      <c r="H133" s="616"/>
      <c r="I133" s="564"/>
      <c r="J133" s="564"/>
      <c r="K133" s="563"/>
    </row>
    <row r="134" spans="8:11">
      <c r="H134" s="616"/>
    </row>
  </sheetData>
  <sortState ref="H106:K126">
    <sortCondition descending="1" ref="K106:K126"/>
  </sortState>
  <mergeCells count="10">
    <mergeCell ref="H3:N4"/>
    <mergeCell ref="J8:K8"/>
    <mergeCell ref="M8:N8"/>
    <mergeCell ref="H40:N41"/>
    <mergeCell ref="L7:N7"/>
    <mergeCell ref="A7:A8"/>
    <mergeCell ref="H7:H8"/>
    <mergeCell ref="I7:K7"/>
    <mergeCell ref="B7:D7"/>
    <mergeCell ref="E7:G7"/>
  </mergeCells>
  <phoneticPr fontId="0" type="noConversion"/>
  <hyperlinks>
    <hyperlink ref="G1" location="Sommaire!A1" display="Retour sommaire"/>
    <hyperlink ref="N1" location="Sommaire!A1" display="Retour sommaire"/>
  </hyperlinks>
  <pageMargins left="0.78740157480314965" right="0.55000000000000004" top="1.1811023622047245" bottom="0.98425196850393704" header="0.51181102362204722" footer="0.51181102362204722"/>
  <pageSetup paperSize="9" scale="65" firstPageNumber="4"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sheetPr>
    <tabColor rgb="FF92D050"/>
  </sheetPr>
  <dimension ref="A1:IK106"/>
  <sheetViews>
    <sheetView view="pageLayout" zoomScale="90" zoomScaleNormal="100" zoomScaleSheetLayoutView="100" zoomScalePageLayoutView="90" workbookViewId="0">
      <selection activeCell="D1" sqref="D1"/>
    </sheetView>
  </sheetViews>
  <sheetFormatPr baseColWidth="10" defaultColWidth="0" defaultRowHeight="12.75"/>
  <cols>
    <col min="1" max="1" width="29.85546875" style="94" customWidth="1"/>
    <col min="2" max="4" width="15.42578125" style="94" customWidth="1"/>
    <col min="5" max="5" width="15.42578125" style="4" customWidth="1"/>
    <col min="6" max="7" width="15.42578125" style="94" customWidth="1"/>
    <col min="8" max="8" width="6.42578125" style="94" customWidth="1"/>
    <col min="9" max="9" width="10.7109375" style="81" customWidth="1"/>
    <col min="10" max="10" width="11" style="81" customWidth="1"/>
    <col min="11" max="18" width="10.7109375" style="81" customWidth="1"/>
    <col min="19" max="23" width="10.7109375" style="65" customWidth="1"/>
    <col min="24" max="25" width="10.7109375" style="4" customWidth="1"/>
    <col min="26" max="27" width="10.7109375" style="65" customWidth="1"/>
    <col min="28" max="29" width="10.7109375" style="4" customWidth="1"/>
    <col min="30" max="30" width="10.7109375" style="94" customWidth="1"/>
    <col min="31" max="31" width="10.7109375" style="4" customWidth="1"/>
    <col min="32" max="32" width="10.7109375" style="94" customWidth="1"/>
    <col min="33" max="33" width="10.7109375" style="4" customWidth="1"/>
    <col min="34" max="35" width="10.7109375" style="94" customWidth="1"/>
    <col min="36" max="36" width="10.7109375" style="4" customWidth="1"/>
    <col min="37" max="72" width="10.7109375" style="94" customWidth="1"/>
    <col min="73" max="74" width="10.7109375" style="4" customWidth="1"/>
    <col min="75" max="76" width="10.7109375" style="94" customWidth="1"/>
    <col min="77" max="79" width="10.7109375" style="4" customWidth="1"/>
    <col min="80" max="111" width="10.7109375" style="94" customWidth="1"/>
    <col min="112" max="112" width="10.7109375" style="4" customWidth="1"/>
    <col min="113" max="115" width="10.7109375" style="94" customWidth="1"/>
    <col min="116" max="116" width="10.7109375" style="95" customWidth="1"/>
    <col min="117" max="118" width="10.7109375" style="94" customWidth="1"/>
    <col min="119" max="119" width="10.7109375" style="4" customWidth="1"/>
    <col min="120" max="121" width="10.7109375" style="94" customWidth="1"/>
    <col min="122" max="122" width="10.7109375" style="4" customWidth="1"/>
    <col min="123" max="132" width="10.7109375" style="94" customWidth="1"/>
    <col min="133" max="133" width="10.7109375" style="4" customWidth="1"/>
    <col min="134" max="146" width="10.7109375" style="94" customWidth="1"/>
    <col min="147" max="147" width="10.7109375" style="4" customWidth="1"/>
    <col min="148" max="149" width="10.7109375" style="94" customWidth="1"/>
    <col min="150" max="150" width="10.7109375" style="4" customWidth="1"/>
    <col min="151" max="153" width="10.7109375" style="94" customWidth="1"/>
    <col min="154" max="154" width="10.7109375" style="4" customWidth="1"/>
    <col min="155" max="156" width="10.7109375" style="94" customWidth="1"/>
    <col min="157" max="157" width="10.7109375" style="4" customWidth="1"/>
    <col min="158" max="168" width="10.7109375" style="94" customWidth="1"/>
    <col min="169" max="169" width="10.7109375" style="96" customWidth="1"/>
    <col min="170" max="170" width="11.85546875" style="96" customWidth="1"/>
    <col min="171" max="185" width="11.42578125" style="96" customWidth="1"/>
    <col min="186" max="186" width="12.42578125" style="4" customWidth="1"/>
    <col min="187" max="187" width="3.7109375" style="4" hidden="1" customWidth="1"/>
    <col min="188" max="207" width="0" style="4" hidden="1" customWidth="1"/>
    <col min="208" max="212" width="3.7109375" style="4" hidden="1" customWidth="1"/>
    <col min="213" max="217" width="0" style="4" hidden="1" customWidth="1"/>
    <col min="218" max="223" width="3.7109375" style="4" hidden="1" customWidth="1"/>
    <col min="224" max="224" width="0" style="4" hidden="1" customWidth="1"/>
    <col min="225" max="234" width="3.7109375" style="4" hidden="1" customWidth="1"/>
    <col min="235" max="235" width="0" style="4" hidden="1" customWidth="1"/>
    <col min="236" max="245" width="3.7109375" style="4" hidden="1" customWidth="1"/>
    <col min="246" max="16384" width="3.7109375" style="2" hidden="1"/>
  </cols>
  <sheetData>
    <row r="1" spans="1:245" s="109" customFormat="1" ht="18.75" customHeight="1">
      <c r="A1" s="649" t="s">
        <v>279</v>
      </c>
      <c r="B1" s="703"/>
      <c r="C1" s="703"/>
      <c r="D1" s="703"/>
      <c r="E1" s="651"/>
      <c r="F1" s="651"/>
      <c r="G1" s="652" t="s">
        <v>115</v>
      </c>
      <c r="H1" s="97"/>
      <c r="I1" s="98"/>
      <c r="J1" s="488"/>
      <c r="K1" s="98"/>
      <c r="L1" s="98"/>
      <c r="M1" s="98"/>
      <c r="N1" s="98"/>
      <c r="O1" s="98"/>
      <c r="P1" s="98"/>
      <c r="Q1" s="98"/>
      <c r="R1" s="98"/>
      <c r="S1" s="97"/>
      <c r="T1" s="97"/>
      <c r="U1" s="97"/>
      <c r="V1" s="97"/>
      <c r="W1" s="97"/>
      <c r="X1" s="6"/>
      <c r="Y1" s="6"/>
      <c r="Z1" s="97"/>
      <c r="AA1" s="97"/>
      <c r="AB1" s="488"/>
      <c r="AC1" s="6"/>
      <c r="AD1" s="102"/>
      <c r="AE1" s="6"/>
      <c r="AF1" s="102"/>
      <c r="AG1" s="6"/>
      <c r="AH1" s="102"/>
      <c r="AI1" s="102"/>
      <c r="AJ1" s="6"/>
      <c r="AK1" s="102"/>
      <c r="AL1" s="102"/>
      <c r="AM1" s="488"/>
      <c r="AN1" s="102"/>
      <c r="AO1" s="102"/>
      <c r="AP1" s="102"/>
      <c r="AQ1" s="102"/>
      <c r="AR1" s="102"/>
      <c r="AS1" s="102"/>
      <c r="AT1" s="102"/>
      <c r="AU1" s="102"/>
      <c r="AV1" s="488"/>
      <c r="AW1" s="102"/>
      <c r="AX1" s="102"/>
      <c r="AY1" s="102"/>
      <c r="AZ1" s="102"/>
      <c r="BA1" s="102"/>
      <c r="BB1" s="102"/>
      <c r="BC1" s="102"/>
      <c r="BD1" s="102"/>
      <c r="BE1" s="102"/>
      <c r="BF1" s="102"/>
      <c r="BG1" s="102"/>
      <c r="BH1" s="102"/>
      <c r="BI1" s="488"/>
      <c r="BJ1" s="102"/>
      <c r="BK1" s="102"/>
      <c r="BL1" s="102"/>
      <c r="BM1" s="102"/>
      <c r="BN1" s="102"/>
      <c r="BO1" s="102"/>
      <c r="BP1" s="102"/>
      <c r="BQ1" s="102"/>
      <c r="BR1" s="102"/>
      <c r="BS1" s="102"/>
      <c r="BT1" s="488"/>
      <c r="BU1" s="6"/>
      <c r="BV1" s="6"/>
      <c r="BW1" s="102"/>
      <c r="BX1" s="102"/>
      <c r="BY1" s="6"/>
      <c r="BZ1" s="6"/>
      <c r="CA1" s="6"/>
      <c r="CB1" s="102"/>
      <c r="CC1" s="102"/>
      <c r="CD1" s="488"/>
      <c r="CE1" s="102"/>
      <c r="CF1" s="102"/>
      <c r="CG1" s="102"/>
      <c r="CH1" s="102"/>
      <c r="CI1" s="102"/>
      <c r="CJ1" s="102"/>
      <c r="CK1" s="102"/>
      <c r="CL1" s="102"/>
      <c r="CM1" s="102"/>
      <c r="CN1" s="488"/>
      <c r="CO1" s="6"/>
      <c r="CP1" s="6"/>
      <c r="CQ1" s="6"/>
      <c r="CR1" s="102"/>
      <c r="CS1" s="6"/>
      <c r="CT1" s="6"/>
      <c r="CU1" s="6"/>
      <c r="CV1" s="6"/>
      <c r="CW1" s="102"/>
      <c r="CX1" s="488"/>
      <c r="CY1" s="102"/>
      <c r="CZ1" s="102"/>
      <c r="DA1" s="102"/>
      <c r="DB1" s="102"/>
      <c r="DC1" s="102"/>
      <c r="DD1" s="102"/>
      <c r="DE1" s="102"/>
      <c r="DF1" s="102"/>
      <c r="DG1" s="102"/>
      <c r="DH1" s="488"/>
      <c r="DI1" s="102"/>
      <c r="DJ1" s="102"/>
      <c r="DK1" s="102"/>
      <c r="DL1" s="103"/>
      <c r="DM1" s="102"/>
      <c r="DN1" s="102"/>
      <c r="DO1" s="6"/>
      <c r="DP1" s="102"/>
      <c r="DQ1" s="102"/>
      <c r="DR1" s="6"/>
      <c r="DS1" s="489"/>
      <c r="DT1" s="102"/>
      <c r="DU1" s="102"/>
      <c r="DV1" s="488"/>
      <c r="DW1" s="102"/>
      <c r="DX1" s="102"/>
      <c r="DY1" s="102"/>
      <c r="DZ1" s="102"/>
      <c r="EA1" s="102"/>
      <c r="EB1" s="102"/>
      <c r="EC1" s="488"/>
      <c r="ED1" s="102"/>
      <c r="EE1" s="102"/>
      <c r="EF1" s="102"/>
      <c r="EG1" s="102"/>
      <c r="EH1" s="102"/>
      <c r="EI1" s="102"/>
      <c r="EJ1" s="488"/>
      <c r="EK1" s="102"/>
      <c r="EL1" s="102"/>
      <c r="EM1" s="102"/>
      <c r="EN1" s="102"/>
      <c r="EO1" s="102"/>
      <c r="EP1" s="102"/>
      <c r="EQ1" s="6"/>
      <c r="ER1" s="102"/>
      <c r="ES1" s="102"/>
      <c r="ET1" s="488"/>
      <c r="EU1" s="102"/>
      <c r="EV1" s="102"/>
      <c r="EW1" s="102"/>
      <c r="EX1" s="6"/>
      <c r="EY1" s="102"/>
      <c r="EZ1" s="102"/>
      <c r="FA1" s="6"/>
      <c r="FB1" s="102"/>
      <c r="FC1" s="102"/>
      <c r="FD1" s="488"/>
      <c r="FE1" s="488"/>
      <c r="FF1" s="488"/>
      <c r="FG1" s="488"/>
      <c r="FH1" s="488"/>
      <c r="FI1" s="488"/>
      <c r="FJ1" s="102"/>
      <c r="FK1" s="102"/>
      <c r="FL1" s="102"/>
      <c r="FM1" s="490"/>
      <c r="FN1" s="488"/>
      <c r="FO1" s="102"/>
      <c r="FP1" s="102"/>
      <c r="FQ1" s="102"/>
      <c r="FR1" s="102"/>
      <c r="FS1" s="102"/>
      <c r="FT1" s="102"/>
      <c r="FU1" s="6"/>
      <c r="FV1" s="102"/>
      <c r="FW1" s="490"/>
      <c r="FX1" s="490"/>
      <c r="FY1" s="490"/>
      <c r="FZ1" s="490"/>
      <c r="GA1" s="490"/>
      <c r="GB1" s="490"/>
      <c r="GC1" s="490"/>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row>
    <row r="2" spans="1:245" s="109" customFormat="1" ht="18.75" customHeight="1">
      <c r="A2" s="649"/>
      <c r="B2" s="703"/>
      <c r="C2" s="703"/>
      <c r="D2" s="703"/>
      <c r="E2" s="651"/>
      <c r="F2" s="651"/>
      <c r="G2" s="652"/>
      <c r="H2" s="97"/>
      <c r="I2" s="98"/>
      <c r="J2" s="488"/>
      <c r="K2" s="98"/>
      <c r="L2" s="98"/>
      <c r="M2" s="98"/>
      <c r="N2" s="98"/>
      <c r="O2" s="98"/>
      <c r="P2" s="98"/>
      <c r="Q2" s="98"/>
      <c r="R2" s="98"/>
      <c r="S2" s="97"/>
      <c r="T2" s="97"/>
      <c r="U2" s="97"/>
      <c r="V2" s="97"/>
      <c r="W2" s="97"/>
      <c r="X2" s="6"/>
      <c r="Y2" s="6"/>
      <c r="Z2" s="97"/>
      <c r="AA2" s="97"/>
      <c r="AB2" s="488"/>
      <c r="AC2" s="6"/>
      <c r="AD2" s="102"/>
      <c r="AE2" s="6"/>
      <c r="AF2" s="102"/>
      <c r="AG2" s="6"/>
      <c r="AH2" s="102"/>
      <c r="AI2" s="102"/>
      <c r="AJ2" s="6"/>
      <c r="AK2" s="102"/>
      <c r="AL2" s="102"/>
      <c r="AM2" s="488"/>
      <c r="AN2" s="102"/>
      <c r="AO2" s="102"/>
      <c r="AP2" s="102"/>
      <c r="AQ2" s="102"/>
      <c r="AR2" s="102"/>
      <c r="AS2" s="102"/>
      <c r="AT2" s="102"/>
      <c r="AU2" s="102"/>
      <c r="AV2" s="488"/>
      <c r="AW2" s="102"/>
      <c r="AX2" s="102"/>
      <c r="AY2" s="102"/>
      <c r="AZ2" s="102"/>
      <c r="BA2" s="102"/>
      <c r="BB2" s="102"/>
      <c r="BC2" s="102"/>
      <c r="BD2" s="102"/>
      <c r="BE2" s="102"/>
      <c r="BF2" s="102"/>
      <c r="BG2" s="102"/>
      <c r="BH2" s="102"/>
      <c r="BI2" s="488"/>
      <c r="BJ2" s="102"/>
      <c r="BK2" s="102"/>
      <c r="BL2" s="102"/>
      <c r="BM2" s="102"/>
      <c r="BN2" s="102"/>
      <c r="BO2" s="102"/>
      <c r="BP2" s="102"/>
      <c r="BQ2" s="102"/>
      <c r="BR2" s="102"/>
      <c r="BS2" s="102"/>
      <c r="BT2" s="488"/>
      <c r="BU2" s="6"/>
      <c r="BV2" s="6"/>
      <c r="BW2" s="102"/>
      <c r="BX2" s="102"/>
      <c r="BY2" s="6"/>
      <c r="BZ2" s="6"/>
      <c r="CA2" s="6"/>
      <c r="CB2" s="102"/>
      <c r="CC2" s="102"/>
      <c r="CD2" s="488"/>
      <c r="CE2" s="102"/>
      <c r="CF2" s="102"/>
      <c r="CG2" s="102"/>
      <c r="CH2" s="102"/>
      <c r="CI2" s="102"/>
      <c r="CJ2" s="102"/>
      <c r="CK2" s="102"/>
      <c r="CL2" s="102"/>
      <c r="CM2" s="102"/>
      <c r="CN2" s="488"/>
      <c r="CO2" s="6"/>
      <c r="CP2" s="6"/>
      <c r="CQ2" s="6"/>
      <c r="CR2" s="102"/>
      <c r="CS2" s="6"/>
      <c r="CT2" s="6"/>
      <c r="CU2" s="6"/>
      <c r="CV2" s="6"/>
      <c r="CW2" s="102"/>
      <c r="CX2" s="488"/>
      <c r="CY2" s="102"/>
      <c r="CZ2" s="102"/>
      <c r="DA2" s="102"/>
      <c r="DB2" s="102"/>
      <c r="DC2" s="102"/>
      <c r="DD2" s="102"/>
      <c r="DE2" s="102"/>
      <c r="DF2" s="102"/>
      <c r="DG2" s="102"/>
      <c r="DH2" s="488"/>
      <c r="DI2" s="102"/>
      <c r="DJ2" s="102"/>
      <c r="DK2" s="102"/>
      <c r="DL2" s="103"/>
      <c r="DM2" s="102"/>
      <c r="DN2" s="102"/>
      <c r="DO2" s="6"/>
      <c r="DP2" s="102"/>
      <c r="DQ2" s="102"/>
      <c r="DR2" s="6"/>
      <c r="DS2" s="489"/>
      <c r="DT2" s="102"/>
      <c r="DU2" s="102"/>
      <c r="DV2" s="488"/>
      <c r="DW2" s="102"/>
      <c r="DX2" s="102"/>
      <c r="DY2" s="102"/>
      <c r="DZ2" s="102"/>
      <c r="EA2" s="102"/>
      <c r="EB2" s="102"/>
      <c r="EC2" s="488"/>
      <c r="ED2" s="102"/>
      <c r="EE2" s="102"/>
      <c r="EF2" s="102"/>
      <c r="EG2" s="102"/>
      <c r="EH2" s="102"/>
      <c r="EI2" s="102"/>
      <c r="EJ2" s="488"/>
      <c r="EK2" s="102"/>
      <c r="EL2" s="102"/>
      <c r="EM2" s="102"/>
      <c r="EN2" s="102"/>
      <c r="EO2" s="102"/>
      <c r="EP2" s="102"/>
      <c r="EQ2" s="6"/>
      <c r="ER2" s="102"/>
      <c r="ES2" s="102"/>
      <c r="ET2" s="488"/>
      <c r="EU2" s="102"/>
      <c r="EV2" s="102"/>
      <c r="EW2" s="102"/>
      <c r="EX2" s="6"/>
      <c r="EY2" s="102"/>
      <c r="EZ2" s="102"/>
      <c r="FA2" s="6"/>
      <c r="FB2" s="102"/>
      <c r="FC2" s="102"/>
      <c r="FD2" s="488"/>
      <c r="FE2" s="488"/>
      <c r="FF2" s="488"/>
      <c r="FG2" s="488"/>
      <c r="FH2" s="488"/>
      <c r="FI2" s="488"/>
      <c r="FJ2" s="102"/>
      <c r="FK2" s="102"/>
      <c r="FL2" s="102"/>
      <c r="FM2" s="490"/>
      <c r="FN2" s="488"/>
      <c r="FO2" s="102"/>
      <c r="FP2" s="102"/>
      <c r="FQ2" s="102"/>
      <c r="FR2" s="102"/>
      <c r="FS2" s="102"/>
      <c r="FT2" s="102"/>
      <c r="FU2" s="6"/>
      <c r="FV2" s="102"/>
      <c r="FW2" s="490"/>
      <c r="FX2" s="490"/>
      <c r="FY2" s="490"/>
      <c r="FZ2" s="490"/>
      <c r="GA2" s="490"/>
      <c r="GB2" s="490"/>
      <c r="GC2" s="490"/>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s="109" customFormat="1" ht="18.75" customHeight="1">
      <c r="A3" s="655" t="s">
        <v>282</v>
      </c>
      <c r="B3" s="663"/>
      <c r="C3" s="663"/>
      <c r="D3" s="663"/>
      <c r="E3" s="659"/>
      <c r="F3" s="659"/>
      <c r="G3" s="663"/>
      <c r="H3" s="97"/>
      <c r="I3" s="98"/>
      <c r="J3" s="99"/>
      <c r="K3" s="94"/>
      <c r="L3" s="94"/>
      <c r="M3" s="100"/>
      <c r="N3" s="100"/>
      <c r="O3" s="100"/>
      <c r="P3" s="100"/>
      <c r="Q3" s="4"/>
      <c r="R3" s="98"/>
      <c r="S3" s="6"/>
      <c r="T3" s="6"/>
      <c r="U3" s="6"/>
      <c r="V3" s="6"/>
      <c r="W3" s="6"/>
      <c r="X3" s="6"/>
      <c r="Y3" s="6"/>
      <c r="Z3" s="6"/>
      <c r="AA3" s="6"/>
      <c r="AB3" s="101"/>
      <c r="AC3" s="6"/>
      <c r="AD3" s="102"/>
      <c r="AE3" s="6"/>
      <c r="AF3" s="102"/>
      <c r="AG3" s="6"/>
      <c r="AH3" s="102"/>
      <c r="AI3" s="102"/>
      <c r="AJ3" s="6"/>
      <c r="AK3" s="102"/>
      <c r="AL3" s="102"/>
      <c r="AM3" s="101"/>
      <c r="AN3" s="102"/>
      <c r="AO3" s="102"/>
      <c r="AP3" s="102"/>
      <c r="AQ3" s="102"/>
      <c r="AR3" s="102"/>
      <c r="AS3" s="102"/>
      <c r="AT3" s="102"/>
      <c r="AU3" s="102"/>
      <c r="AV3" s="101"/>
      <c r="AW3" s="102"/>
      <c r="AX3" s="102"/>
      <c r="AY3" s="102"/>
      <c r="AZ3" s="102"/>
      <c r="BA3" s="102"/>
      <c r="BB3" s="102"/>
      <c r="BC3" s="102"/>
      <c r="BD3" s="102"/>
      <c r="BE3" s="102"/>
      <c r="BF3" s="102"/>
      <c r="BG3" s="102"/>
      <c r="BH3" s="102"/>
      <c r="BI3" s="101"/>
      <c r="BJ3" s="102"/>
      <c r="BK3" s="102"/>
      <c r="BL3" s="102"/>
      <c r="BM3" s="102"/>
      <c r="BN3" s="102"/>
      <c r="BO3" s="102"/>
      <c r="BP3" s="102"/>
      <c r="BQ3" s="102"/>
      <c r="BR3" s="102"/>
      <c r="BS3" s="102"/>
      <c r="BT3" s="101"/>
      <c r="BU3" s="6"/>
      <c r="BV3" s="6"/>
      <c r="BW3" s="102"/>
      <c r="BX3" s="102"/>
      <c r="BY3" s="6"/>
      <c r="BZ3" s="6"/>
      <c r="CA3" s="6"/>
      <c r="CB3" s="102"/>
      <c r="CC3" s="102"/>
      <c r="CD3" s="101"/>
      <c r="CE3" s="102"/>
      <c r="CF3" s="102"/>
      <c r="CG3" s="102"/>
      <c r="CH3" s="102"/>
      <c r="CI3" s="102"/>
      <c r="CJ3" s="102"/>
      <c r="CK3" s="102"/>
      <c r="CL3" s="102"/>
      <c r="CM3" s="102"/>
      <c r="CN3" s="101"/>
      <c r="CO3" s="6"/>
      <c r="CP3" s="6"/>
      <c r="CQ3" s="6"/>
      <c r="CR3" s="102"/>
      <c r="CS3" s="6"/>
      <c r="CT3" s="6"/>
      <c r="CU3" s="6"/>
      <c r="CV3" s="6"/>
      <c r="CW3" s="102"/>
      <c r="CX3" s="101"/>
      <c r="CY3" s="102"/>
      <c r="CZ3" s="102"/>
      <c r="DA3" s="102"/>
      <c r="DB3" s="102"/>
      <c r="DC3" s="102"/>
      <c r="DD3" s="102"/>
      <c r="DE3" s="102"/>
      <c r="DF3" s="102"/>
      <c r="DG3" s="102"/>
      <c r="DH3" s="101"/>
      <c r="DI3" s="102"/>
      <c r="DJ3" s="102"/>
      <c r="DK3" s="102"/>
      <c r="DL3" s="103"/>
      <c r="DM3" s="102"/>
      <c r="DN3" s="102"/>
      <c r="DO3" s="6"/>
      <c r="DP3" s="102"/>
      <c r="DQ3" s="102"/>
      <c r="DR3" s="6"/>
      <c r="DS3" s="102"/>
      <c r="DT3" s="102"/>
      <c r="DU3" s="102"/>
      <c r="DV3" s="104"/>
      <c r="DW3" s="105"/>
      <c r="DX3" s="105"/>
      <c r="DY3" s="106"/>
      <c r="DZ3" s="106"/>
      <c r="EA3" s="31"/>
      <c r="EB3" s="102"/>
      <c r="EC3" s="101"/>
      <c r="ED3" s="102"/>
      <c r="EE3" s="102"/>
      <c r="EF3" s="102"/>
      <c r="EG3" s="102"/>
      <c r="EH3" s="102"/>
      <c r="EI3" s="102"/>
      <c r="EJ3" s="107"/>
      <c r="EK3" s="108"/>
      <c r="EL3" s="108"/>
      <c r="EM3" s="108"/>
      <c r="EN3" s="108"/>
      <c r="EO3" s="108"/>
      <c r="EP3" s="108"/>
      <c r="EQ3" s="108"/>
      <c r="ER3" s="102"/>
      <c r="ES3" s="102"/>
      <c r="ET3" s="101"/>
      <c r="EU3" s="102"/>
      <c r="EV3" s="102"/>
      <c r="EW3" s="102"/>
      <c r="EX3" s="6"/>
      <c r="EY3" s="102"/>
      <c r="EZ3" s="102"/>
      <c r="FA3" s="6"/>
      <c r="FB3" s="102"/>
      <c r="FC3" s="102"/>
      <c r="FD3" s="101"/>
      <c r="FE3" s="101"/>
      <c r="FF3" s="101"/>
      <c r="FG3" s="101"/>
      <c r="FH3" s="101"/>
      <c r="FI3" s="101"/>
      <c r="FJ3" s="102"/>
      <c r="FK3" s="102"/>
      <c r="FL3" s="102"/>
      <c r="FM3" s="102"/>
      <c r="FN3" s="107"/>
      <c r="FO3" s="108"/>
      <c r="FP3" s="108"/>
      <c r="FQ3" s="108"/>
      <c r="FR3" s="108"/>
      <c r="FS3" s="108"/>
      <c r="FT3" s="108"/>
      <c r="FU3" s="108"/>
      <c r="FV3" s="102"/>
      <c r="FW3" s="107"/>
      <c r="FX3" s="108"/>
      <c r="FY3" s="108"/>
      <c r="FZ3" s="108"/>
      <c r="GA3" s="108"/>
      <c r="GB3" s="108"/>
      <c r="GC3" s="108"/>
      <c r="GD3" s="108"/>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s="109" customFormat="1" ht="18.75" customHeight="1">
      <c r="A4" s="655"/>
      <c r="B4" s="663"/>
      <c r="C4" s="663"/>
      <c r="D4" s="663"/>
      <c r="E4" s="659"/>
      <c r="F4" s="659"/>
      <c r="G4" s="663"/>
      <c r="H4" s="97"/>
      <c r="I4" s="98"/>
      <c r="J4" s="99"/>
      <c r="K4" s="94"/>
      <c r="L4" s="94"/>
      <c r="M4" s="700"/>
      <c r="N4" s="700"/>
      <c r="O4" s="700"/>
      <c r="P4" s="700"/>
      <c r="Q4" s="4"/>
      <c r="R4" s="98"/>
      <c r="S4" s="6"/>
      <c r="T4" s="6"/>
      <c r="U4" s="6"/>
      <c r="V4" s="6"/>
      <c r="W4" s="6"/>
      <c r="X4" s="6"/>
      <c r="Y4" s="6"/>
      <c r="Z4" s="6"/>
      <c r="AA4" s="6"/>
      <c r="AB4" s="101"/>
      <c r="AC4" s="6"/>
      <c r="AD4" s="102"/>
      <c r="AE4" s="6"/>
      <c r="AF4" s="102"/>
      <c r="AG4" s="6"/>
      <c r="AH4" s="102"/>
      <c r="AI4" s="102"/>
      <c r="AJ4" s="6"/>
      <c r="AK4" s="102"/>
      <c r="AL4" s="102"/>
      <c r="AM4" s="101"/>
      <c r="AN4" s="102"/>
      <c r="AO4" s="102"/>
      <c r="AP4" s="102"/>
      <c r="AQ4" s="102"/>
      <c r="AR4" s="102"/>
      <c r="AS4" s="102"/>
      <c r="AT4" s="102"/>
      <c r="AU4" s="102"/>
      <c r="AV4" s="101"/>
      <c r="AW4" s="102"/>
      <c r="AX4" s="102"/>
      <c r="AY4" s="102"/>
      <c r="AZ4" s="102"/>
      <c r="BA4" s="102"/>
      <c r="BB4" s="102"/>
      <c r="BC4" s="102"/>
      <c r="BD4" s="102"/>
      <c r="BE4" s="102"/>
      <c r="BF4" s="102"/>
      <c r="BG4" s="102"/>
      <c r="BH4" s="102"/>
      <c r="BI4" s="101"/>
      <c r="BJ4" s="102"/>
      <c r="BK4" s="102"/>
      <c r="BL4" s="102"/>
      <c r="BM4" s="102"/>
      <c r="BN4" s="102"/>
      <c r="BO4" s="102"/>
      <c r="BP4" s="102"/>
      <c r="BQ4" s="102"/>
      <c r="BR4" s="102"/>
      <c r="BS4" s="102"/>
      <c r="BT4" s="101"/>
      <c r="BU4" s="6"/>
      <c r="BV4" s="6"/>
      <c r="BW4" s="102"/>
      <c r="BX4" s="102"/>
      <c r="BY4" s="6"/>
      <c r="BZ4" s="6"/>
      <c r="CA4" s="6"/>
      <c r="CB4" s="102"/>
      <c r="CC4" s="102"/>
      <c r="CD4" s="101"/>
      <c r="CE4" s="102"/>
      <c r="CF4" s="102"/>
      <c r="CG4" s="102"/>
      <c r="CH4" s="102"/>
      <c r="CI4" s="102"/>
      <c r="CJ4" s="102"/>
      <c r="CK4" s="102"/>
      <c r="CL4" s="102"/>
      <c r="CM4" s="102"/>
      <c r="CN4" s="101"/>
      <c r="CO4" s="6"/>
      <c r="CP4" s="6"/>
      <c r="CQ4" s="6"/>
      <c r="CR4" s="102"/>
      <c r="CS4" s="6"/>
      <c r="CT4" s="6"/>
      <c r="CU4" s="6"/>
      <c r="CV4" s="6"/>
      <c r="CW4" s="102"/>
      <c r="CX4" s="101"/>
      <c r="CY4" s="102"/>
      <c r="CZ4" s="102"/>
      <c r="DA4" s="102"/>
      <c r="DB4" s="102"/>
      <c r="DC4" s="102"/>
      <c r="DD4" s="102"/>
      <c r="DE4" s="102"/>
      <c r="DF4" s="102"/>
      <c r="DG4" s="102"/>
      <c r="DH4" s="101"/>
      <c r="DI4" s="102"/>
      <c r="DJ4" s="102"/>
      <c r="DK4" s="102"/>
      <c r="DL4" s="103"/>
      <c r="DM4" s="102"/>
      <c r="DN4" s="102"/>
      <c r="DO4" s="6"/>
      <c r="DP4" s="102"/>
      <c r="DQ4" s="102"/>
      <c r="DR4" s="6"/>
      <c r="DS4" s="102"/>
      <c r="DT4" s="102"/>
      <c r="DU4" s="102"/>
      <c r="DV4" s="104"/>
      <c r="DW4" s="105"/>
      <c r="DX4" s="105"/>
      <c r="DY4" s="106"/>
      <c r="DZ4" s="106"/>
      <c r="EA4" s="31"/>
      <c r="EB4" s="102"/>
      <c r="EC4" s="101"/>
      <c r="ED4" s="102"/>
      <c r="EE4" s="102"/>
      <c r="EF4" s="102"/>
      <c r="EG4" s="102"/>
      <c r="EH4" s="102"/>
      <c r="EI4" s="102"/>
      <c r="EJ4" s="701"/>
      <c r="EK4" s="702"/>
      <c r="EL4" s="702"/>
      <c r="EM4" s="702"/>
      <c r="EN4" s="702"/>
      <c r="EO4" s="702"/>
      <c r="EP4" s="702"/>
      <c r="EQ4" s="702"/>
      <c r="ER4" s="102"/>
      <c r="ES4" s="102"/>
      <c r="ET4" s="101"/>
      <c r="EU4" s="102"/>
      <c r="EV4" s="102"/>
      <c r="EW4" s="102"/>
      <c r="EX4" s="6"/>
      <c r="EY4" s="102"/>
      <c r="EZ4" s="102"/>
      <c r="FA4" s="6"/>
      <c r="FB4" s="102"/>
      <c r="FC4" s="102"/>
      <c r="FD4" s="101"/>
      <c r="FE4" s="101"/>
      <c r="FF4" s="101"/>
      <c r="FG4" s="101"/>
      <c r="FH4" s="101"/>
      <c r="FI4" s="101"/>
      <c r="FJ4" s="102"/>
      <c r="FK4" s="102"/>
      <c r="FL4" s="102"/>
      <c r="FM4" s="102"/>
      <c r="FN4" s="701"/>
      <c r="FO4" s="702"/>
      <c r="FP4" s="702"/>
      <c r="FQ4" s="702"/>
      <c r="FR4" s="702"/>
      <c r="FS4" s="702"/>
      <c r="FT4" s="702"/>
      <c r="FU4" s="702"/>
      <c r="FV4" s="102"/>
      <c r="FW4" s="701"/>
      <c r="FX4" s="702"/>
      <c r="FY4" s="702"/>
      <c r="FZ4" s="702"/>
      <c r="GA4" s="702"/>
      <c r="GB4" s="702"/>
      <c r="GC4" s="702"/>
      <c r="GD4" s="702"/>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5.75">
      <c r="A5" s="668" t="s">
        <v>3</v>
      </c>
      <c r="B5" s="2"/>
      <c r="C5" s="2"/>
      <c r="D5" s="2"/>
      <c r="E5" s="2"/>
      <c r="F5" s="2"/>
      <c r="G5" s="2"/>
      <c r="H5" s="110"/>
      <c r="I5" s="4"/>
      <c r="J5" s="111"/>
      <c r="K5" s="112"/>
      <c r="L5" s="113"/>
      <c r="M5" s="110"/>
      <c r="N5" s="110"/>
      <c r="O5" s="110"/>
      <c r="P5" s="4"/>
      <c r="Q5" s="4"/>
      <c r="R5" s="45"/>
      <c r="AB5" s="17"/>
      <c r="AC5" s="114"/>
      <c r="AD5" s="17"/>
      <c r="AE5" s="114"/>
      <c r="AF5" s="115"/>
      <c r="AG5" s="114"/>
      <c r="AH5" s="115"/>
      <c r="AI5" s="115"/>
      <c r="AK5" s="4"/>
      <c r="AL5" s="4"/>
      <c r="AM5" s="4"/>
      <c r="AN5" s="4"/>
      <c r="AO5" s="4"/>
      <c r="AP5" s="4"/>
      <c r="AQ5" s="4"/>
      <c r="AR5" s="4"/>
      <c r="AS5" s="4"/>
      <c r="AT5" s="4"/>
      <c r="AU5" s="4"/>
      <c r="AV5" s="116"/>
      <c r="AW5" s="116"/>
      <c r="AX5" s="116"/>
      <c r="AY5" s="116"/>
      <c r="AZ5" s="116"/>
      <c r="BA5" s="116"/>
      <c r="BB5" s="117"/>
      <c r="BC5" s="116"/>
      <c r="BD5" s="116"/>
      <c r="BE5" s="116"/>
      <c r="BF5" s="116"/>
      <c r="BG5" s="116"/>
      <c r="BH5" s="117"/>
      <c r="BI5" s="17"/>
      <c r="BJ5" s="4"/>
      <c r="BK5" s="4"/>
      <c r="BL5" s="4"/>
      <c r="BM5" s="4"/>
      <c r="BN5" s="4"/>
      <c r="BO5" s="4"/>
      <c r="BP5" s="4"/>
      <c r="BQ5" s="4"/>
      <c r="BR5" s="4"/>
      <c r="BS5" s="4"/>
      <c r="BT5" s="118"/>
      <c r="BW5" s="4"/>
      <c r="BX5" s="4"/>
      <c r="CB5" s="4"/>
      <c r="CC5" s="4"/>
      <c r="CD5" s="4"/>
      <c r="CE5" s="4"/>
      <c r="CF5" s="4"/>
      <c r="CI5" s="4"/>
      <c r="CJ5" s="4"/>
      <c r="CK5" s="4"/>
      <c r="CN5" s="4"/>
      <c r="CO5" s="4"/>
      <c r="CP5" s="4"/>
      <c r="CQ5" s="4"/>
      <c r="CR5" s="4"/>
      <c r="CS5" s="4"/>
      <c r="CT5" s="4"/>
      <c r="CU5" s="4"/>
      <c r="CV5" s="4"/>
      <c r="CW5" s="4"/>
      <c r="CX5" s="4"/>
      <c r="CY5" s="4"/>
      <c r="CZ5" s="4"/>
      <c r="DA5" s="4"/>
      <c r="DB5" s="4"/>
      <c r="DC5" s="4"/>
      <c r="DD5" s="4"/>
      <c r="DE5" s="4"/>
      <c r="DF5" s="4"/>
      <c r="DH5" s="17"/>
      <c r="DI5" s="4"/>
      <c r="DJ5" s="4"/>
      <c r="DK5" s="4"/>
      <c r="DM5" s="4"/>
      <c r="DN5" s="4"/>
      <c r="DP5" s="4"/>
      <c r="DQ5" s="4"/>
      <c r="DS5" s="4"/>
      <c r="DT5" s="4"/>
      <c r="DU5" s="4"/>
      <c r="DV5" s="119"/>
      <c r="DW5" s="45"/>
      <c r="DX5" s="45"/>
      <c r="EB5" s="4"/>
      <c r="EC5" s="120"/>
      <c r="ED5" s="4"/>
      <c r="EE5" s="4"/>
      <c r="EF5" s="110"/>
      <c r="EG5" s="110"/>
      <c r="EH5" s="4"/>
      <c r="EI5" s="110"/>
      <c r="EJ5" s="4"/>
      <c r="EK5" s="4"/>
      <c r="EL5" s="4"/>
      <c r="EM5" s="110"/>
      <c r="EN5" s="4"/>
      <c r="EO5" s="4"/>
      <c r="ER5" s="4"/>
      <c r="ES5" s="4"/>
      <c r="ET5" s="17"/>
      <c r="EU5" s="4"/>
      <c r="EV5" s="4"/>
      <c r="EW5" s="4"/>
      <c r="EY5" s="4"/>
      <c r="EZ5" s="4"/>
      <c r="FB5" s="4"/>
      <c r="FC5" s="4"/>
      <c r="FD5" s="99"/>
      <c r="FH5" s="4"/>
      <c r="FJ5" s="4"/>
      <c r="FK5" s="4"/>
      <c r="FL5" s="4"/>
      <c r="FM5" s="94"/>
      <c r="FN5" s="4"/>
      <c r="FO5" s="4"/>
      <c r="FP5" s="17"/>
      <c r="FQ5" s="110"/>
      <c r="FR5" s="4"/>
      <c r="FS5" s="4"/>
      <c r="FT5" s="94"/>
      <c r="FU5" s="4"/>
      <c r="FV5" s="4"/>
      <c r="FW5" s="4"/>
      <c r="FX5" s="4"/>
      <c r="FY5" s="4"/>
      <c r="FZ5" s="4"/>
      <c r="GA5" s="4"/>
      <c r="GB5" s="4"/>
      <c r="GC5" s="4"/>
    </row>
    <row r="6" spans="1:245" s="109" customFormat="1" ht="15" customHeight="1">
      <c r="A6" s="669" t="s">
        <v>4</v>
      </c>
      <c r="B6" s="401"/>
      <c r="C6" s="422"/>
      <c r="D6" s="471"/>
      <c r="E6" s="422"/>
      <c r="F6" s="422"/>
      <c r="G6" s="482"/>
      <c r="H6" s="97"/>
      <c r="I6" s="491"/>
      <c r="J6" s="6"/>
      <c r="K6" s="492"/>
      <c r="L6" s="493"/>
      <c r="M6" s="493"/>
      <c r="N6" s="494"/>
      <c r="O6" s="495"/>
      <c r="P6" s="492"/>
      <c r="Q6" s="494"/>
      <c r="R6" s="494"/>
      <c r="S6" s="97"/>
      <c r="T6" s="97"/>
      <c r="U6" s="97"/>
      <c r="V6" s="97"/>
      <c r="W6" s="97"/>
      <c r="X6" s="6"/>
      <c r="Y6" s="6"/>
      <c r="Z6" s="97"/>
      <c r="AA6" s="97"/>
      <c r="AB6" s="496"/>
      <c r="AC6" s="497"/>
      <c r="AD6" s="498"/>
      <c r="AE6" s="499"/>
      <c r="AF6" s="500"/>
      <c r="AG6" s="499"/>
      <c r="AH6" s="500"/>
      <c r="AI6" s="500"/>
      <c r="AJ6" s="499"/>
      <c r="AK6" s="482"/>
      <c r="AL6" s="6"/>
      <c r="AM6" s="101"/>
      <c r="AN6" s="6"/>
      <c r="AO6" s="6"/>
      <c r="AP6" s="6"/>
      <c r="AQ6" s="6"/>
      <c r="AR6" s="102"/>
      <c r="AS6" s="6"/>
      <c r="AT6" s="6"/>
      <c r="AU6" s="6"/>
      <c r="AV6" s="496"/>
      <c r="AW6" s="497"/>
      <c r="AX6" s="102"/>
      <c r="AY6" s="102"/>
      <c r="AZ6" s="102"/>
      <c r="BA6" s="102"/>
      <c r="BB6" s="102"/>
      <c r="BC6" s="102"/>
      <c r="BD6" s="102"/>
      <c r="BE6" s="102"/>
      <c r="BF6" s="102"/>
      <c r="BG6" s="482"/>
      <c r="BH6" s="6"/>
      <c r="BI6" s="101"/>
      <c r="BJ6" s="6"/>
      <c r="BK6" s="6"/>
      <c r="BL6" s="6"/>
      <c r="BM6" s="102"/>
      <c r="BN6" s="102"/>
      <c r="BO6" s="6"/>
      <c r="BP6" s="102"/>
      <c r="BQ6" s="6"/>
      <c r="BR6" s="6"/>
      <c r="BS6" s="6"/>
      <c r="BT6" s="496"/>
      <c r="BU6" s="497"/>
      <c r="BV6" s="499"/>
      <c r="BW6" s="6"/>
      <c r="BX6" s="499"/>
      <c r="BY6" s="499"/>
      <c r="BZ6" s="6"/>
      <c r="CA6" s="501"/>
      <c r="CB6" s="482"/>
      <c r="CC6" s="6"/>
      <c r="CD6" s="101"/>
      <c r="CE6" s="499"/>
      <c r="CF6" s="499"/>
      <c r="CG6" s="6"/>
      <c r="CH6" s="499"/>
      <c r="CI6" s="499"/>
      <c r="CJ6" s="501"/>
      <c r="CK6" s="6"/>
      <c r="CL6" s="6"/>
      <c r="CM6" s="102"/>
      <c r="CN6" s="496"/>
      <c r="CO6" s="6"/>
      <c r="CP6" s="499"/>
      <c r="CQ6" s="499"/>
      <c r="CR6" s="499"/>
      <c r="CS6" s="499"/>
      <c r="CT6" s="499"/>
      <c r="CU6" s="501"/>
      <c r="CV6" s="482"/>
      <c r="CW6" s="6"/>
      <c r="CX6" s="101"/>
      <c r="CY6" s="484"/>
      <c r="CZ6" s="484"/>
      <c r="DA6" s="484"/>
      <c r="DB6" s="484"/>
      <c r="DC6" s="484"/>
      <c r="DD6" s="6"/>
      <c r="DE6" s="102"/>
      <c r="DF6" s="482"/>
      <c r="DG6" s="102"/>
      <c r="DH6" s="496"/>
      <c r="DI6" s="6"/>
      <c r="DJ6" s="6"/>
      <c r="DK6" s="6"/>
      <c r="DL6" s="502"/>
      <c r="DM6" s="6"/>
      <c r="DN6" s="6"/>
      <c r="DO6" s="6"/>
      <c r="DP6" s="6"/>
      <c r="DQ6" s="6"/>
      <c r="DR6" s="503"/>
      <c r="DS6" s="482"/>
      <c r="DT6" s="6"/>
      <c r="DU6" s="6"/>
      <c r="DV6" s="107"/>
      <c r="DW6" s="494"/>
      <c r="DX6" s="6"/>
      <c r="DY6" s="102"/>
      <c r="DZ6" s="102"/>
      <c r="EA6" s="102"/>
      <c r="EB6" s="102"/>
      <c r="EC6" s="496"/>
      <c r="ED6" s="6"/>
      <c r="EE6" s="6"/>
      <c r="EF6" s="495"/>
      <c r="EG6" s="495"/>
      <c r="EH6" s="482"/>
      <c r="EI6" s="495"/>
      <c r="EJ6" s="496"/>
      <c r="EK6" s="6"/>
      <c r="EL6" s="6"/>
      <c r="EM6" s="495"/>
      <c r="EN6" s="504"/>
      <c r="EO6" s="6"/>
      <c r="EP6" s="102"/>
      <c r="EQ6" s="504"/>
      <c r="ER6" s="482"/>
      <c r="ES6" s="6"/>
      <c r="ET6" s="496"/>
      <c r="EU6" s="6"/>
      <c r="EV6" s="6"/>
      <c r="EW6" s="6"/>
      <c r="EX6" s="499"/>
      <c r="EY6" s="6"/>
      <c r="EZ6" s="6"/>
      <c r="FA6" s="503"/>
      <c r="FB6" s="482"/>
      <c r="FC6" s="6"/>
      <c r="FD6" s="496"/>
      <c r="FE6" s="494"/>
      <c r="FF6" s="102"/>
      <c r="FG6" s="102"/>
      <c r="FH6" s="6"/>
      <c r="FI6" s="102"/>
      <c r="FJ6" s="6"/>
      <c r="FK6" s="6"/>
      <c r="FL6" s="482"/>
      <c r="FM6" s="490"/>
      <c r="FN6" s="496"/>
      <c r="FO6" s="6"/>
      <c r="FP6" s="6"/>
      <c r="FQ6" s="495"/>
      <c r="FR6" s="504"/>
      <c r="FS6" s="6"/>
      <c r="FT6" s="102"/>
      <c r="FU6" s="504"/>
      <c r="FV6" s="482"/>
      <c r="FW6" s="490"/>
      <c r="FX6" s="490"/>
      <c r="FY6" s="490"/>
      <c r="FZ6" s="490"/>
      <c r="GA6" s="490"/>
      <c r="GB6" s="490"/>
      <c r="GC6" s="490"/>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17.25" customHeight="1">
      <c r="A7" s="1123" t="s">
        <v>7</v>
      </c>
      <c r="B7" s="1121" t="s">
        <v>37</v>
      </c>
      <c r="C7" s="1122"/>
      <c r="D7" s="1122"/>
      <c r="E7" s="1121" t="s">
        <v>38</v>
      </c>
      <c r="F7" s="1122"/>
      <c r="G7" s="1122"/>
      <c r="H7" s="118"/>
      <c r="I7" s="41"/>
      <c r="J7" s="49"/>
      <c r="K7" s="118"/>
      <c r="L7" s="118"/>
      <c r="M7" s="118"/>
      <c r="N7" s="45"/>
      <c r="O7" s="118"/>
      <c r="P7" s="118"/>
      <c r="Q7" s="118"/>
      <c r="R7" s="45"/>
      <c r="AB7" s="46"/>
      <c r="AC7" s="130"/>
      <c r="AD7" s="131"/>
      <c r="AE7" s="130"/>
      <c r="AF7" s="132"/>
      <c r="AG7" s="130"/>
      <c r="AH7" s="132"/>
      <c r="AI7" s="132"/>
      <c r="AJ7" s="130"/>
      <c r="AK7" s="132"/>
      <c r="AL7" s="133"/>
      <c r="AM7" s="134"/>
      <c r="AN7" s="118"/>
      <c r="AO7" s="135"/>
      <c r="AP7" s="135"/>
      <c r="AQ7" s="135"/>
      <c r="AR7" s="124"/>
      <c r="AS7" s="135"/>
      <c r="AT7" s="135"/>
      <c r="AU7" s="4"/>
      <c r="AV7" s="49"/>
      <c r="AW7" s="118"/>
      <c r="AX7" s="136"/>
      <c r="AZ7" s="17"/>
      <c r="BA7" s="46"/>
      <c r="BB7" s="46"/>
      <c r="BC7" s="118"/>
      <c r="BD7" s="45"/>
      <c r="BE7" s="45"/>
      <c r="BF7" s="45"/>
      <c r="BG7" s="45"/>
      <c r="BH7" s="133"/>
      <c r="BI7" s="4"/>
      <c r="BJ7" s="118"/>
      <c r="BK7" s="135"/>
      <c r="BL7" s="135"/>
      <c r="BM7" s="135"/>
      <c r="BN7" s="133"/>
      <c r="BO7" s="133"/>
      <c r="BP7" s="133"/>
      <c r="BQ7" s="137"/>
      <c r="BR7" s="138"/>
      <c r="BS7" s="4"/>
      <c r="BT7" s="46"/>
      <c r="BU7" s="134"/>
      <c r="BV7" s="134"/>
      <c r="BW7" s="134"/>
      <c r="BX7" s="134"/>
      <c r="BY7" s="134"/>
      <c r="BZ7" s="134"/>
      <c r="CA7" s="134"/>
      <c r="CB7" s="134"/>
      <c r="CC7" s="4"/>
      <c r="CD7" s="46"/>
      <c r="CE7" s="134"/>
      <c r="CF7" s="134"/>
      <c r="CG7" s="134"/>
      <c r="CH7" s="134"/>
      <c r="CI7" s="134"/>
      <c r="CJ7" s="134"/>
      <c r="CK7" s="134"/>
      <c r="CL7" s="134"/>
      <c r="CN7" s="46"/>
      <c r="CO7" s="134"/>
      <c r="CP7" s="134"/>
      <c r="CQ7" s="134"/>
      <c r="CR7" s="134"/>
      <c r="CS7" s="134"/>
      <c r="CT7" s="134"/>
      <c r="CU7" s="134"/>
      <c r="CV7" s="134"/>
      <c r="CW7" s="4"/>
      <c r="CX7" s="46"/>
      <c r="CY7" s="134"/>
      <c r="CZ7" s="134"/>
      <c r="DA7" s="134"/>
      <c r="DB7" s="134"/>
      <c r="DC7" s="134"/>
      <c r="DD7" s="134"/>
      <c r="DE7" s="134"/>
      <c r="DF7" s="134"/>
      <c r="DH7" s="45"/>
      <c r="DI7" s="118"/>
      <c r="DJ7" s="124"/>
      <c r="DK7" s="124"/>
      <c r="DL7" s="139"/>
      <c r="DM7" s="140"/>
      <c r="DN7" s="118"/>
      <c r="DO7" s="118"/>
      <c r="DP7" s="118"/>
      <c r="DQ7" s="124"/>
      <c r="DR7" s="124"/>
      <c r="DS7" s="134"/>
      <c r="DT7" s="46"/>
      <c r="DU7" s="117"/>
      <c r="DV7" s="45"/>
      <c r="DW7" s="141"/>
      <c r="DX7" s="53"/>
      <c r="DY7" s="53"/>
      <c r="DZ7" s="53"/>
      <c r="EA7" s="53"/>
      <c r="EB7" s="118"/>
      <c r="ED7" s="4"/>
      <c r="EE7" s="4"/>
      <c r="EF7" s="4"/>
      <c r="EG7" s="135"/>
      <c r="EH7" s="135"/>
      <c r="EI7" s="135"/>
      <c r="EJ7" s="4"/>
      <c r="EK7" s="118"/>
      <c r="EL7" s="100"/>
      <c r="EM7" s="100"/>
      <c r="EN7" s="100"/>
      <c r="EO7" s="100"/>
      <c r="EP7" s="100"/>
      <c r="EQ7" s="100"/>
      <c r="ER7" s="100"/>
      <c r="ES7" s="45"/>
      <c r="ET7" s="45"/>
      <c r="EU7" s="134"/>
      <c r="EV7" s="46"/>
      <c r="EW7" s="46"/>
      <c r="EX7" s="134"/>
      <c r="EY7" s="46"/>
      <c r="EZ7" s="46"/>
      <c r="FA7" s="134"/>
      <c r="FB7" s="46"/>
      <c r="FC7" s="4"/>
      <c r="FD7" s="45"/>
      <c r="FE7" s="118"/>
      <c r="FG7" s="4"/>
      <c r="FH7" s="118"/>
      <c r="FI7" s="53"/>
      <c r="FJ7" s="46"/>
      <c r="FK7" s="134"/>
      <c r="FL7" s="46"/>
      <c r="FN7" s="4"/>
      <c r="FO7" s="118"/>
      <c r="FP7" s="100"/>
      <c r="FQ7" s="100"/>
      <c r="FR7" s="100"/>
      <c r="FS7" s="100"/>
      <c r="FT7" s="100"/>
      <c r="FU7" s="100"/>
      <c r="FV7" s="100"/>
      <c r="GD7" s="118"/>
    </row>
    <row r="8" spans="1:245" ht="17.25" customHeight="1">
      <c r="A8" s="1110"/>
      <c r="B8" s="677">
        <v>2012</v>
      </c>
      <c r="C8" s="677">
        <v>2013</v>
      </c>
      <c r="D8" s="678" t="s">
        <v>400</v>
      </c>
      <c r="E8" s="677">
        <v>2012</v>
      </c>
      <c r="F8" s="677">
        <v>2013</v>
      </c>
      <c r="G8" s="678" t="s">
        <v>400</v>
      </c>
      <c r="H8" s="118"/>
      <c r="I8" s="110"/>
      <c r="J8" s="142"/>
      <c r="K8" s="118"/>
      <c r="L8" s="118"/>
      <c r="M8" s="118"/>
      <c r="N8" s="45"/>
      <c r="O8" s="118"/>
      <c r="P8" s="118"/>
      <c r="Q8" s="118"/>
      <c r="R8" s="45"/>
      <c r="AB8" s="49"/>
      <c r="AC8" s="130"/>
      <c r="AD8" s="132"/>
      <c r="AE8" s="130"/>
      <c r="AF8" s="132"/>
      <c r="AG8" s="130"/>
      <c r="AH8" s="132"/>
      <c r="AI8" s="143"/>
      <c r="AJ8" s="130"/>
      <c r="AK8" s="132"/>
      <c r="AL8" s="133"/>
      <c r="AM8" s="144"/>
      <c r="AN8" s="141"/>
      <c r="AO8" s="145"/>
      <c r="AP8" s="141"/>
      <c r="AQ8" s="146"/>
      <c r="AR8" s="141"/>
      <c r="AS8" s="147"/>
      <c r="AT8" s="147"/>
      <c r="AU8" s="4"/>
      <c r="AV8" s="49"/>
      <c r="AW8" s="118"/>
      <c r="AX8" s="136"/>
      <c r="AZ8" s="144"/>
      <c r="BA8" s="49"/>
      <c r="BB8" s="46"/>
      <c r="BC8" s="134"/>
      <c r="BD8" s="46"/>
      <c r="BF8" s="134"/>
      <c r="BG8" s="46"/>
      <c r="BH8" s="148"/>
      <c r="BI8" s="49"/>
      <c r="BJ8" s="148"/>
      <c r="BK8" s="148"/>
      <c r="BL8" s="148"/>
      <c r="BM8" s="148"/>
      <c r="BN8" s="148"/>
      <c r="BO8" s="148"/>
      <c r="BP8" s="148"/>
      <c r="BQ8" s="148"/>
      <c r="BR8" s="149"/>
      <c r="BS8" s="4"/>
      <c r="BT8" s="49"/>
      <c r="BU8" s="134"/>
      <c r="BV8" s="134"/>
      <c r="BW8" s="134"/>
      <c r="BX8" s="134"/>
      <c r="BY8" s="134"/>
      <c r="BZ8" s="134"/>
      <c r="CA8" s="134"/>
      <c r="CB8" s="134"/>
      <c r="CC8" s="4"/>
      <c r="CD8" s="49"/>
      <c r="CE8" s="134"/>
      <c r="CF8" s="134"/>
      <c r="CG8" s="134"/>
      <c r="CH8" s="134"/>
      <c r="CI8" s="134"/>
      <c r="CJ8" s="134"/>
      <c r="CK8" s="134"/>
      <c r="CL8" s="134"/>
      <c r="CN8" s="49"/>
      <c r="CO8" s="134"/>
      <c r="CP8" s="134"/>
      <c r="CQ8" s="134"/>
      <c r="CR8" s="134"/>
      <c r="CS8" s="134"/>
      <c r="CT8" s="134"/>
      <c r="CU8" s="134"/>
      <c r="CV8" s="134"/>
      <c r="CW8" s="4"/>
      <c r="CX8" s="49"/>
      <c r="CY8" s="134"/>
      <c r="CZ8" s="134"/>
      <c r="DA8" s="134"/>
      <c r="DB8" s="134"/>
      <c r="DC8" s="134"/>
      <c r="DD8" s="134"/>
      <c r="DE8" s="134"/>
      <c r="DF8" s="134"/>
      <c r="DH8" s="49"/>
      <c r="DI8" s="4"/>
      <c r="DJ8" s="4"/>
      <c r="DK8" s="150"/>
      <c r="DL8" s="127"/>
      <c r="DM8" s="4"/>
      <c r="DN8" s="118"/>
      <c r="DO8" s="124"/>
      <c r="DP8" s="4"/>
      <c r="DQ8" s="4"/>
      <c r="DR8" s="150"/>
      <c r="DS8" s="151"/>
      <c r="DT8" s="4"/>
      <c r="DU8" s="117"/>
      <c r="DV8" s="49"/>
      <c r="DW8" s="141"/>
      <c r="DX8" s="116"/>
      <c r="DY8" s="144"/>
      <c r="DZ8" s="4"/>
      <c r="EA8" s="141"/>
      <c r="EB8" s="124"/>
      <c r="EC8" s="49"/>
      <c r="ED8" s="152"/>
      <c r="EE8" s="51"/>
      <c r="EF8" s="51"/>
      <c r="EG8" s="118"/>
      <c r="EH8" s="135"/>
      <c r="EI8" s="135"/>
      <c r="EJ8" s="49"/>
      <c r="EK8" s="51"/>
      <c r="EL8" s="118"/>
      <c r="EM8" s="45"/>
      <c r="EN8" s="45"/>
      <c r="EP8" s="118"/>
      <c r="EQ8" s="45"/>
      <c r="ER8" s="135"/>
      <c r="ES8" s="45"/>
      <c r="ET8" s="49"/>
      <c r="EU8" s="4"/>
      <c r="EV8" s="4"/>
      <c r="EW8" s="150"/>
      <c r="EY8" s="4"/>
      <c r="EZ8" s="153"/>
      <c r="FA8" s="125"/>
      <c r="FB8" s="4"/>
      <c r="FC8" s="4"/>
      <c r="FD8" s="49"/>
      <c r="FE8" s="154"/>
      <c r="FF8" s="144"/>
      <c r="FG8" s="141"/>
      <c r="FH8" s="118"/>
      <c r="FI8" s="53"/>
      <c r="FJ8" s="4"/>
      <c r="FK8" s="155"/>
      <c r="FL8" s="4"/>
      <c r="FN8" s="49"/>
      <c r="FO8" s="51"/>
      <c r="FP8" s="118"/>
      <c r="FQ8" s="45"/>
      <c r="FR8" s="45"/>
      <c r="FS8" s="94"/>
      <c r="FT8" s="118"/>
      <c r="FU8" s="45"/>
      <c r="FV8" s="135"/>
      <c r="FX8" s="118"/>
      <c r="FY8" s="45"/>
      <c r="FZ8" s="45"/>
      <c r="GA8" s="94"/>
      <c r="GB8" s="118"/>
      <c r="GC8" s="45"/>
      <c r="GD8" s="135"/>
    </row>
    <row r="9" spans="1:245" ht="14.25" customHeight="1">
      <c r="A9" s="670" t="s">
        <v>8</v>
      </c>
      <c r="B9" s="682">
        <v>488.26275599999997</v>
      </c>
      <c r="C9" s="682">
        <v>507.09188395000018</v>
      </c>
      <c r="D9" s="683">
        <v>3.8563514662175447E-2</v>
      </c>
      <c r="E9" s="684">
        <v>237.89466099999999</v>
      </c>
      <c r="F9" s="684">
        <v>247.44481630999999</v>
      </c>
      <c r="G9" s="683">
        <v>4.0144470959774914E-2</v>
      </c>
      <c r="H9" s="125"/>
      <c r="I9" s="180"/>
      <c r="J9" s="54"/>
      <c r="K9" s="158"/>
      <c r="L9" s="159"/>
      <c r="M9" s="160"/>
      <c r="N9" s="161"/>
      <c r="O9" s="158"/>
      <c r="P9" s="159"/>
      <c r="Q9" s="162"/>
      <c r="R9" s="15"/>
      <c r="AB9" s="54"/>
      <c r="AC9" s="55"/>
      <c r="AD9" s="56"/>
      <c r="AE9" s="55"/>
      <c r="AF9" s="56"/>
      <c r="AG9" s="55"/>
      <c r="AH9" s="56"/>
      <c r="AI9" s="181"/>
      <c r="AJ9" s="55"/>
      <c r="AK9" s="56"/>
      <c r="AL9" s="117"/>
      <c r="AM9" s="54"/>
      <c r="AN9" s="162"/>
      <c r="AO9" s="162"/>
      <c r="AP9" s="162"/>
      <c r="AQ9" s="162"/>
      <c r="AR9" s="162"/>
      <c r="AS9" s="182"/>
      <c r="AT9" s="182"/>
      <c r="AU9" s="4"/>
      <c r="AV9" s="54"/>
      <c r="AW9" s="183"/>
      <c r="AX9" s="56"/>
      <c r="AY9" s="181"/>
      <c r="AZ9" s="183"/>
      <c r="BA9" s="56"/>
      <c r="BC9" s="183"/>
      <c r="BD9" s="56"/>
      <c r="BF9" s="183"/>
      <c r="BG9" s="56"/>
      <c r="BH9" s="182"/>
      <c r="BI9" s="54"/>
      <c r="BJ9" s="161"/>
      <c r="BK9" s="161"/>
      <c r="BL9" s="161"/>
      <c r="BM9" s="184"/>
      <c r="BN9" s="182"/>
      <c r="BO9" s="182"/>
      <c r="BP9" s="182"/>
      <c r="BQ9" s="182"/>
      <c r="BR9" s="182"/>
      <c r="BS9" s="4"/>
      <c r="BT9" s="54"/>
      <c r="BU9" s="183"/>
      <c r="BV9" s="183"/>
      <c r="BW9" s="185"/>
      <c r="BX9" s="183"/>
      <c r="BY9" s="183"/>
      <c r="BZ9" s="183"/>
      <c r="CA9" s="183"/>
      <c r="CB9" s="183"/>
      <c r="CC9" s="4"/>
      <c r="CD9" s="54"/>
      <c r="CE9" s="57"/>
      <c r="CF9" s="57"/>
      <c r="CG9" s="57"/>
      <c r="CH9" s="57"/>
      <c r="CI9" s="57"/>
      <c r="CJ9" s="57"/>
      <c r="CK9" s="57"/>
      <c r="CL9" s="57"/>
      <c r="CM9" s="186"/>
      <c r="CN9" s="54"/>
      <c r="CO9" s="55"/>
      <c r="CP9" s="187"/>
      <c r="CQ9" s="55"/>
      <c r="CR9" s="55"/>
      <c r="CS9" s="55"/>
      <c r="CT9" s="55"/>
      <c r="CU9" s="55"/>
      <c r="CV9" s="188"/>
      <c r="CW9" s="4"/>
      <c r="CX9" s="54"/>
      <c r="CY9" s="189"/>
      <c r="CZ9" s="189"/>
      <c r="DA9" s="189"/>
      <c r="DB9" s="189"/>
      <c r="DC9" s="189"/>
      <c r="DD9" s="189"/>
      <c r="DE9" s="189"/>
      <c r="DF9" s="189"/>
      <c r="DG9" s="186"/>
      <c r="DH9" s="54"/>
      <c r="DI9" s="183"/>
      <c r="DJ9" s="56"/>
      <c r="DK9" s="181"/>
      <c r="DL9" s="190"/>
      <c r="DM9" s="56"/>
      <c r="DN9" s="183"/>
      <c r="DO9" s="191"/>
      <c r="DP9" s="183"/>
      <c r="DQ9" s="56"/>
      <c r="DR9" s="56"/>
      <c r="DS9" s="183"/>
      <c r="DT9" s="192"/>
      <c r="DU9" s="193"/>
      <c r="DV9" s="54"/>
      <c r="DW9" s="193"/>
      <c r="DX9" s="193"/>
      <c r="DY9" s="193"/>
      <c r="DZ9" s="193"/>
      <c r="EA9" s="193"/>
      <c r="EB9" s="191"/>
      <c r="EC9" s="54"/>
      <c r="ED9" s="55"/>
      <c r="EE9" s="194"/>
      <c r="EF9" s="194"/>
      <c r="EG9" s="195"/>
      <c r="EH9" s="195"/>
      <c r="EI9" s="195"/>
      <c r="EJ9" s="54"/>
      <c r="EK9" s="196"/>
      <c r="EL9" s="183"/>
      <c r="EM9" s="183"/>
      <c r="EN9" s="183"/>
      <c r="EO9" s="188"/>
      <c r="EP9" s="188"/>
      <c r="EQ9" s="183"/>
      <c r="ER9" s="183"/>
      <c r="ES9" s="197"/>
      <c r="ET9" s="54"/>
      <c r="EU9" s="183"/>
      <c r="EV9" s="56"/>
      <c r="EW9" s="191"/>
      <c r="EX9" s="183"/>
      <c r="EY9" s="56"/>
      <c r="EZ9" s="56"/>
      <c r="FA9" s="183"/>
      <c r="FB9" s="56"/>
      <c r="FC9" s="4"/>
      <c r="FD9" s="54"/>
      <c r="FE9" s="198"/>
      <c r="FF9" s="198"/>
      <c r="FG9" s="194"/>
      <c r="FH9" s="193"/>
      <c r="FI9" s="193"/>
      <c r="FJ9" s="117"/>
      <c r="FK9" s="183"/>
      <c r="FL9" s="199"/>
      <c r="FN9" s="54"/>
      <c r="FO9" s="196"/>
      <c r="FP9" s="183"/>
      <c r="FQ9" s="183"/>
      <c r="FR9" s="183"/>
      <c r="FS9" s="188"/>
      <c r="FT9" s="188"/>
      <c r="FU9" s="183"/>
      <c r="FV9" s="183"/>
      <c r="FW9" s="54"/>
      <c r="FX9" s="200"/>
      <c r="FY9" s="200"/>
      <c r="FZ9" s="200"/>
      <c r="GA9" s="200"/>
      <c r="GB9" s="200"/>
      <c r="GC9" s="200"/>
      <c r="GD9" s="200"/>
    </row>
    <row r="10" spans="1:245" ht="14.25" customHeight="1">
      <c r="A10" s="524" t="s">
        <v>9</v>
      </c>
      <c r="B10" s="685">
        <v>725.67412300000001</v>
      </c>
      <c r="C10" s="685">
        <v>746.34258743000044</v>
      </c>
      <c r="D10" s="686">
        <v>2.8481743767512668E-2</v>
      </c>
      <c r="E10" s="687">
        <v>588.21728199999995</v>
      </c>
      <c r="F10" s="687">
        <v>588.81641170999978</v>
      </c>
      <c r="G10" s="686">
        <v>1.018551695663783E-3</v>
      </c>
      <c r="H10" s="125"/>
      <c r="I10" s="180"/>
      <c r="J10" s="54"/>
      <c r="K10" s="158"/>
      <c r="L10" s="159"/>
      <c r="M10" s="160"/>
      <c r="N10" s="161"/>
      <c r="O10" s="158"/>
      <c r="P10" s="159"/>
      <c r="Q10" s="162"/>
      <c r="R10" s="15"/>
      <c r="AB10" s="54"/>
      <c r="AC10" s="55"/>
      <c r="AD10" s="56"/>
      <c r="AE10" s="55"/>
      <c r="AF10" s="56"/>
      <c r="AG10" s="55"/>
      <c r="AH10" s="56"/>
      <c r="AI10" s="181"/>
      <c r="AJ10" s="55"/>
      <c r="AK10" s="56"/>
      <c r="AL10" s="201"/>
      <c r="AM10" s="54"/>
      <c r="AN10" s="162"/>
      <c r="AO10" s="162"/>
      <c r="AP10" s="162"/>
      <c r="AQ10" s="162"/>
      <c r="AR10" s="162"/>
      <c r="AS10" s="202"/>
      <c r="AT10" s="202"/>
      <c r="AV10" s="54"/>
      <c r="AW10" s="183"/>
      <c r="AX10" s="56"/>
      <c r="AY10" s="181"/>
      <c r="AZ10" s="183"/>
      <c r="BA10" s="56"/>
      <c r="BC10" s="183"/>
      <c r="BD10" s="56"/>
      <c r="BF10" s="183"/>
      <c r="BG10" s="56"/>
      <c r="BH10" s="182"/>
      <c r="BI10" s="54"/>
      <c r="BJ10" s="161"/>
      <c r="BK10" s="161"/>
      <c r="BL10" s="161"/>
      <c r="BM10" s="184"/>
      <c r="BN10" s="182"/>
      <c r="BO10" s="202"/>
      <c r="BP10" s="202"/>
      <c r="BQ10" s="147"/>
      <c r="BR10" s="182"/>
      <c r="BT10" s="54"/>
      <c r="BU10" s="183"/>
      <c r="BV10" s="183"/>
      <c r="BW10" s="185"/>
      <c r="BX10" s="183"/>
      <c r="BY10" s="183"/>
      <c r="BZ10" s="183"/>
      <c r="CA10" s="183"/>
      <c r="CB10" s="183"/>
      <c r="CD10" s="54"/>
      <c r="CE10" s="57"/>
      <c r="CF10" s="57"/>
      <c r="CG10" s="57"/>
      <c r="CH10" s="57"/>
      <c r="CI10" s="57"/>
      <c r="CJ10" s="57"/>
      <c r="CK10" s="57"/>
      <c r="CL10" s="57"/>
      <c r="CM10" s="186"/>
      <c r="CN10" s="54"/>
      <c r="CO10" s="55"/>
      <c r="CP10" s="187"/>
      <c r="CQ10" s="55"/>
      <c r="CR10" s="55"/>
      <c r="CS10" s="55"/>
      <c r="CT10" s="55"/>
      <c r="CU10" s="55"/>
      <c r="CV10" s="188"/>
      <c r="CX10" s="54"/>
      <c r="CY10" s="189"/>
      <c r="CZ10" s="189"/>
      <c r="DA10" s="189"/>
      <c r="DB10" s="189"/>
      <c r="DC10" s="189"/>
      <c r="DD10" s="189"/>
      <c r="DE10" s="189"/>
      <c r="DF10" s="189"/>
      <c r="DG10" s="186"/>
      <c r="DH10" s="54"/>
      <c r="DI10" s="183"/>
      <c r="DJ10" s="56"/>
      <c r="DK10" s="203"/>
      <c r="DL10" s="190"/>
      <c r="DM10" s="56"/>
      <c r="DN10" s="204"/>
      <c r="DO10" s="205"/>
      <c r="DP10" s="183"/>
      <c r="DQ10" s="56"/>
      <c r="DR10" s="56"/>
      <c r="DS10" s="183"/>
      <c r="DT10" s="192"/>
      <c r="DU10" s="193"/>
      <c r="DV10" s="54"/>
      <c r="DW10" s="193"/>
      <c r="DX10" s="193"/>
      <c r="DY10" s="193"/>
      <c r="DZ10" s="193"/>
      <c r="EA10" s="193"/>
      <c r="EB10" s="205"/>
      <c r="EC10" s="54"/>
      <c r="ED10" s="55"/>
      <c r="EE10" s="194"/>
      <c r="EF10" s="194"/>
      <c r="EG10" s="195"/>
      <c r="EH10" s="195"/>
      <c r="EI10" s="195"/>
      <c r="EJ10" s="54"/>
      <c r="EK10" s="196"/>
      <c r="EL10" s="183"/>
      <c r="EM10" s="183"/>
      <c r="EN10" s="183"/>
      <c r="EO10" s="188"/>
      <c r="EP10" s="188"/>
      <c r="EQ10" s="183"/>
      <c r="ER10" s="183"/>
      <c r="ES10" s="197"/>
      <c r="ET10" s="54"/>
      <c r="EU10" s="183"/>
      <c r="EV10" s="56"/>
      <c r="EW10" s="205"/>
      <c r="EX10" s="183"/>
      <c r="EY10" s="56"/>
      <c r="EZ10" s="206"/>
      <c r="FA10" s="183"/>
      <c r="FB10" s="56"/>
      <c r="FD10" s="54"/>
      <c r="FE10" s="198"/>
      <c r="FF10" s="198"/>
      <c r="FG10" s="194"/>
      <c r="FH10" s="193"/>
      <c r="FI10" s="193"/>
      <c r="FJ10" s="117"/>
      <c r="FK10" s="183"/>
      <c r="FL10" s="199"/>
      <c r="FN10" s="54"/>
      <c r="FO10" s="196"/>
      <c r="FP10" s="183"/>
      <c r="FQ10" s="183"/>
      <c r="FR10" s="183"/>
      <c r="FS10" s="188"/>
      <c r="FT10" s="188"/>
      <c r="FU10" s="183"/>
      <c r="FV10" s="183"/>
      <c r="FW10" s="54"/>
      <c r="FX10" s="200"/>
      <c r="FY10" s="200"/>
      <c r="FZ10" s="200"/>
      <c r="GA10" s="200"/>
      <c r="GB10" s="200"/>
      <c r="GC10" s="200"/>
      <c r="GD10" s="200"/>
    </row>
    <row r="11" spans="1:245" ht="14.25" customHeight="1">
      <c r="A11" s="670" t="s">
        <v>10</v>
      </c>
      <c r="B11" s="682">
        <v>404.40142200000003</v>
      </c>
      <c r="C11" s="682">
        <v>398.75590452000006</v>
      </c>
      <c r="D11" s="683">
        <v>-1.3960182068795901E-2</v>
      </c>
      <c r="E11" s="684">
        <v>236.78340100000003</v>
      </c>
      <c r="F11" s="684">
        <v>244.78276934000007</v>
      </c>
      <c r="G11" s="683">
        <v>3.3783484425920829E-2</v>
      </c>
      <c r="H11" s="125"/>
      <c r="I11" s="180"/>
      <c r="J11" s="54"/>
      <c r="K11" s="158"/>
      <c r="L11" s="159"/>
      <c r="M11" s="160"/>
      <c r="N11" s="161"/>
      <c r="O11" s="158"/>
      <c r="P11" s="159"/>
      <c r="Q11" s="162"/>
      <c r="R11" s="15"/>
      <c r="AB11" s="54"/>
      <c r="AC11" s="55"/>
      <c r="AD11" s="56"/>
      <c r="AE11" s="55"/>
      <c r="AF11" s="56"/>
      <c r="AG11" s="55"/>
      <c r="AH11" s="56"/>
      <c r="AI11" s="181"/>
      <c r="AJ11" s="55"/>
      <c r="AK11" s="56"/>
      <c r="AL11" s="201"/>
      <c r="AM11" s="54"/>
      <c r="AN11" s="162"/>
      <c r="AO11" s="162"/>
      <c r="AP11" s="162"/>
      <c r="AQ11" s="162"/>
      <c r="AR11" s="162"/>
      <c r="AS11" s="182"/>
      <c r="AT11" s="182"/>
      <c r="AV11" s="54"/>
      <c r="AW11" s="183"/>
      <c r="AX11" s="56"/>
      <c r="AY11" s="181"/>
      <c r="AZ11" s="183"/>
      <c r="BA11" s="56"/>
      <c r="BC11" s="183"/>
      <c r="BD11" s="56"/>
      <c r="BF11" s="183"/>
      <c r="BG11" s="56"/>
      <c r="BH11" s="182"/>
      <c r="BI11" s="54"/>
      <c r="BJ11" s="161"/>
      <c r="BK11" s="161"/>
      <c r="BL11" s="161"/>
      <c r="BM11" s="184"/>
      <c r="BN11" s="182"/>
      <c r="BO11" s="182"/>
      <c r="BP11" s="182"/>
      <c r="BQ11" s="182"/>
      <c r="BR11" s="182"/>
      <c r="BT11" s="54"/>
      <c r="BU11" s="183"/>
      <c r="BV11" s="183"/>
      <c r="BW11" s="185"/>
      <c r="BX11" s="183"/>
      <c r="BY11" s="183"/>
      <c r="BZ11" s="183"/>
      <c r="CA11" s="183"/>
      <c r="CB11" s="183"/>
      <c r="CD11" s="54"/>
      <c r="CE11" s="57"/>
      <c r="CF11" s="57"/>
      <c r="CG11" s="57"/>
      <c r="CH11" s="57"/>
      <c r="CI11" s="57"/>
      <c r="CJ11" s="57"/>
      <c r="CK11" s="57"/>
      <c r="CL11" s="57"/>
      <c r="CM11" s="186"/>
      <c r="CN11" s="54"/>
      <c r="CO11" s="55"/>
      <c r="CP11" s="187"/>
      <c r="CQ11" s="55"/>
      <c r="CR11" s="55"/>
      <c r="CS11" s="55"/>
      <c r="CT11" s="55"/>
      <c r="CU11" s="55"/>
      <c r="CV11" s="188"/>
      <c r="CX11" s="54"/>
      <c r="CY11" s="189"/>
      <c r="CZ11" s="189"/>
      <c r="DA11" s="189"/>
      <c r="DB11" s="189"/>
      <c r="DC11" s="189"/>
      <c r="DD11" s="189"/>
      <c r="DE11" s="189"/>
      <c r="DF11" s="189"/>
      <c r="DG11" s="186"/>
      <c r="DH11" s="54"/>
      <c r="DI11" s="183"/>
      <c r="DJ11" s="56"/>
      <c r="DK11" s="203"/>
      <c r="DL11" s="190"/>
      <c r="DM11" s="56"/>
      <c r="DN11" s="204"/>
      <c r="DO11" s="205"/>
      <c r="DP11" s="183"/>
      <c r="DQ11" s="56"/>
      <c r="DR11" s="56"/>
      <c r="DS11" s="183"/>
      <c r="DT11" s="192"/>
      <c r="DU11" s="193"/>
      <c r="DV11" s="54"/>
      <c r="DW11" s="193"/>
      <c r="DX11" s="193"/>
      <c r="DY11" s="193"/>
      <c r="DZ11" s="193"/>
      <c r="EA11" s="193"/>
      <c r="EB11" s="205"/>
      <c r="EC11" s="54"/>
      <c r="ED11" s="55"/>
      <c r="EE11" s="194"/>
      <c r="EF11" s="194"/>
      <c r="EG11" s="195"/>
      <c r="EH11" s="195"/>
      <c r="EI11" s="195"/>
      <c r="EJ11" s="54"/>
      <c r="EK11" s="196"/>
      <c r="EL11" s="183"/>
      <c r="EM11" s="183"/>
      <c r="EN11" s="183"/>
      <c r="EO11" s="188"/>
      <c r="EP11" s="188"/>
      <c r="EQ11" s="183"/>
      <c r="ER11" s="183"/>
      <c r="ES11" s="197"/>
      <c r="ET11" s="54"/>
      <c r="EU11" s="183"/>
      <c r="EV11" s="56"/>
      <c r="EW11" s="205"/>
      <c r="EX11" s="183"/>
      <c r="EY11" s="56"/>
      <c r="EZ11" s="206"/>
      <c r="FA11" s="183"/>
      <c r="FB11" s="56"/>
      <c r="FD11" s="54"/>
      <c r="FE11" s="198"/>
      <c r="FF11" s="198"/>
      <c r="FG11" s="194"/>
      <c r="FH11" s="193"/>
      <c r="FI11" s="193"/>
      <c r="FJ11" s="117"/>
      <c r="FK11" s="183"/>
      <c r="FL11" s="199"/>
      <c r="FN11" s="54"/>
      <c r="FO11" s="196"/>
      <c r="FP11" s="183"/>
      <c r="FQ11" s="183"/>
      <c r="FR11" s="183"/>
      <c r="FS11" s="188"/>
      <c r="FT11" s="188"/>
      <c r="FU11" s="183"/>
      <c r="FV11" s="183"/>
      <c r="FW11" s="54"/>
      <c r="FX11" s="200"/>
      <c r="FY11" s="200"/>
      <c r="FZ11" s="200"/>
      <c r="GA11" s="200"/>
      <c r="GB11" s="200"/>
      <c r="GC11" s="200"/>
      <c r="GD11" s="200"/>
    </row>
    <row r="12" spans="1:245" ht="14.25" customHeight="1">
      <c r="A12" s="524" t="s">
        <v>11</v>
      </c>
      <c r="B12" s="685">
        <v>494.05965999999995</v>
      </c>
      <c r="C12" s="685">
        <v>483.31151606000037</v>
      </c>
      <c r="D12" s="686">
        <v>-2.175474909244679E-2</v>
      </c>
      <c r="E12" s="687">
        <v>227.912217</v>
      </c>
      <c r="F12" s="687">
        <v>202.00582285999999</v>
      </c>
      <c r="G12" s="686">
        <v>-0.11366829949269464</v>
      </c>
      <c r="H12" s="125"/>
      <c r="I12" s="180"/>
      <c r="J12" s="54"/>
      <c r="K12" s="158"/>
      <c r="L12" s="159"/>
      <c r="M12" s="160"/>
      <c r="N12" s="161"/>
      <c r="O12" s="158"/>
      <c r="P12" s="159"/>
      <c r="Q12" s="162"/>
      <c r="R12" s="15"/>
      <c r="AB12" s="54"/>
      <c r="AC12" s="55"/>
      <c r="AD12" s="56"/>
      <c r="AE12" s="55"/>
      <c r="AF12" s="56"/>
      <c r="AG12" s="55"/>
      <c r="AH12" s="56"/>
      <c r="AI12" s="181"/>
      <c r="AJ12" s="55"/>
      <c r="AK12" s="56"/>
      <c r="AL12" s="201"/>
      <c r="AM12" s="54"/>
      <c r="AN12" s="162"/>
      <c r="AO12" s="162"/>
      <c r="AP12" s="162"/>
      <c r="AQ12" s="162"/>
      <c r="AR12" s="162"/>
      <c r="AS12" s="182"/>
      <c r="AT12" s="182"/>
      <c r="AV12" s="54"/>
      <c r="AW12" s="183"/>
      <c r="AX12" s="56"/>
      <c r="AY12" s="181"/>
      <c r="AZ12" s="183"/>
      <c r="BA12" s="56"/>
      <c r="BC12" s="183"/>
      <c r="BD12" s="56"/>
      <c r="BF12" s="183"/>
      <c r="BG12" s="56"/>
      <c r="BH12" s="182"/>
      <c r="BI12" s="54"/>
      <c r="BJ12" s="161"/>
      <c r="BK12" s="161"/>
      <c r="BL12" s="161"/>
      <c r="BM12" s="184"/>
      <c r="BN12" s="182"/>
      <c r="BO12" s="182"/>
      <c r="BP12" s="182"/>
      <c r="BQ12" s="182"/>
      <c r="BR12" s="182"/>
      <c r="BT12" s="54"/>
      <c r="BU12" s="183"/>
      <c r="BV12" s="183"/>
      <c r="BW12" s="185"/>
      <c r="BX12" s="183"/>
      <c r="BY12" s="183"/>
      <c r="BZ12" s="183"/>
      <c r="CA12" s="183"/>
      <c r="CB12" s="183"/>
      <c r="CD12" s="54"/>
      <c r="CE12" s="57"/>
      <c r="CF12" s="57"/>
      <c r="CG12" s="57"/>
      <c r="CH12" s="57"/>
      <c r="CI12" s="57"/>
      <c r="CJ12" s="57"/>
      <c r="CK12" s="57"/>
      <c r="CL12" s="57"/>
      <c r="CM12" s="186"/>
      <c r="CN12" s="54"/>
      <c r="CO12" s="55"/>
      <c r="CP12" s="187"/>
      <c r="CQ12" s="55"/>
      <c r="CR12" s="55"/>
      <c r="CS12" s="55"/>
      <c r="CT12" s="55"/>
      <c r="CU12" s="55"/>
      <c r="CV12" s="188"/>
      <c r="CX12" s="54"/>
      <c r="CY12" s="189"/>
      <c r="CZ12" s="189"/>
      <c r="DA12" s="189"/>
      <c r="DB12" s="189"/>
      <c r="DC12" s="189"/>
      <c r="DD12" s="189"/>
      <c r="DE12" s="189"/>
      <c r="DF12" s="189"/>
      <c r="DG12" s="186"/>
      <c r="DH12" s="54"/>
      <c r="DI12" s="183"/>
      <c r="DJ12" s="56"/>
      <c r="DK12" s="203"/>
      <c r="DL12" s="190"/>
      <c r="DM12" s="56"/>
      <c r="DN12" s="204"/>
      <c r="DO12" s="205"/>
      <c r="DP12" s="183"/>
      <c r="DQ12" s="56"/>
      <c r="DR12" s="56"/>
      <c r="DS12" s="183"/>
      <c r="DT12" s="192"/>
      <c r="DU12" s="193"/>
      <c r="DV12" s="54"/>
      <c r="DW12" s="193"/>
      <c r="DX12" s="193"/>
      <c r="DY12" s="193"/>
      <c r="DZ12" s="193"/>
      <c r="EA12" s="193"/>
      <c r="EB12" s="205"/>
      <c r="EC12" s="54"/>
      <c r="ED12" s="55"/>
      <c r="EE12" s="194"/>
      <c r="EF12" s="194"/>
      <c r="EG12" s="195"/>
      <c r="EH12" s="195"/>
      <c r="EI12" s="195"/>
      <c r="EJ12" s="54"/>
      <c r="EK12" s="196"/>
      <c r="EL12" s="183"/>
      <c r="EM12" s="183"/>
      <c r="EN12" s="183"/>
      <c r="EO12" s="188"/>
      <c r="EP12" s="188"/>
      <c r="EQ12" s="183"/>
      <c r="ER12" s="183"/>
      <c r="ES12" s="197"/>
      <c r="ET12" s="54"/>
      <c r="EU12" s="183"/>
      <c r="EV12" s="56"/>
      <c r="EW12" s="205"/>
      <c r="EX12" s="183"/>
      <c r="EY12" s="56"/>
      <c r="EZ12" s="206"/>
      <c r="FA12" s="183"/>
      <c r="FB12" s="56"/>
      <c r="FD12" s="54"/>
      <c r="FE12" s="198"/>
      <c r="FF12" s="198"/>
      <c r="FG12" s="194"/>
      <c r="FH12" s="193"/>
      <c r="FI12" s="193"/>
      <c r="FJ12" s="117"/>
      <c r="FK12" s="183"/>
      <c r="FL12" s="199"/>
      <c r="FN12" s="54"/>
      <c r="FO12" s="196"/>
      <c r="FP12" s="183"/>
      <c r="FQ12" s="183"/>
      <c r="FR12" s="183"/>
      <c r="FS12" s="188"/>
      <c r="FT12" s="188"/>
      <c r="FU12" s="183"/>
      <c r="FV12" s="183"/>
      <c r="FW12" s="54"/>
      <c r="FX12" s="200"/>
      <c r="FY12" s="200"/>
      <c r="FZ12" s="200"/>
      <c r="GA12" s="200"/>
      <c r="GB12" s="200"/>
      <c r="GC12" s="200"/>
      <c r="GD12" s="200"/>
    </row>
    <row r="13" spans="1:245" ht="14.25" customHeight="1">
      <c r="A13" s="670" t="s">
        <v>12</v>
      </c>
      <c r="B13" s="682">
        <v>718.70952399999999</v>
      </c>
      <c r="C13" s="682">
        <v>738.20666670000105</v>
      </c>
      <c r="D13" s="683">
        <v>2.7127987105957763E-2</v>
      </c>
      <c r="E13" s="684">
        <v>430.55945399999996</v>
      </c>
      <c r="F13" s="684">
        <v>509.19913426999994</v>
      </c>
      <c r="G13" s="683">
        <v>0.18264534558333034</v>
      </c>
      <c r="H13" s="125"/>
      <c r="I13" s="180"/>
      <c r="J13" s="54"/>
      <c r="K13" s="158"/>
      <c r="L13" s="159"/>
      <c r="M13" s="160"/>
      <c r="N13" s="161"/>
      <c r="O13" s="158"/>
      <c r="P13" s="159"/>
      <c r="Q13" s="162"/>
      <c r="R13" s="15"/>
      <c r="AB13" s="54"/>
      <c r="AC13" s="55"/>
      <c r="AD13" s="56"/>
      <c r="AE13" s="55"/>
      <c r="AF13" s="56"/>
      <c r="AG13" s="55"/>
      <c r="AH13" s="56"/>
      <c r="AI13" s="181"/>
      <c r="AJ13" s="55"/>
      <c r="AK13" s="56"/>
      <c r="AL13" s="201"/>
      <c r="AM13" s="54"/>
      <c r="AN13" s="162"/>
      <c r="AO13" s="162"/>
      <c r="AP13" s="162"/>
      <c r="AQ13" s="162"/>
      <c r="AR13" s="162"/>
      <c r="AS13" s="182"/>
      <c r="AT13" s="182"/>
      <c r="AV13" s="54"/>
      <c r="AW13" s="183"/>
      <c r="AX13" s="56"/>
      <c r="AY13" s="181"/>
      <c r="AZ13" s="183"/>
      <c r="BA13" s="56"/>
      <c r="BC13" s="183"/>
      <c r="BD13" s="56"/>
      <c r="BF13" s="183"/>
      <c r="BG13" s="56"/>
      <c r="BH13" s="182"/>
      <c r="BI13" s="54"/>
      <c r="BJ13" s="161"/>
      <c r="BK13" s="161"/>
      <c r="BL13" s="161"/>
      <c r="BM13" s="184"/>
      <c r="BN13" s="182"/>
      <c r="BO13" s="182"/>
      <c r="BP13" s="182"/>
      <c r="BQ13" s="182"/>
      <c r="BR13" s="182"/>
      <c r="BT13" s="54"/>
      <c r="BU13" s="183"/>
      <c r="BV13" s="183"/>
      <c r="BW13" s="185"/>
      <c r="BX13" s="183"/>
      <c r="BY13" s="183"/>
      <c r="BZ13" s="183"/>
      <c r="CA13" s="183"/>
      <c r="CB13" s="183"/>
      <c r="CD13" s="54"/>
      <c r="CE13" s="57"/>
      <c r="CF13" s="57"/>
      <c r="CG13" s="57"/>
      <c r="CH13" s="57"/>
      <c r="CI13" s="57"/>
      <c r="CJ13" s="57"/>
      <c r="CK13" s="57"/>
      <c r="CL13" s="57"/>
      <c r="CM13" s="186"/>
      <c r="CN13" s="54"/>
      <c r="CO13" s="55"/>
      <c r="CP13" s="187"/>
      <c r="CQ13" s="55"/>
      <c r="CR13" s="55"/>
      <c r="CS13" s="55"/>
      <c r="CT13" s="55"/>
      <c r="CU13" s="55"/>
      <c r="CV13" s="188"/>
      <c r="CX13" s="54"/>
      <c r="CY13" s="189"/>
      <c r="CZ13" s="189"/>
      <c r="DA13" s="189"/>
      <c r="DB13" s="189"/>
      <c r="DC13" s="189"/>
      <c r="DD13" s="189"/>
      <c r="DE13" s="189"/>
      <c r="DF13" s="189"/>
      <c r="DG13" s="186"/>
      <c r="DH13" s="54"/>
      <c r="DI13" s="183"/>
      <c r="DJ13" s="56"/>
      <c r="DK13" s="203"/>
      <c r="DL13" s="190"/>
      <c r="DM13" s="56"/>
      <c r="DN13" s="204"/>
      <c r="DO13" s="205"/>
      <c r="DP13" s="183"/>
      <c r="DQ13" s="56"/>
      <c r="DR13" s="56"/>
      <c r="DS13" s="183"/>
      <c r="DT13" s="192"/>
      <c r="DU13" s="193"/>
      <c r="DV13" s="54"/>
      <c r="DW13" s="193"/>
      <c r="DX13" s="193"/>
      <c r="DY13" s="193"/>
      <c r="DZ13" s="193"/>
      <c r="EA13" s="193"/>
      <c r="EB13" s="205"/>
      <c r="EC13" s="54"/>
      <c r="ED13" s="55"/>
      <c r="EE13" s="194"/>
      <c r="EF13" s="194"/>
      <c r="EG13" s="195"/>
      <c r="EH13" s="195"/>
      <c r="EI13" s="195"/>
      <c r="EJ13" s="54"/>
      <c r="EK13" s="196"/>
      <c r="EL13" s="183"/>
      <c r="EM13" s="183"/>
      <c r="EN13" s="183"/>
      <c r="EO13" s="188"/>
      <c r="EP13" s="188"/>
      <c r="EQ13" s="183"/>
      <c r="ER13" s="183"/>
      <c r="ES13" s="197"/>
      <c r="ET13" s="54"/>
      <c r="EU13" s="183"/>
      <c r="EV13" s="56"/>
      <c r="EW13" s="205"/>
      <c r="EX13" s="183"/>
      <c r="EY13" s="56"/>
      <c r="EZ13" s="206"/>
      <c r="FA13" s="183"/>
      <c r="FB13" s="56"/>
      <c r="FD13" s="54"/>
      <c r="FE13" s="198"/>
      <c r="FF13" s="198"/>
      <c r="FG13" s="194"/>
      <c r="FH13" s="193"/>
      <c r="FI13" s="193"/>
      <c r="FJ13" s="117"/>
      <c r="FK13" s="183"/>
      <c r="FL13" s="199"/>
      <c r="FN13" s="54"/>
      <c r="FO13" s="196"/>
      <c r="FP13" s="183"/>
      <c r="FQ13" s="183"/>
      <c r="FR13" s="183"/>
      <c r="FS13" s="188"/>
      <c r="FT13" s="188"/>
      <c r="FU13" s="183"/>
      <c r="FV13" s="183"/>
      <c r="FW13" s="54"/>
      <c r="FX13" s="200"/>
      <c r="FY13" s="200"/>
      <c r="FZ13" s="200"/>
      <c r="GA13" s="200"/>
      <c r="GB13" s="200"/>
      <c r="GC13" s="200"/>
      <c r="GD13" s="200"/>
    </row>
    <row r="14" spans="1:245" ht="14.25" customHeight="1">
      <c r="A14" s="524" t="s">
        <v>13</v>
      </c>
      <c r="B14" s="685">
        <v>652.74844599999994</v>
      </c>
      <c r="C14" s="685">
        <v>664.44699072000026</v>
      </c>
      <c r="D14" s="686">
        <v>1.7921980192658005E-2</v>
      </c>
      <c r="E14" s="687">
        <v>348.242413</v>
      </c>
      <c r="F14" s="687">
        <v>345.07575420000001</v>
      </c>
      <c r="G14" s="686">
        <v>-9.0932599872606268E-3</v>
      </c>
      <c r="H14" s="125"/>
      <c r="I14" s="180"/>
      <c r="J14" s="54"/>
      <c r="K14" s="158"/>
      <c r="L14" s="159"/>
      <c r="M14" s="160"/>
      <c r="N14" s="161"/>
      <c r="O14" s="158"/>
      <c r="P14" s="159"/>
      <c r="Q14" s="162"/>
      <c r="R14" s="15"/>
      <c r="AB14" s="54"/>
      <c r="AC14" s="55"/>
      <c r="AD14" s="56"/>
      <c r="AE14" s="55"/>
      <c r="AF14" s="56"/>
      <c r="AG14" s="55"/>
      <c r="AH14" s="56"/>
      <c r="AI14" s="181"/>
      <c r="AJ14" s="55"/>
      <c r="AK14" s="56"/>
      <c r="AL14" s="201"/>
      <c r="AM14" s="54"/>
      <c r="AN14" s="162"/>
      <c r="AO14" s="162"/>
      <c r="AP14" s="162"/>
      <c r="AQ14" s="162"/>
      <c r="AR14" s="162"/>
      <c r="AS14" s="182"/>
      <c r="AT14" s="182"/>
      <c r="AV14" s="54"/>
      <c r="AW14" s="183"/>
      <c r="AX14" s="56"/>
      <c r="AY14" s="181"/>
      <c r="AZ14" s="183"/>
      <c r="BA14" s="56"/>
      <c r="BC14" s="183"/>
      <c r="BD14" s="56"/>
      <c r="BF14" s="183"/>
      <c r="BG14" s="56"/>
      <c r="BH14" s="182"/>
      <c r="BI14" s="54"/>
      <c r="BJ14" s="161"/>
      <c r="BK14" s="161"/>
      <c r="BL14" s="161"/>
      <c r="BM14" s="184"/>
      <c r="BN14" s="182"/>
      <c r="BO14" s="182"/>
      <c r="BP14" s="182"/>
      <c r="BQ14" s="182"/>
      <c r="BR14" s="182"/>
      <c r="BT14" s="54"/>
      <c r="BU14" s="183"/>
      <c r="BV14" s="183"/>
      <c r="BW14" s="185"/>
      <c r="BX14" s="183"/>
      <c r="BY14" s="183"/>
      <c r="BZ14" s="183"/>
      <c r="CA14" s="183"/>
      <c r="CB14" s="183"/>
      <c r="CD14" s="54"/>
      <c r="CE14" s="57"/>
      <c r="CF14" s="57"/>
      <c r="CG14" s="57"/>
      <c r="CH14" s="57"/>
      <c r="CI14" s="57"/>
      <c r="CJ14" s="57"/>
      <c r="CK14" s="57"/>
      <c r="CL14" s="57"/>
      <c r="CM14" s="186"/>
      <c r="CN14" s="54"/>
      <c r="CO14" s="55"/>
      <c r="CP14" s="187"/>
      <c r="CQ14" s="55"/>
      <c r="CR14" s="55"/>
      <c r="CS14" s="55"/>
      <c r="CT14" s="55"/>
      <c r="CU14" s="55"/>
      <c r="CV14" s="188"/>
      <c r="CX14" s="54"/>
      <c r="CY14" s="189"/>
      <c r="CZ14" s="189"/>
      <c r="DA14" s="189"/>
      <c r="DB14" s="189"/>
      <c r="DC14" s="189"/>
      <c r="DD14" s="189"/>
      <c r="DE14" s="189"/>
      <c r="DF14" s="189"/>
      <c r="DG14" s="186"/>
      <c r="DH14" s="54"/>
      <c r="DI14" s="183"/>
      <c r="DJ14" s="56"/>
      <c r="DK14" s="203"/>
      <c r="DL14" s="190"/>
      <c r="DM14" s="56"/>
      <c r="DN14" s="204"/>
      <c r="DO14" s="205"/>
      <c r="DP14" s="183"/>
      <c r="DQ14" s="56"/>
      <c r="DR14" s="56"/>
      <c r="DS14" s="183"/>
      <c r="DT14" s="192"/>
      <c r="DU14" s="193"/>
      <c r="DV14" s="54"/>
      <c r="DW14" s="193"/>
      <c r="DX14" s="193"/>
      <c r="DY14" s="193"/>
      <c r="DZ14" s="193"/>
      <c r="EA14" s="193"/>
      <c r="EB14" s="205"/>
      <c r="EC14" s="54"/>
      <c r="ED14" s="55"/>
      <c r="EE14" s="194"/>
      <c r="EF14" s="194"/>
      <c r="EG14" s="195"/>
      <c r="EH14" s="195"/>
      <c r="EI14" s="195"/>
      <c r="EJ14" s="54"/>
      <c r="EK14" s="196"/>
      <c r="EL14" s="183"/>
      <c r="EM14" s="183"/>
      <c r="EN14" s="183"/>
      <c r="EO14" s="188"/>
      <c r="EP14" s="188"/>
      <c r="EQ14" s="183"/>
      <c r="ER14" s="183"/>
      <c r="ES14" s="197"/>
      <c r="ET14" s="54"/>
      <c r="EU14" s="183"/>
      <c r="EV14" s="56"/>
      <c r="EW14" s="205"/>
      <c r="EX14" s="183"/>
      <c r="EY14" s="56"/>
      <c r="EZ14" s="206"/>
      <c r="FA14" s="183"/>
      <c r="FB14" s="56"/>
      <c r="FD14" s="54"/>
      <c r="FE14" s="198"/>
      <c r="FF14" s="198"/>
      <c r="FG14" s="194"/>
      <c r="FH14" s="193"/>
      <c r="FI14" s="193"/>
      <c r="FJ14" s="117"/>
      <c r="FK14" s="183"/>
      <c r="FL14" s="199"/>
      <c r="FN14" s="54"/>
      <c r="FO14" s="196"/>
      <c r="FP14" s="183"/>
      <c r="FQ14" s="183"/>
      <c r="FR14" s="183"/>
      <c r="FS14" s="188"/>
      <c r="FT14" s="188"/>
      <c r="FU14" s="183"/>
      <c r="FV14" s="183"/>
      <c r="FW14" s="54"/>
      <c r="FX14" s="200"/>
      <c r="FY14" s="200"/>
      <c r="FZ14" s="200"/>
      <c r="GA14" s="200"/>
      <c r="GB14" s="200"/>
      <c r="GC14" s="200"/>
      <c r="GD14" s="200"/>
    </row>
    <row r="15" spans="1:245" ht="14.25" customHeight="1">
      <c r="A15" s="670" t="s">
        <v>14</v>
      </c>
      <c r="B15" s="682">
        <v>424.73629100000005</v>
      </c>
      <c r="C15" s="682">
        <v>417.98255011999993</v>
      </c>
      <c r="D15" s="683">
        <v>-1.5901021464634235E-2</v>
      </c>
      <c r="E15" s="684">
        <v>176.27449299999998</v>
      </c>
      <c r="F15" s="684">
        <v>223.36150936000001</v>
      </c>
      <c r="G15" s="683">
        <v>0.26712325509283996</v>
      </c>
      <c r="H15" s="125"/>
      <c r="I15" s="180"/>
      <c r="J15" s="54"/>
      <c r="K15" s="158"/>
      <c r="L15" s="159"/>
      <c r="M15" s="160"/>
      <c r="N15" s="161"/>
      <c r="O15" s="158"/>
      <c r="P15" s="159"/>
      <c r="Q15" s="162"/>
      <c r="R15" s="15"/>
      <c r="AB15" s="54"/>
      <c r="AC15" s="55"/>
      <c r="AD15" s="56"/>
      <c r="AE15" s="55"/>
      <c r="AF15" s="56"/>
      <c r="AG15" s="55"/>
      <c r="AH15" s="56"/>
      <c r="AI15" s="181"/>
      <c r="AJ15" s="55"/>
      <c r="AK15" s="56"/>
      <c r="AL15" s="201"/>
      <c r="AM15" s="54"/>
      <c r="AN15" s="162"/>
      <c r="AO15" s="162"/>
      <c r="AP15" s="162"/>
      <c r="AQ15" s="162"/>
      <c r="AR15" s="162"/>
      <c r="AS15" s="182"/>
      <c r="AT15" s="182"/>
      <c r="AV15" s="54"/>
      <c r="AW15" s="183"/>
      <c r="AX15" s="56"/>
      <c r="AY15" s="181"/>
      <c r="AZ15" s="183"/>
      <c r="BA15" s="56"/>
      <c r="BC15" s="183"/>
      <c r="BD15" s="56"/>
      <c r="BF15" s="183"/>
      <c r="BG15" s="56"/>
      <c r="BH15" s="182"/>
      <c r="BI15" s="54"/>
      <c r="BJ15" s="161"/>
      <c r="BK15" s="161"/>
      <c r="BL15" s="161"/>
      <c r="BM15" s="184"/>
      <c r="BN15" s="182"/>
      <c r="BO15" s="182"/>
      <c r="BP15" s="182"/>
      <c r="BQ15" s="182"/>
      <c r="BR15" s="182"/>
      <c r="BT15" s="54"/>
      <c r="BU15" s="183"/>
      <c r="BV15" s="183"/>
      <c r="BW15" s="185"/>
      <c r="BX15" s="183"/>
      <c r="BY15" s="183"/>
      <c r="BZ15" s="183"/>
      <c r="CA15" s="183"/>
      <c r="CB15" s="183"/>
      <c r="CD15" s="54"/>
      <c r="CE15" s="57"/>
      <c r="CF15" s="57"/>
      <c r="CG15" s="57"/>
      <c r="CH15" s="57"/>
      <c r="CI15" s="57"/>
      <c r="CJ15" s="57"/>
      <c r="CK15" s="57"/>
      <c r="CL15" s="57"/>
      <c r="CM15" s="186"/>
      <c r="CN15" s="54"/>
      <c r="CO15" s="55"/>
      <c r="CP15" s="187"/>
      <c r="CQ15" s="55"/>
      <c r="CR15" s="55"/>
      <c r="CS15" s="55"/>
      <c r="CT15" s="55"/>
      <c r="CU15" s="55"/>
      <c r="CV15" s="188"/>
      <c r="CX15" s="54"/>
      <c r="CY15" s="189"/>
      <c r="CZ15" s="189"/>
      <c r="DA15" s="189"/>
      <c r="DB15" s="189"/>
      <c r="DC15" s="189"/>
      <c r="DD15" s="189"/>
      <c r="DE15" s="189"/>
      <c r="DF15" s="189"/>
      <c r="DG15" s="186"/>
      <c r="DH15" s="54"/>
      <c r="DI15" s="183"/>
      <c r="DJ15" s="56"/>
      <c r="DK15" s="203"/>
      <c r="DL15" s="190"/>
      <c r="DM15" s="56"/>
      <c r="DN15" s="204"/>
      <c r="DO15" s="205"/>
      <c r="DP15" s="183"/>
      <c r="DQ15" s="56"/>
      <c r="DR15" s="56"/>
      <c r="DS15" s="183"/>
      <c r="DT15" s="207"/>
      <c r="DU15" s="193"/>
      <c r="DV15" s="54"/>
      <c r="DW15" s="193"/>
      <c r="DX15" s="193"/>
      <c r="DY15" s="193"/>
      <c r="DZ15" s="193"/>
      <c r="EA15" s="193"/>
      <c r="EB15" s="205"/>
      <c r="EC15" s="54"/>
      <c r="ED15" s="55"/>
      <c r="EE15" s="194"/>
      <c r="EF15" s="194"/>
      <c r="EG15" s="195"/>
      <c r="EH15" s="195"/>
      <c r="EI15" s="195"/>
      <c r="EJ15" s="54"/>
      <c r="EK15" s="196"/>
      <c r="EL15" s="183"/>
      <c r="EM15" s="183"/>
      <c r="EN15" s="183"/>
      <c r="EO15" s="188"/>
      <c r="EP15" s="188"/>
      <c r="EQ15" s="183"/>
      <c r="ER15" s="183"/>
      <c r="ES15" s="197"/>
      <c r="ET15" s="54"/>
      <c r="EU15" s="183"/>
      <c r="EV15" s="56"/>
      <c r="EW15" s="205"/>
      <c r="EX15" s="183"/>
      <c r="EY15" s="56"/>
      <c r="EZ15" s="206"/>
      <c r="FA15" s="183"/>
      <c r="FB15" s="56"/>
      <c r="FD15" s="54"/>
      <c r="FE15" s="198"/>
      <c r="FF15" s="198"/>
      <c r="FG15" s="194"/>
      <c r="FH15" s="193"/>
      <c r="FI15" s="193"/>
      <c r="FJ15" s="117"/>
      <c r="FK15" s="183"/>
      <c r="FL15" s="199"/>
      <c r="FN15" s="54"/>
      <c r="FO15" s="196"/>
      <c r="FP15" s="183"/>
      <c r="FQ15" s="183"/>
      <c r="FR15" s="183"/>
      <c r="FS15" s="188"/>
      <c r="FT15" s="188"/>
      <c r="FU15" s="183"/>
      <c r="FV15" s="183"/>
      <c r="FW15" s="54"/>
      <c r="FX15" s="200"/>
      <c r="FY15" s="200"/>
      <c r="FZ15" s="200"/>
      <c r="GA15" s="200"/>
      <c r="GB15" s="200"/>
      <c r="GC15" s="200"/>
      <c r="GD15" s="200"/>
      <c r="GE15" s="17"/>
    </row>
    <row r="16" spans="1:245" ht="14.25" customHeight="1">
      <c r="A16" s="524" t="s">
        <v>15</v>
      </c>
      <c r="B16" s="685">
        <v>420.08606199999997</v>
      </c>
      <c r="C16" s="685">
        <v>448.75457394</v>
      </c>
      <c r="D16" s="686">
        <v>6.8244377838939219E-2</v>
      </c>
      <c r="E16" s="687">
        <v>192.88675199999997</v>
      </c>
      <c r="F16" s="687">
        <v>187.39830284999996</v>
      </c>
      <c r="G16" s="192">
        <v>-2.845425667181134E-2</v>
      </c>
      <c r="H16" s="125"/>
      <c r="I16" s="180"/>
      <c r="J16" s="54"/>
      <c r="K16" s="158"/>
      <c r="L16" s="159"/>
      <c r="M16" s="160"/>
      <c r="N16" s="161"/>
      <c r="O16" s="158"/>
      <c r="P16" s="159"/>
      <c r="Q16" s="162"/>
      <c r="R16" s="15"/>
      <c r="AB16" s="54"/>
      <c r="AC16" s="55"/>
      <c r="AD16" s="56"/>
      <c r="AE16" s="55"/>
      <c r="AF16" s="56"/>
      <c r="AG16" s="55"/>
      <c r="AH16" s="56"/>
      <c r="AI16" s="181"/>
      <c r="AJ16" s="55"/>
      <c r="AK16" s="56"/>
      <c r="AL16" s="201"/>
      <c r="AM16" s="54"/>
      <c r="AN16" s="162"/>
      <c r="AO16" s="162"/>
      <c r="AP16" s="162"/>
      <c r="AQ16" s="162"/>
      <c r="AR16" s="162"/>
      <c r="AS16" s="182"/>
      <c r="AT16" s="182"/>
      <c r="AV16" s="54"/>
      <c r="AW16" s="183"/>
      <c r="AX16" s="56"/>
      <c r="AY16" s="181"/>
      <c r="AZ16" s="183"/>
      <c r="BA16" s="56"/>
      <c r="BC16" s="183"/>
      <c r="BD16" s="56"/>
      <c r="BF16" s="183"/>
      <c r="BG16" s="56"/>
      <c r="BH16" s="182"/>
      <c r="BI16" s="54"/>
      <c r="BJ16" s="161"/>
      <c r="BK16" s="161"/>
      <c r="BL16" s="161"/>
      <c r="BM16" s="184"/>
      <c r="BN16" s="182"/>
      <c r="BO16" s="182"/>
      <c r="BP16" s="182"/>
      <c r="BQ16" s="182"/>
      <c r="BR16" s="182"/>
      <c r="BT16" s="54"/>
      <c r="BU16" s="183"/>
      <c r="BV16" s="183"/>
      <c r="BW16" s="185"/>
      <c r="BX16" s="183"/>
      <c r="BY16" s="183"/>
      <c r="BZ16" s="183"/>
      <c r="CA16" s="183"/>
      <c r="CB16" s="183"/>
      <c r="CD16" s="54"/>
      <c r="CE16" s="57"/>
      <c r="CF16" s="57"/>
      <c r="CG16" s="57"/>
      <c r="CH16" s="57"/>
      <c r="CI16" s="57"/>
      <c r="CJ16" s="57"/>
      <c r="CK16" s="57"/>
      <c r="CL16" s="57"/>
      <c r="CM16" s="186"/>
      <c r="CN16" s="54"/>
      <c r="CO16" s="55"/>
      <c r="CP16" s="187"/>
      <c r="CQ16" s="55"/>
      <c r="CR16" s="55"/>
      <c r="CS16" s="55"/>
      <c r="CT16" s="55"/>
      <c r="CU16" s="55"/>
      <c r="CV16" s="188"/>
      <c r="CX16" s="54"/>
      <c r="CY16" s="189"/>
      <c r="CZ16" s="189"/>
      <c r="DA16" s="189"/>
      <c r="DB16" s="189"/>
      <c r="DC16" s="189"/>
      <c r="DD16" s="189"/>
      <c r="DE16" s="189"/>
      <c r="DF16" s="189"/>
      <c r="DG16" s="186"/>
      <c r="DH16" s="54"/>
      <c r="DI16" s="183"/>
      <c r="DJ16" s="56"/>
      <c r="DK16" s="203"/>
      <c r="DL16" s="190"/>
      <c r="DM16" s="56"/>
      <c r="DN16" s="204"/>
      <c r="DO16" s="205"/>
      <c r="DP16" s="183"/>
      <c r="DQ16" s="56"/>
      <c r="DR16" s="56"/>
      <c r="DS16" s="183"/>
      <c r="DT16" s="208"/>
      <c r="DU16" s="193"/>
      <c r="DV16" s="54"/>
      <c r="DW16" s="193"/>
      <c r="DX16" s="193"/>
      <c r="DY16" s="193"/>
      <c r="DZ16" s="193"/>
      <c r="EA16" s="193"/>
      <c r="EB16" s="205"/>
      <c r="EC16" s="54"/>
      <c r="ED16" s="55"/>
      <c r="EE16" s="194"/>
      <c r="EF16" s="194"/>
      <c r="EG16" s="195"/>
      <c r="EH16" s="195"/>
      <c r="EI16" s="195"/>
      <c r="EJ16" s="54"/>
      <c r="EK16" s="196"/>
      <c r="EL16" s="183"/>
      <c r="EM16" s="183"/>
      <c r="EN16" s="183"/>
      <c r="EO16" s="188"/>
      <c r="EP16" s="188"/>
      <c r="EQ16" s="183"/>
      <c r="ER16" s="183"/>
      <c r="ES16" s="197"/>
      <c r="ET16" s="54"/>
      <c r="EU16" s="183"/>
      <c r="EV16" s="56"/>
      <c r="EW16" s="205"/>
      <c r="EX16" s="183"/>
      <c r="EY16" s="56"/>
      <c r="EZ16" s="206"/>
      <c r="FA16" s="183"/>
      <c r="FB16" s="56"/>
      <c r="FD16" s="54"/>
      <c r="FE16" s="198"/>
      <c r="FF16" s="198"/>
      <c r="FG16" s="194"/>
      <c r="FH16" s="193"/>
      <c r="FI16" s="193"/>
      <c r="FJ16" s="117"/>
      <c r="FK16" s="81"/>
      <c r="FL16" s="199"/>
      <c r="FN16" s="54"/>
      <c r="FO16" s="196"/>
      <c r="FP16" s="183"/>
      <c r="FQ16" s="183"/>
      <c r="FR16" s="183"/>
      <c r="FS16" s="188"/>
      <c r="FT16" s="188"/>
      <c r="FU16" s="183"/>
      <c r="FV16" s="183"/>
      <c r="FW16" s="54"/>
      <c r="FX16" s="200"/>
      <c r="FY16" s="200"/>
      <c r="FZ16" s="200"/>
      <c r="GA16" s="200"/>
      <c r="GB16" s="200"/>
      <c r="GC16" s="200"/>
      <c r="GD16" s="200"/>
      <c r="GE16" s="17"/>
    </row>
    <row r="17" spans="1:245" ht="14.25" customHeight="1">
      <c r="A17" s="670" t="s">
        <v>16</v>
      </c>
      <c r="B17" s="682">
        <v>334.83620200000001</v>
      </c>
      <c r="C17" s="682">
        <v>337.3980151899998</v>
      </c>
      <c r="D17" s="683">
        <v>7.6509444758299239E-3</v>
      </c>
      <c r="E17" s="684">
        <v>150.62783399999998</v>
      </c>
      <c r="F17" s="684">
        <v>154.90716058000001</v>
      </c>
      <c r="G17" s="683">
        <v>2.8409932390052406E-2</v>
      </c>
      <c r="H17" s="125"/>
      <c r="I17" s="180"/>
      <c r="J17" s="54"/>
      <c r="K17" s="158"/>
      <c r="L17" s="159"/>
      <c r="M17" s="160"/>
      <c r="N17" s="161"/>
      <c r="O17" s="158"/>
      <c r="P17" s="159"/>
      <c r="Q17" s="162"/>
      <c r="R17" s="15"/>
      <c r="AB17" s="54"/>
      <c r="AC17" s="55"/>
      <c r="AD17" s="56"/>
      <c r="AE17" s="55"/>
      <c r="AF17" s="56"/>
      <c r="AG17" s="55"/>
      <c r="AH17" s="56"/>
      <c r="AI17" s="181"/>
      <c r="AJ17" s="55"/>
      <c r="AK17" s="56"/>
      <c r="AL17" s="201"/>
      <c r="AM17" s="54"/>
      <c r="AN17" s="162"/>
      <c r="AO17" s="162"/>
      <c r="AP17" s="162"/>
      <c r="AQ17" s="162"/>
      <c r="AR17" s="162"/>
      <c r="AS17" s="182"/>
      <c r="AT17" s="182"/>
      <c r="AV17" s="54"/>
      <c r="AW17" s="183"/>
      <c r="AX17" s="56"/>
      <c r="AY17" s="181"/>
      <c r="AZ17" s="183"/>
      <c r="BA17" s="56"/>
      <c r="BC17" s="183"/>
      <c r="BD17" s="56"/>
      <c r="BF17" s="183"/>
      <c r="BG17" s="56"/>
      <c r="BH17" s="182"/>
      <c r="BI17" s="54"/>
      <c r="BJ17" s="161"/>
      <c r="BK17" s="161"/>
      <c r="BL17" s="161"/>
      <c r="BM17" s="184"/>
      <c r="BN17" s="182"/>
      <c r="BO17" s="182"/>
      <c r="BP17" s="182"/>
      <c r="BQ17" s="182"/>
      <c r="BR17" s="182"/>
      <c r="BT17" s="54"/>
      <c r="BU17" s="183"/>
      <c r="BV17" s="183"/>
      <c r="BW17" s="185"/>
      <c r="BX17" s="183"/>
      <c r="BY17" s="183"/>
      <c r="BZ17" s="183"/>
      <c r="CA17" s="183"/>
      <c r="CB17" s="183"/>
      <c r="CD17" s="54"/>
      <c r="CE17" s="57"/>
      <c r="CF17" s="57"/>
      <c r="CG17" s="57"/>
      <c r="CH17" s="57"/>
      <c r="CI17" s="57"/>
      <c r="CJ17" s="57"/>
      <c r="CK17" s="57"/>
      <c r="CL17" s="57"/>
      <c r="CM17" s="186"/>
      <c r="CN17" s="54"/>
      <c r="CO17" s="55"/>
      <c r="CP17" s="187"/>
      <c r="CQ17" s="55"/>
      <c r="CR17" s="55"/>
      <c r="CS17" s="55"/>
      <c r="CT17" s="55"/>
      <c r="CU17" s="55"/>
      <c r="CV17" s="188"/>
      <c r="CX17" s="54"/>
      <c r="CY17" s="189"/>
      <c r="CZ17" s="189"/>
      <c r="DA17" s="189"/>
      <c r="DB17" s="189"/>
      <c r="DC17" s="189"/>
      <c r="DD17" s="189"/>
      <c r="DE17" s="189"/>
      <c r="DF17" s="189"/>
      <c r="DG17" s="186"/>
      <c r="DH17" s="54"/>
      <c r="DI17" s="183"/>
      <c r="DJ17" s="56"/>
      <c r="DK17" s="203"/>
      <c r="DL17" s="190"/>
      <c r="DM17" s="56"/>
      <c r="DN17" s="204"/>
      <c r="DO17" s="205"/>
      <c r="DP17" s="183"/>
      <c r="DQ17" s="56"/>
      <c r="DR17" s="56"/>
      <c r="DS17" s="183"/>
      <c r="DT17" s="192"/>
      <c r="DU17" s="193"/>
      <c r="DV17" s="54"/>
      <c r="DW17" s="193"/>
      <c r="DX17" s="193"/>
      <c r="DY17" s="193"/>
      <c r="DZ17" s="193"/>
      <c r="EA17" s="193"/>
      <c r="EB17" s="205"/>
      <c r="EC17" s="54"/>
      <c r="ED17" s="55"/>
      <c r="EE17" s="194"/>
      <c r="EF17" s="194"/>
      <c r="EG17" s="195"/>
      <c r="EH17" s="195"/>
      <c r="EI17" s="195"/>
      <c r="EJ17" s="54"/>
      <c r="EK17" s="196"/>
      <c r="EL17" s="183"/>
      <c r="EM17" s="183"/>
      <c r="EN17" s="183"/>
      <c r="EO17" s="188"/>
      <c r="EP17" s="188"/>
      <c r="EQ17" s="183"/>
      <c r="ER17" s="183"/>
      <c r="ES17" s="197"/>
      <c r="ET17" s="54"/>
      <c r="EU17" s="183"/>
      <c r="EV17" s="56"/>
      <c r="EW17" s="205"/>
      <c r="EX17" s="183"/>
      <c r="EY17" s="56"/>
      <c r="EZ17" s="206"/>
      <c r="FA17" s="183"/>
      <c r="FB17" s="56"/>
      <c r="FD17" s="54"/>
      <c r="FE17" s="198"/>
      <c r="FF17" s="198"/>
      <c r="FG17" s="194"/>
      <c r="FH17" s="193"/>
      <c r="FI17" s="193"/>
      <c r="FJ17" s="117"/>
      <c r="FK17" s="183"/>
      <c r="FL17" s="199"/>
      <c r="FN17" s="54"/>
      <c r="FO17" s="196"/>
      <c r="FP17" s="183"/>
      <c r="FQ17" s="183"/>
      <c r="FR17" s="183"/>
      <c r="FS17" s="188"/>
      <c r="FT17" s="188"/>
      <c r="FU17" s="183"/>
      <c r="FV17" s="183"/>
      <c r="FW17" s="54"/>
      <c r="FX17" s="200"/>
      <c r="FY17" s="200"/>
      <c r="FZ17" s="200"/>
      <c r="GA17" s="200"/>
      <c r="GB17" s="200"/>
      <c r="GC17" s="200"/>
      <c r="GD17" s="200"/>
      <c r="GE17" s="17"/>
    </row>
    <row r="18" spans="1:245" ht="14.25" customHeight="1">
      <c r="A18" s="524" t="s">
        <v>17</v>
      </c>
      <c r="B18" s="685">
        <v>650.10827500000005</v>
      </c>
      <c r="C18" s="685">
        <v>656.93999315000042</v>
      </c>
      <c r="D18" s="686">
        <v>1.0508585127608772E-2</v>
      </c>
      <c r="E18" s="687">
        <v>463.52503400000001</v>
      </c>
      <c r="F18" s="687">
        <v>518.69868082999983</v>
      </c>
      <c r="G18" s="686">
        <v>0.11903056530491485</v>
      </c>
      <c r="H18" s="125"/>
      <c r="I18" s="180"/>
      <c r="J18" s="54"/>
      <c r="K18" s="158"/>
      <c r="L18" s="159"/>
      <c r="M18" s="160"/>
      <c r="N18" s="161"/>
      <c r="O18" s="158"/>
      <c r="P18" s="159"/>
      <c r="Q18" s="162"/>
      <c r="R18" s="15"/>
      <c r="AB18" s="54"/>
      <c r="AC18" s="55"/>
      <c r="AD18" s="56"/>
      <c r="AE18" s="55"/>
      <c r="AF18" s="56"/>
      <c r="AG18" s="55"/>
      <c r="AH18" s="56"/>
      <c r="AI18" s="181"/>
      <c r="AJ18" s="55"/>
      <c r="AK18" s="56"/>
      <c r="AL18" s="201"/>
      <c r="AM18" s="54"/>
      <c r="AN18" s="162"/>
      <c r="AO18" s="162"/>
      <c r="AP18" s="162"/>
      <c r="AQ18" s="162"/>
      <c r="AR18" s="162"/>
      <c r="AS18" s="182"/>
      <c r="AT18" s="182"/>
      <c r="AV18" s="54"/>
      <c r="AW18" s="183"/>
      <c r="AX18" s="56"/>
      <c r="AY18" s="181"/>
      <c r="AZ18" s="183"/>
      <c r="BA18" s="56"/>
      <c r="BC18" s="183"/>
      <c r="BD18" s="56"/>
      <c r="BF18" s="183"/>
      <c r="BG18" s="56"/>
      <c r="BH18" s="182"/>
      <c r="BI18" s="54"/>
      <c r="BJ18" s="161"/>
      <c r="BK18" s="161"/>
      <c r="BL18" s="161"/>
      <c r="BM18" s="184"/>
      <c r="BN18" s="182"/>
      <c r="BO18" s="182"/>
      <c r="BP18" s="182"/>
      <c r="BQ18" s="182"/>
      <c r="BR18" s="182"/>
      <c r="BT18" s="54"/>
      <c r="BU18" s="183"/>
      <c r="BV18" s="183"/>
      <c r="BW18" s="185"/>
      <c r="BX18" s="183"/>
      <c r="BY18" s="183"/>
      <c r="BZ18" s="183"/>
      <c r="CA18" s="183"/>
      <c r="CB18" s="183"/>
      <c r="CD18" s="54"/>
      <c r="CE18" s="57"/>
      <c r="CF18" s="57"/>
      <c r="CG18" s="57"/>
      <c r="CH18" s="57"/>
      <c r="CI18" s="57"/>
      <c r="CJ18" s="57"/>
      <c r="CK18" s="57"/>
      <c r="CL18" s="57"/>
      <c r="CM18" s="186"/>
      <c r="CN18" s="54"/>
      <c r="CO18" s="55"/>
      <c r="CP18" s="187"/>
      <c r="CQ18" s="55"/>
      <c r="CR18" s="55"/>
      <c r="CS18" s="55"/>
      <c r="CT18" s="55"/>
      <c r="CU18" s="55"/>
      <c r="CV18" s="188"/>
      <c r="CX18" s="54"/>
      <c r="CY18" s="189"/>
      <c r="CZ18" s="189"/>
      <c r="DA18" s="189"/>
      <c r="DB18" s="189"/>
      <c r="DC18" s="189"/>
      <c r="DD18" s="189"/>
      <c r="DE18" s="189"/>
      <c r="DF18" s="189"/>
      <c r="DG18" s="186"/>
      <c r="DH18" s="54"/>
      <c r="DI18" s="183"/>
      <c r="DJ18" s="56"/>
      <c r="DK18" s="203"/>
      <c r="DL18" s="190"/>
      <c r="DM18" s="56"/>
      <c r="DN18" s="204"/>
      <c r="DO18" s="205"/>
      <c r="DP18" s="183"/>
      <c r="DQ18" s="56"/>
      <c r="DR18" s="56"/>
      <c r="DS18" s="183"/>
      <c r="DT18" s="192"/>
      <c r="DU18" s="193"/>
      <c r="DV18" s="54"/>
      <c r="DW18" s="193"/>
      <c r="DX18" s="193"/>
      <c r="DY18" s="193"/>
      <c r="DZ18" s="193"/>
      <c r="EA18" s="193"/>
      <c r="EB18" s="205"/>
      <c r="EC18" s="54"/>
      <c r="ED18" s="55"/>
      <c r="EE18" s="194"/>
      <c r="EF18" s="194"/>
      <c r="EG18" s="195"/>
      <c r="EH18" s="195"/>
      <c r="EI18" s="195"/>
      <c r="EJ18" s="54"/>
      <c r="EK18" s="196"/>
      <c r="EL18" s="183"/>
      <c r="EM18" s="183"/>
      <c r="EN18" s="183"/>
      <c r="EO18" s="188"/>
      <c r="EP18" s="188"/>
      <c r="EQ18" s="183"/>
      <c r="ER18" s="183"/>
      <c r="ES18" s="197"/>
      <c r="ET18" s="54"/>
      <c r="EU18" s="183"/>
      <c r="EV18" s="56"/>
      <c r="EW18" s="205"/>
      <c r="EX18" s="183"/>
      <c r="EY18" s="56"/>
      <c r="EZ18" s="206"/>
      <c r="FA18" s="183"/>
      <c r="FB18" s="56"/>
      <c r="FD18" s="54"/>
      <c r="FE18" s="198"/>
      <c r="FF18" s="198"/>
      <c r="FG18" s="194"/>
      <c r="FH18" s="193"/>
      <c r="FI18" s="193"/>
      <c r="FJ18" s="117"/>
      <c r="FK18" s="183"/>
      <c r="FL18" s="199"/>
      <c r="FN18" s="54"/>
      <c r="FO18" s="196"/>
      <c r="FP18" s="183"/>
      <c r="FQ18" s="183"/>
      <c r="FR18" s="183"/>
      <c r="FS18" s="188"/>
      <c r="FT18" s="188"/>
      <c r="FU18" s="183"/>
      <c r="FV18" s="183"/>
      <c r="FW18" s="54"/>
      <c r="FX18" s="200"/>
      <c r="FY18" s="200"/>
      <c r="FZ18" s="200"/>
      <c r="GA18" s="200"/>
      <c r="GB18" s="200"/>
      <c r="GC18" s="200"/>
      <c r="GD18" s="200"/>
    </row>
    <row r="19" spans="1:245" ht="14.25" customHeight="1">
      <c r="A19" s="670" t="s">
        <v>18</v>
      </c>
      <c r="B19" s="682">
        <v>294.35772700000001</v>
      </c>
      <c r="C19" s="682">
        <v>299.32567606999999</v>
      </c>
      <c r="D19" s="683">
        <v>1.6877250414425005E-2</v>
      </c>
      <c r="E19" s="684">
        <v>111.28009100000001</v>
      </c>
      <c r="F19" s="684">
        <v>100.63216660000001</v>
      </c>
      <c r="G19" s="683">
        <v>-9.5685798819125756E-2</v>
      </c>
      <c r="H19" s="125"/>
      <c r="I19" s="180"/>
      <c r="J19" s="54"/>
      <c r="K19" s="158"/>
      <c r="L19" s="159"/>
      <c r="M19" s="160"/>
      <c r="N19" s="161"/>
      <c r="O19" s="158"/>
      <c r="P19" s="159"/>
      <c r="Q19" s="162"/>
      <c r="R19" s="15"/>
      <c r="AB19" s="54"/>
      <c r="AC19" s="55"/>
      <c r="AD19" s="56"/>
      <c r="AE19" s="55"/>
      <c r="AF19" s="56"/>
      <c r="AG19" s="55"/>
      <c r="AH19" s="56"/>
      <c r="AI19" s="181"/>
      <c r="AJ19" s="55"/>
      <c r="AK19" s="56"/>
      <c r="AL19" s="201"/>
      <c r="AM19" s="54"/>
      <c r="AN19" s="162"/>
      <c r="AO19" s="162"/>
      <c r="AP19" s="162"/>
      <c r="AQ19" s="162"/>
      <c r="AR19" s="162"/>
      <c r="AS19" s="182"/>
      <c r="AT19" s="182"/>
      <c r="AV19" s="54"/>
      <c r="AW19" s="183"/>
      <c r="AX19" s="56"/>
      <c r="AY19" s="181"/>
      <c r="AZ19" s="183"/>
      <c r="BA19" s="56"/>
      <c r="BC19" s="183"/>
      <c r="BD19" s="56"/>
      <c r="BF19" s="183"/>
      <c r="BG19" s="56"/>
      <c r="BH19" s="182"/>
      <c r="BI19" s="54"/>
      <c r="BJ19" s="161"/>
      <c r="BK19" s="161"/>
      <c r="BL19" s="161"/>
      <c r="BM19" s="184"/>
      <c r="BN19" s="182"/>
      <c r="BO19" s="182"/>
      <c r="BP19" s="182"/>
      <c r="BQ19" s="182"/>
      <c r="BR19" s="182"/>
      <c r="BT19" s="54"/>
      <c r="BU19" s="183"/>
      <c r="BV19" s="183"/>
      <c r="BW19" s="185"/>
      <c r="BX19" s="183"/>
      <c r="BY19" s="183"/>
      <c r="BZ19" s="183"/>
      <c r="CA19" s="183"/>
      <c r="CB19" s="183"/>
      <c r="CD19" s="54"/>
      <c r="CE19" s="57"/>
      <c r="CF19" s="57"/>
      <c r="CG19" s="57"/>
      <c r="CH19" s="57"/>
      <c r="CI19" s="57"/>
      <c r="CJ19" s="57"/>
      <c r="CK19" s="57"/>
      <c r="CL19" s="57"/>
      <c r="CM19" s="186"/>
      <c r="CN19" s="54"/>
      <c r="CO19" s="55"/>
      <c r="CP19" s="187"/>
      <c r="CQ19" s="55"/>
      <c r="CR19" s="55"/>
      <c r="CS19" s="55"/>
      <c r="CT19" s="55"/>
      <c r="CU19" s="55"/>
      <c r="CV19" s="188"/>
      <c r="CX19" s="54"/>
      <c r="CY19" s="189"/>
      <c r="CZ19" s="189"/>
      <c r="DA19" s="189"/>
      <c r="DB19" s="189"/>
      <c r="DC19" s="189"/>
      <c r="DD19" s="189"/>
      <c r="DE19" s="189"/>
      <c r="DF19" s="189"/>
      <c r="DG19" s="186"/>
      <c r="DH19" s="54"/>
      <c r="DI19" s="183"/>
      <c r="DJ19" s="56"/>
      <c r="DK19" s="203"/>
      <c r="DL19" s="190"/>
      <c r="DM19" s="56"/>
      <c r="DN19" s="204"/>
      <c r="DO19" s="205"/>
      <c r="DP19" s="183"/>
      <c r="DQ19" s="56"/>
      <c r="DR19" s="56"/>
      <c r="DS19" s="183"/>
      <c r="DT19" s="192"/>
      <c r="DU19" s="193"/>
      <c r="DV19" s="54"/>
      <c r="DW19" s="193"/>
      <c r="DX19" s="193"/>
      <c r="DY19" s="193"/>
      <c r="DZ19" s="193"/>
      <c r="EA19" s="193"/>
      <c r="EB19" s="205"/>
      <c r="EC19" s="54"/>
      <c r="ED19" s="55"/>
      <c r="EE19" s="194"/>
      <c r="EF19" s="194"/>
      <c r="EG19" s="195"/>
      <c r="EH19" s="195"/>
      <c r="EI19" s="195"/>
      <c r="EJ19" s="54"/>
      <c r="EK19" s="196"/>
      <c r="EL19" s="183"/>
      <c r="EM19" s="183"/>
      <c r="EN19" s="183"/>
      <c r="EO19" s="188"/>
      <c r="EP19" s="188"/>
      <c r="EQ19" s="183"/>
      <c r="ER19" s="183"/>
      <c r="ES19" s="197"/>
      <c r="ET19" s="54"/>
      <c r="EU19" s="183"/>
      <c r="EV19" s="56"/>
      <c r="EW19" s="205"/>
      <c r="EX19" s="183"/>
      <c r="EY19" s="56"/>
      <c r="EZ19" s="206"/>
      <c r="FA19" s="183"/>
      <c r="FB19" s="56"/>
      <c r="FD19" s="54"/>
      <c r="FE19" s="198"/>
      <c r="FF19" s="198"/>
      <c r="FG19" s="194"/>
      <c r="FH19" s="193"/>
      <c r="FI19" s="193"/>
      <c r="FJ19" s="117"/>
      <c r="FK19" s="183"/>
      <c r="FL19" s="199"/>
      <c r="FN19" s="54"/>
      <c r="FO19" s="196"/>
      <c r="FP19" s="183"/>
      <c r="FQ19" s="183"/>
      <c r="FR19" s="183"/>
      <c r="FS19" s="188"/>
      <c r="FT19" s="188"/>
      <c r="FU19" s="183"/>
      <c r="FV19" s="183"/>
      <c r="FW19" s="54"/>
      <c r="FX19" s="200"/>
      <c r="FY19" s="200"/>
      <c r="FZ19" s="200"/>
      <c r="GA19" s="200"/>
      <c r="GB19" s="200"/>
      <c r="GC19" s="200"/>
      <c r="GD19" s="200"/>
      <c r="GE19" s="209"/>
    </row>
    <row r="20" spans="1:245" ht="14.25" customHeight="1">
      <c r="A20" s="524" t="s">
        <v>19</v>
      </c>
      <c r="B20" s="685">
        <v>677.91454099999999</v>
      </c>
      <c r="C20" s="685">
        <v>683.47012427999994</v>
      </c>
      <c r="D20" s="686">
        <v>8.1951085926035283E-3</v>
      </c>
      <c r="E20" s="687">
        <v>246.44725200000002</v>
      </c>
      <c r="F20" s="687">
        <v>325.99073159</v>
      </c>
      <c r="G20" s="686">
        <v>0.32276066762554101</v>
      </c>
      <c r="H20" s="125"/>
      <c r="I20" s="180"/>
      <c r="J20" s="54"/>
      <c r="K20" s="158"/>
      <c r="L20" s="159"/>
      <c r="M20" s="160"/>
      <c r="N20" s="161"/>
      <c r="O20" s="158"/>
      <c r="P20" s="159"/>
      <c r="Q20" s="162"/>
      <c r="R20" s="15"/>
      <c r="AB20" s="54"/>
      <c r="AC20" s="55"/>
      <c r="AD20" s="56"/>
      <c r="AE20" s="55"/>
      <c r="AF20" s="56"/>
      <c r="AG20" s="55"/>
      <c r="AH20" s="56"/>
      <c r="AI20" s="181"/>
      <c r="AJ20" s="55"/>
      <c r="AK20" s="56"/>
      <c r="AL20" s="201"/>
      <c r="AM20" s="54"/>
      <c r="AN20" s="162"/>
      <c r="AO20" s="162"/>
      <c r="AP20" s="162"/>
      <c r="AQ20" s="162"/>
      <c r="AR20" s="162"/>
      <c r="AS20" s="182"/>
      <c r="AT20" s="182"/>
      <c r="AV20" s="54"/>
      <c r="AW20" s="183"/>
      <c r="AX20" s="56"/>
      <c r="AY20" s="181"/>
      <c r="AZ20" s="183"/>
      <c r="BA20" s="56"/>
      <c r="BC20" s="183"/>
      <c r="BD20" s="56"/>
      <c r="BF20" s="183"/>
      <c r="BG20" s="56"/>
      <c r="BH20" s="182"/>
      <c r="BI20" s="54"/>
      <c r="BJ20" s="161"/>
      <c r="BK20" s="161"/>
      <c r="BL20" s="161"/>
      <c r="BM20" s="184"/>
      <c r="BN20" s="182"/>
      <c r="BO20" s="182"/>
      <c r="BP20" s="182"/>
      <c r="BQ20" s="182"/>
      <c r="BR20" s="182"/>
      <c r="BT20" s="54"/>
      <c r="BU20" s="183"/>
      <c r="BV20" s="183"/>
      <c r="BW20" s="185"/>
      <c r="BX20" s="183"/>
      <c r="BY20" s="183"/>
      <c r="BZ20" s="183"/>
      <c r="CA20" s="183"/>
      <c r="CB20" s="183"/>
      <c r="CD20" s="54"/>
      <c r="CE20" s="57"/>
      <c r="CF20" s="57"/>
      <c r="CG20" s="57"/>
      <c r="CH20" s="57"/>
      <c r="CI20" s="57"/>
      <c r="CJ20" s="57"/>
      <c r="CK20" s="57"/>
      <c r="CL20" s="57"/>
      <c r="CM20" s="186"/>
      <c r="CN20" s="54"/>
      <c r="CO20" s="55"/>
      <c r="CP20" s="187"/>
      <c r="CQ20" s="55"/>
      <c r="CR20" s="55"/>
      <c r="CS20" s="55"/>
      <c r="CT20" s="55"/>
      <c r="CU20" s="55"/>
      <c r="CV20" s="188"/>
      <c r="CX20" s="54"/>
      <c r="CY20" s="189"/>
      <c r="CZ20" s="189"/>
      <c r="DA20" s="189"/>
      <c r="DB20" s="189"/>
      <c r="DC20" s="189"/>
      <c r="DD20" s="189"/>
      <c r="DE20" s="189"/>
      <c r="DF20" s="189"/>
      <c r="DG20" s="186"/>
      <c r="DH20" s="54"/>
      <c r="DI20" s="183"/>
      <c r="DJ20" s="56"/>
      <c r="DK20" s="203"/>
      <c r="DL20" s="190"/>
      <c r="DM20" s="56"/>
      <c r="DN20" s="204"/>
      <c r="DO20" s="205"/>
      <c r="DP20" s="183"/>
      <c r="DQ20" s="56"/>
      <c r="DR20" s="56"/>
      <c r="DS20" s="183"/>
      <c r="DT20" s="192"/>
      <c r="DU20" s="193"/>
      <c r="DV20" s="54"/>
      <c r="DW20" s="193"/>
      <c r="DX20" s="193"/>
      <c r="DY20" s="193"/>
      <c r="DZ20" s="193"/>
      <c r="EA20" s="193"/>
      <c r="EB20" s="205"/>
      <c r="EC20" s="54"/>
      <c r="ED20" s="55"/>
      <c r="EE20" s="194"/>
      <c r="EF20" s="194"/>
      <c r="EG20" s="195"/>
      <c r="EH20" s="195"/>
      <c r="EI20" s="195"/>
      <c r="EJ20" s="54"/>
      <c r="EK20" s="196"/>
      <c r="EL20" s="183"/>
      <c r="EM20" s="183"/>
      <c r="EN20" s="183"/>
      <c r="EO20" s="188"/>
      <c r="EP20" s="188"/>
      <c r="EQ20" s="183"/>
      <c r="ER20" s="183"/>
      <c r="ES20" s="197"/>
      <c r="ET20" s="54"/>
      <c r="EU20" s="183"/>
      <c r="EV20" s="56"/>
      <c r="EW20" s="205"/>
      <c r="EX20" s="183"/>
      <c r="EY20" s="56"/>
      <c r="EZ20" s="206"/>
      <c r="FA20" s="183"/>
      <c r="FB20" s="56"/>
      <c r="FD20" s="54"/>
      <c r="FE20" s="198"/>
      <c r="FF20" s="198"/>
      <c r="FG20" s="194"/>
      <c r="FH20" s="193"/>
      <c r="FI20" s="193"/>
      <c r="FJ20" s="117"/>
      <c r="FK20" s="183"/>
      <c r="FL20" s="199"/>
      <c r="FN20" s="54"/>
      <c r="FO20" s="196"/>
      <c r="FP20" s="183"/>
      <c r="FQ20" s="183"/>
      <c r="FR20" s="183"/>
      <c r="FS20" s="188"/>
      <c r="FT20" s="188"/>
      <c r="FU20" s="183"/>
      <c r="FV20" s="183"/>
      <c r="FW20" s="54"/>
      <c r="FX20" s="200"/>
      <c r="FY20" s="200"/>
      <c r="FZ20" s="200"/>
      <c r="GA20" s="200"/>
      <c r="GB20" s="200"/>
      <c r="GC20" s="200"/>
      <c r="GD20" s="200"/>
      <c r="GE20" s="209"/>
    </row>
    <row r="21" spans="1:245" ht="14.25" customHeight="1">
      <c r="A21" s="670" t="s">
        <v>20</v>
      </c>
      <c r="B21" s="682">
        <v>693.31657799999994</v>
      </c>
      <c r="C21" s="682">
        <v>716.46991449000041</v>
      </c>
      <c r="D21" s="683">
        <v>3.3395042358269622E-2</v>
      </c>
      <c r="E21" s="684">
        <v>393.69600300000002</v>
      </c>
      <c r="F21" s="684">
        <v>486.55208899000002</v>
      </c>
      <c r="G21" s="683">
        <v>0.23585732464243492</v>
      </c>
      <c r="H21" s="125"/>
      <c r="I21" s="180"/>
      <c r="J21" s="54"/>
      <c r="K21" s="158"/>
      <c r="L21" s="159"/>
      <c r="M21" s="160"/>
      <c r="N21" s="161"/>
      <c r="O21" s="158"/>
      <c r="P21" s="159"/>
      <c r="Q21" s="162"/>
      <c r="R21" s="15"/>
      <c r="AB21" s="54"/>
      <c r="AC21" s="55"/>
      <c r="AD21" s="56"/>
      <c r="AE21" s="55"/>
      <c r="AF21" s="56"/>
      <c r="AG21" s="55"/>
      <c r="AH21" s="56"/>
      <c r="AI21" s="181"/>
      <c r="AJ21" s="55"/>
      <c r="AK21" s="56"/>
      <c r="AL21" s="201"/>
      <c r="AM21" s="54"/>
      <c r="AN21" s="162"/>
      <c r="AO21" s="162"/>
      <c r="AP21" s="162"/>
      <c r="AQ21" s="162"/>
      <c r="AR21" s="162"/>
      <c r="AS21" s="182"/>
      <c r="AT21" s="182"/>
      <c r="AV21" s="54"/>
      <c r="AW21" s="183"/>
      <c r="AX21" s="56"/>
      <c r="AY21" s="181"/>
      <c r="AZ21" s="183"/>
      <c r="BA21" s="56"/>
      <c r="BC21" s="183"/>
      <c r="BD21" s="56"/>
      <c r="BF21" s="183"/>
      <c r="BG21" s="56"/>
      <c r="BH21" s="182"/>
      <c r="BI21" s="54"/>
      <c r="BJ21" s="161"/>
      <c r="BK21" s="161"/>
      <c r="BL21" s="161"/>
      <c r="BM21" s="184"/>
      <c r="BN21" s="182"/>
      <c r="BO21" s="182"/>
      <c r="BP21" s="182"/>
      <c r="BQ21" s="182"/>
      <c r="BR21" s="182"/>
      <c r="BT21" s="54"/>
      <c r="BU21" s="183"/>
      <c r="BV21" s="183"/>
      <c r="BW21" s="185"/>
      <c r="BX21" s="183"/>
      <c r="BY21" s="183"/>
      <c r="BZ21" s="183"/>
      <c r="CA21" s="183"/>
      <c r="CB21" s="183"/>
      <c r="CD21" s="54"/>
      <c r="CE21" s="57"/>
      <c r="CF21" s="57"/>
      <c r="CG21" s="57"/>
      <c r="CH21" s="57"/>
      <c r="CI21" s="57"/>
      <c r="CJ21" s="57"/>
      <c r="CK21" s="57"/>
      <c r="CL21" s="57"/>
      <c r="CM21" s="186"/>
      <c r="CN21" s="54"/>
      <c r="CO21" s="55"/>
      <c r="CP21" s="187"/>
      <c r="CQ21" s="55"/>
      <c r="CR21" s="55"/>
      <c r="CS21" s="55"/>
      <c r="CT21" s="55"/>
      <c r="CU21" s="55"/>
      <c r="CV21" s="188"/>
      <c r="CX21" s="54"/>
      <c r="CY21" s="189"/>
      <c r="CZ21" s="189"/>
      <c r="DA21" s="189"/>
      <c r="DB21" s="189"/>
      <c r="DC21" s="189"/>
      <c r="DD21" s="189"/>
      <c r="DE21" s="189"/>
      <c r="DF21" s="189"/>
      <c r="DG21" s="186"/>
      <c r="DH21" s="54"/>
      <c r="DI21" s="183"/>
      <c r="DJ21" s="56"/>
      <c r="DK21" s="203"/>
      <c r="DL21" s="190"/>
      <c r="DM21" s="56"/>
      <c r="DN21" s="204"/>
      <c r="DO21" s="205"/>
      <c r="DP21" s="183"/>
      <c r="DQ21" s="56"/>
      <c r="DR21" s="56"/>
      <c r="DS21" s="183"/>
      <c r="DT21" s="207"/>
      <c r="DU21" s="193"/>
      <c r="DV21" s="54"/>
      <c r="DW21" s="193"/>
      <c r="DX21" s="193"/>
      <c r="DY21" s="193"/>
      <c r="DZ21" s="193"/>
      <c r="EA21" s="193"/>
      <c r="EB21" s="205"/>
      <c r="EC21" s="54"/>
      <c r="ED21" s="55"/>
      <c r="EE21" s="194"/>
      <c r="EF21" s="194"/>
      <c r="EG21" s="195"/>
      <c r="EH21" s="195"/>
      <c r="EI21" s="195"/>
      <c r="EJ21" s="54"/>
      <c r="EK21" s="196"/>
      <c r="EL21" s="183"/>
      <c r="EM21" s="183"/>
      <c r="EN21" s="183"/>
      <c r="EO21" s="188"/>
      <c r="EP21" s="188"/>
      <c r="EQ21" s="183"/>
      <c r="ER21" s="183"/>
      <c r="ES21" s="197"/>
      <c r="ET21" s="54"/>
      <c r="EU21" s="183"/>
      <c r="EV21" s="56"/>
      <c r="EW21" s="205"/>
      <c r="EX21" s="183"/>
      <c r="EY21" s="56"/>
      <c r="EZ21" s="206"/>
      <c r="FA21" s="183"/>
      <c r="FB21" s="56"/>
      <c r="FD21" s="54"/>
      <c r="FE21" s="198"/>
      <c r="FF21" s="198"/>
      <c r="FG21" s="194"/>
      <c r="FH21" s="193"/>
      <c r="FI21" s="193"/>
      <c r="FJ21" s="117"/>
      <c r="FK21" s="183"/>
      <c r="FL21" s="199"/>
      <c r="FN21" s="54"/>
      <c r="FO21" s="196"/>
      <c r="FP21" s="183"/>
      <c r="FQ21" s="183"/>
      <c r="FR21" s="183"/>
      <c r="FS21" s="188"/>
      <c r="FT21" s="188"/>
      <c r="FU21" s="183"/>
      <c r="FV21" s="183"/>
      <c r="FW21" s="54"/>
      <c r="FX21" s="200"/>
      <c r="FY21" s="200"/>
      <c r="FZ21" s="200"/>
      <c r="GA21" s="200"/>
      <c r="GB21" s="200"/>
      <c r="GC21" s="200"/>
      <c r="GD21" s="200"/>
    </row>
    <row r="22" spans="1:245" ht="14.25" customHeight="1">
      <c r="A22" s="524" t="s">
        <v>21</v>
      </c>
      <c r="B22" s="685">
        <v>1191.463743</v>
      </c>
      <c r="C22" s="685">
        <v>1228.6053707899987</v>
      </c>
      <c r="D22" s="686">
        <v>3.1173107875258843E-2</v>
      </c>
      <c r="E22" s="687">
        <v>635.36588300000005</v>
      </c>
      <c r="F22" s="687">
        <v>624.57200251000006</v>
      </c>
      <c r="G22" s="686">
        <v>-1.6988448355197527E-2</v>
      </c>
      <c r="H22" s="125"/>
      <c r="I22" s="180"/>
      <c r="J22" s="54"/>
      <c r="K22" s="158"/>
      <c r="L22" s="159"/>
      <c r="M22" s="160"/>
      <c r="N22" s="161"/>
      <c r="O22" s="158"/>
      <c r="P22" s="159"/>
      <c r="Q22" s="162"/>
      <c r="R22" s="15"/>
      <c r="AB22" s="54"/>
      <c r="AC22" s="55"/>
      <c r="AD22" s="56"/>
      <c r="AE22" s="55"/>
      <c r="AF22" s="56"/>
      <c r="AG22" s="55"/>
      <c r="AH22" s="56"/>
      <c r="AI22" s="181"/>
      <c r="AJ22" s="55"/>
      <c r="AK22" s="56"/>
      <c r="AL22" s="201"/>
      <c r="AM22" s="54"/>
      <c r="AN22" s="162"/>
      <c r="AO22" s="162"/>
      <c r="AP22" s="162"/>
      <c r="AQ22" s="162"/>
      <c r="AR22" s="162"/>
      <c r="AS22" s="182"/>
      <c r="AT22" s="182"/>
      <c r="AV22" s="54"/>
      <c r="AW22" s="183"/>
      <c r="AX22" s="56"/>
      <c r="AY22" s="181"/>
      <c r="AZ22" s="183"/>
      <c r="BA22" s="56"/>
      <c r="BC22" s="183"/>
      <c r="BD22" s="56"/>
      <c r="BF22" s="183"/>
      <c r="BG22" s="56"/>
      <c r="BH22" s="182"/>
      <c r="BI22" s="54"/>
      <c r="BJ22" s="161"/>
      <c r="BK22" s="161"/>
      <c r="BL22" s="161"/>
      <c r="BM22" s="184"/>
      <c r="BN22" s="182"/>
      <c r="BO22" s="182"/>
      <c r="BP22" s="182"/>
      <c r="BQ22" s="182"/>
      <c r="BR22" s="182"/>
      <c r="BT22" s="54"/>
      <c r="BU22" s="183"/>
      <c r="BV22" s="183"/>
      <c r="BW22" s="185"/>
      <c r="BX22" s="183"/>
      <c r="BY22" s="183"/>
      <c r="BZ22" s="183"/>
      <c r="CA22" s="183"/>
      <c r="CB22" s="183"/>
      <c r="CD22" s="54"/>
      <c r="CE22" s="57"/>
      <c r="CF22" s="57"/>
      <c r="CG22" s="57"/>
      <c r="CH22" s="57"/>
      <c r="CI22" s="57"/>
      <c r="CJ22" s="57"/>
      <c r="CK22" s="57"/>
      <c r="CL22" s="57"/>
      <c r="CM22" s="186"/>
      <c r="CN22" s="54"/>
      <c r="CO22" s="55"/>
      <c r="CP22" s="187"/>
      <c r="CQ22" s="55"/>
      <c r="CR22" s="55"/>
      <c r="CS22" s="55"/>
      <c r="CT22" s="55"/>
      <c r="CU22" s="55"/>
      <c r="CV22" s="188"/>
      <c r="CX22" s="54"/>
      <c r="CY22" s="189"/>
      <c r="CZ22" s="189"/>
      <c r="DA22" s="189"/>
      <c r="DB22" s="189"/>
      <c r="DC22" s="189"/>
      <c r="DD22" s="189"/>
      <c r="DE22" s="189"/>
      <c r="DF22" s="189"/>
      <c r="DG22" s="186"/>
      <c r="DH22" s="54"/>
      <c r="DI22" s="183"/>
      <c r="DJ22" s="56"/>
      <c r="DK22" s="203"/>
      <c r="DL22" s="190"/>
      <c r="DM22" s="56"/>
      <c r="DN22" s="204"/>
      <c r="DO22" s="205"/>
      <c r="DP22" s="183"/>
      <c r="DQ22" s="56"/>
      <c r="DR22" s="56"/>
      <c r="DS22" s="183"/>
      <c r="DT22" s="192"/>
      <c r="DU22" s="193"/>
      <c r="DV22" s="54"/>
      <c r="DW22" s="193"/>
      <c r="DX22" s="193"/>
      <c r="DY22" s="193"/>
      <c r="DZ22" s="193"/>
      <c r="EA22" s="193"/>
      <c r="EB22" s="205"/>
      <c r="EC22" s="54"/>
      <c r="ED22" s="55"/>
      <c r="EE22" s="194"/>
      <c r="EF22" s="194"/>
      <c r="EG22" s="195"/>
      <c r="EH22" s="195"/>
      <c r="EI22" s="195"/>
      <c r="EJ22" s="54"/>
      <c r="EK22" s="196"/>
      <c r="EL22" s="183"/>
      <c r="EM22" s="183"/>
      <c r="EN22" s="183"/>
      <c r="EO22" s="188"/>
      <c r="EP22" s="188"/>
      <c r="EQ22" s="183"/>
      <c r="ER22" s="183"/>
      <c r="ES22" s="197"/>
      <c r="ET22" s="54"/>
      <c r="EU22" s="183"/>
      <c r="EV22" s="56"/>
      <c r="EW22" s="205"/>
      <c r="EX22" s="183"/>
      <c r="EY22" s="56"/>
      <c r="EZ22" s="206"/>
      <c r="FA22" s="183"/>
      <c r="FB22" s="56"/>
      <c r="FD22" s="54"/>
      <c r="FE22" s="198"/>
      <c r="FF22" s="198"/>
      <c r="FG22" s="194"/>
      <c r="FH22" s="193"/>
      <c r="FI22" s="193"/>
      <c r="FJ22" s="117"/>
      <c r="FK22" s="183"/>
      <c r="FL22" s="199"/>
      <c r="FN22" s="54"/>
      <c r="FO22" s="196"/>
      <c r="FP22" s="183"/>
      <c r="FQ22" s="183"/>
      <c r="FR22" s="183"/>
      <c r="FS22" s="188"/>
      <c r="FT22" s="188"/>
      <c r="FU22" s="183"/>
      <c r="FV22" s="183"/>
      <c r="FW22" s="54"/>
      <c r="FX22" s="200"/>
      <c r="FY22" s="200"/>
      <c r="FZ22" s="200"/>
      <c r="GA22" s="200"/>
      <c r="GB22" s="200"/>
      <c r="GC22" s="200"/>
      <c r="GD22" s="200"/>
    </row>
    <row r="23" spans="1:245" ht="14.25" customHeight="1">
      <c r="A23" s="670" t="s">
        <v>22</v>
      </c>
      <c r="B23" s="682">
        <v>411.53821399999998</v>
      </c>
      <c r="C23" s="682">
        <v>426.82263926000007</v>
      </c>
      <c r="D23" s="683">
        <v>3.7139747270225731E-2</v>
      </c>
      <c r="E23" s="684">
        <v>212.66887800000001</v>
      </c>
      <c r="F23" s="684">
        <v>271.68427183000017</v>
      </c>
      <c r="G23" s="683">
        <v>0.27749896639789551</v>
      </c>
      <c r="H23" s="125"/>
      <c r="I23" s="180"/>
      <c r="J23" s="54"/>
      <c r="K23" s="158"/>
      <c r="L23" s="159"/>
      <c r="M23" s="160"/>
      <c r="N23" s="161"/>
      <c r="O23" s="158"/>
      <c r="P23" s="159"/>
      <c r="Q23" s="162"/>
      <c r="R23" s="15"/>
      <c r="AB23" s="54"/>
      <c r="AC23" s="55"/>
      <c r="AD23" s="56"/>
      <c r="AE23" s="55"/>
      <c r="AF23" s="56"/>
      <c r="AG23" s="55"/>
      <c r="AH23" s="56"/>
      <c r="AI23" s="181"/>
      <c r="AJ23" s="55"/>
      <c r="AK23" s="56"/>
      <c r="AL23" s="201"/>
      <c r="AM23" s="54"/>
      <c r="AN23" s="162"/>
      <c r="AO23" s="162"/>
      <c r="AP23" s="162"/>
      <c r="AQ23" s="162"/>
      <c r="AR23" s="162"/>
      <c r="AS23" s="182"/>
      <c r="AT23" s="182"/>
      <c r="AV23" s="54"/>
      <c r="AW23" s="183"/>
      <c r="AX23" s="56"/>
      <c r="AY23" s="181"/>
      <c r="AZ23" s="183"/>
      <c r="BA23" s="56"/>
      <c r="BC23" s="183"/>
      <c r="BD23" s="56"/>
      <c r="BF23" s="183"/>
      <c r="BG23" s="56"/>
      <c r="BH23" s="182"/>
      <c r="BI23" s="54"/>
      <c r="BJ23" s="161"/>
      <c r="BK23" s="161"/>
      <c r="BL23" s="161"/>
      <c r="BM23" s="184"/>
      <c r="BN23" s="182"/>
      <c r="BO23" s="182"/>
      <c r="BP23" s="182"/>
      <c r="BQ23" s="182"/>
      <c r="BR23" s="182"/>
      <c r="BT23" s="54"/>
      <c r="BU23" s="183"/>
      <c r="BV23" s="183"/>
      <c r="BW23" s="185"/>
      <c r="BX23" s="183"/>
      <c r="BY23" s="183"/>
      <c r="BZ23" s="183"/>
      <c r="CA23" s="183"/>
      <c r="CB23" s="183"/>
      <c r="CD23" s="54"/>
      <c r="CE23" s="57"/>
      <c r="CF23" s="57"/>
      <c r="CG23" s="57"/>
      <c r="CH23" s="57"/>
      <c r="CI23" s="57"/>
      <c r="CJ23" s="57"/>
      <c r="CK23" s="57"/>
      <c r="CL23" s="57"/>
      <c r="CM23" s="186"/>
      <c r="CN23" s="54"/>
      <c r="CO23" s="55"/>
      <c r="CP23" s="187"/>
      <c r="CQ23" s="55"/>
      <c r="CR23" s="55"/>
      <c r="CS23" s="55"/>
      <c r="CT23" s="55"/>
      <c r="CU23" s="55"/>
      <c r="CV23" s="188"/>
      <c r="CX23" s="54"/>
      <c r="CY23" s="189"/>
      <c r="CZ23" s="189"/>
      <c r="DA23" s="189"/>
      <c r="DB23" s="189"/>
      <c r="DC23" s="189"/>
      <c r="DD23" s="189"/>
      <c r="DE23" s="189"/>
      <c r="DF23" s="189"/>
      <c r="DG23" s="186"/>
      <c r="DH23" s="54"/>
      <c r="DI23" s="183"/>
      <c r="DJ23" s="56"/>
      <c r="DK23" s="203"/>
      <c r="DL23" s="190"/>
      <c r="DM23" s="56"/>
      <c r="DN23" s="204"/>
      <c r="DO23" s="205"/>
      <c r="DP23" s="183"/>
      <c r="DQ23" s="56"/>
      <c r="DR23" s="56"/>
      <c r="DS23" s="183"/>
      <c r="DT23" s="207"/>
      <c r="DU23" s="193"/>
      <c r="DV23" s="54"/>
      <c r="DW23" s="193"/>
      <c r="DX23" s="193"/>
      <c r="DY23" s="193"/>
      <c r="DZ23" s="193"/>
      <c r="EA23" s="193"/>
      <c r="EB23" s="205"/>
      <c r="EC23" s="54"/>
      <c r="ED23" s="55"/>
      <c r="EE23" s="194"/>
      <c r="EF23" s="194"/>
      <c r="EG23" s="195"/>
      <c r="EH23" s="195"/>
      <c r="EI23" s="195"/>
      <c r="EJ23" s="54"/>
      <c r="EK23" s="196"/>
      <c r="EL23" s="183"/>
      <c r="EM23" s="183"/>
      <c r="EN23" s="183"/>
      <c r="EO23" s="188"/>
      <c r="EP23" s="188"/>
      <c r="EQ23" s="183"/>
      <c r="ER23" s="183"/>
      <c r="ES23" s="197"/>
      <c r="ET23" s="54"/>
      <c r="EU23" s="183"/>
      <c r="EV23" s="56"/>
      <c r="EW23" s="205"/>
      <c r="EX23" s="183"/>
      <c r="EY23" s="56"/>
      <c r="EZ23" s="206"/>
      <c r="FA23" s="183"/>
      <c r="FB23" s="56"/>
      <c r="FD23" s="54"/>
      <c r="FE23" s="198"/>
      <c r="FF23" s="198"/>
      <c r="FG23" s="194"/>
      <c r="FH23" s="193"/>
      <c r="FI23" s="193"/>
      <c r="FJ23" s="117"/>
      <c r="FK23" s="183"/>
      <c r="FL23" s="199"/>
      <c r="FN23" s="54"/>
      <c r="FO23" s="196"/>
      <c r="FP23" s="183"/>
      <c r="FQ23" s="183"/>
      <c r="FR23" s="183"/>
      <c r="FS23" s="188"/>
      <c r="FT23" s="188"/>
      <c r="FU23" s="183"/>
      <c r="FV23" s="183"/>
      <c r="FW23" s="54"/>
      <c r="FX23" s="200"/>
      <c r="FY23" s="200"/>
      <c r="FZ23" s="200"/>
      <c r="GA23" s="200"/>
      <c r="GB23" s="200"/>
      <c r="GC23" s="200"/>
      <c r="GD23" s="200"/>
    </row>
    <row r="24" spans="1:245" ht="14.25" customHeight="1">
      <c r="A24" s="524" t="s">
        <v>23</v>
      </c>
      <c r="B24" s="685">
        <v>457.91319500000003</v>
      </c>
      <c r="C24" s="685">
        <v>518.4765461500001</v>
      </c>
      <c r="D24" s="686">
        <v>0.13225945836743147</v>
      </c>
      <c r="E24" s="687">
        <v>231.74309900000003</v>
      </c>
      <c r="F24" s="687">
        <v>268.56838936999998</v>
      </c>
      <c r="G24" s="686">
        <v>0.15890566117785432</v>
      </c>
      <c r="H24" s="125"/>
      <c r="I24" s="180"/>
      <c r="J24" s="54"/>
      <c r="K24" s="158"/>
      <c r="L24" s="159"/>
      <c r="M24" s="160"/>
      <c r="N24" s="161"/>
      <c r="O24" s="158"/>
      <c r="P24" s="159"/>
      <c r="Q24" s="162"/>
      <c r="R24" s="15"/>
      <c r="AB24" s="54"/>
      <c r="AC24" s="55"/>
      <c r="AD24" s="56"/>
      <c r="AE24" s="55"/>
      <c r="AF24" s="56"/>
      <c r="AG24" s="55"/>
      <c r="AH24" s="56"/>
      <c r="AI24" s="181"/>
      <c r="AJ24" s="55"/>
      <c r="AK24" s="56"/>
      <c r="AL24" s="201"/>
      <c r="AM24" s="54"/>
      <c r="AN24" s="162"/>
      <c r="AO24" s="162"/>
      <c r="AP24" s="162"/>
      <c r="AQ24" s="162"/>
      <c r="AR24" s="162"/>
      <c r="AS24" s="182"/>
      <c r="AT24" s="182"/>
      <c r="AV24" s="54"/>
      <c r="AW24" s="183"/>
      <c r="AX24" s="56"/>
      <c r="AY24" s="181"/>
      <c r="AZ24" s="183"/>
      <c r="BA24" s="56"/>
      <c r="BC24" s="183"/>
      <c r="BD24" s="56"/>
      <c r="BF24" s="183"/>
      <c r="BG24" s="56"/>
      <c r="BH24" s="182"/>
      <c r="BI24" s="54"/>
      <c r="BJ24" s="161"/>
      <c r="BK24" s="161"/>
      <c r="BL24" s="161"/>
      <c r="BM24" s="184"/>
      <c r="BN24" s="182"/>
      <c r="BO24" s="182"/>
      <c r="BP24" s="182"/>
      <c r="BQ24" s="182"/>
      <c r="BR24" s="182"/>
      <c r="BT24" s="54"/>
      <c r="BU24" s="183"/>
      <c r="BV24" s="183"/>
      <c r="BW24" s="185"/>
      <c r="BX24" s="183"/>
      <c r="BY24" s="183"/>
      <c r="BZ24" s="183"/>
      <c r="CA24" s="183"/>
      <c r="CB24" s="183"/>
      <c r="CD24" s="54"/>
      <c r="CE24" s="57"/>
      <c r="CF24" s="57"/>
      <c r="CG24" s="57"/>
      <c r="CH24" s="57"/>
      <c r="CI24" s="57"/>
      <c r="CJ24" s="57"/>
      <c r="CK24" s="57"/>
      <c r="CL24" s="57"/>
      <c r="CM24" s="186"/>
      <c r="CN24" s="54"/>
      <c r="CO24" s="55"/>
      <c r="CP24" s="187"/>
      <c r="CQ24" s="55"/>
      <c r="CR24" s="55"/>
      <c r="CS24" s="55"/>
      <c r="CT24" s="55"/>
      <c r="CU24" s="55"/>
      <c r="CV24" s="188"/>
      <c r="CX24" s="54"/>
      <c r="CY24" s="189"/>
      <c r="CZ24" s="189"/>
      <c r="DA24" s="189"/>
      <c r="DB24" s="189"/>
      <c r="DC24" s="189"/>
      <c r="DD24" s="189"/>
      <c r="DE24" s="189"/>
      <c r="DF24" s="189"/>
      <c r="DG24" s="186"/>
      <c r="DH24" s="54"/>
      <c r="DI24" s="183"/>
      <c r="DJ24" s="56"/>
      <c r="DK24" s="203"/>
      <c r="DL24" s="190"/>
      <c r="DM24" s="56"/>
      <c r="DN24" s="204"/>
      <c r="DO24" s="205"/>
      <c r="DP24" s="183"/>
      <c r="DQ24" s="56"/>
      <c r="DR24" s="56"/>
      <c r="DS24" s="183"/>
      <c r="DT24" s="192"/>
      <c r="DU24" s="193"/>
      <c r="DV24" s="54"/>
      <c r="DW24" s="193"/>
      <c r="DX24" s="193"/>
      <c r="DY24" s="193"/>
      <c r="DZ24" s="193"/>
      <c r="EA24" s="193"/>
      <c r="EB24" s="205"/>
      <c r="EC24" s="54"/>
      <c r="ED24" s="55"/>
      <c r="EE24" s="194"/>
      <c r="EF24" s="194"/>
      <c r="EG24" s="195"/>
      <c r="EH24" s="195"/>
      <c r="EI24" s="195"/>
      <c r="EJ24" s="54"/>
      <c r="EK24" s="196"/>
      <c r="EL24" s="183"/>
      <c r="EM24" s="183"/>
      <c r="EN24" s="183"/>
      <c r="EO24" s="188"/>
      <c r="EP24" s="188"/>
      <c r="EQ24" s="183"/>
      <c r="ER24" s="183"/>
      <c r="ES24" s="197"/>
      <c r="ET24" s="54"/>
      <c r="EU24" s="183"/>
      <c r="EV24" s="56"/>
      <c r="EW24" s="205"/>
      <c r="EX24" s="183"/>
      <c r="EY24" s="56"/>
      <c r="EZ24" s="206"/>
      <c r="FA24" s="183"/>
      <c r="FB24" s="56"/>
      <c r="FD24" s="54"/>
      <c r="FE24" s="198"/>
      <c r="FF24" s="198"/>
      <c r="FG24" s="194"/>
      <c r="FH24" s="193"/>
      <c r="FI24" s="193"/>
      <c r="FJ24" s="117"/>
      <c r="FK24" s="183"/>
      <c r="FL24" s="199"/>
      <c r="FN24" s="54"/>
      <c r="FO24" s="196"/>
      <c r="FP24" s="183"/>
      <c r="FQ24" s="183"/>
      <c r="FR24" s="183"/>
      <c r="FS24" s="188"/>
      <c r="FT24" s="188"/>
      <c r="FU24" s="183"/>
      <c r="FV24" s="183"/>
      <c r="FW24" s="54"/>
      <c r="FX24" s="200"/>
      <c r="FY24" s="200"/>
      <c r="FZ24" s="200"/>
      <c r="GA24" s="200"/>
      <c r="GB24" s="200"/>
      <c r="GC24" s="200"/>
      <c r="GD24" s="200"/>
    </row>
    <row r="25" spans="1:245" ht="14.25" customHeight="1">
      <c r="A25" s="670" t="s">
        <v>24</v>
      </c>
      <c r="B25" s="682">
        <v>758.84228399999995</v>
      </c>
      <c r="C25" s="682">
        <v>773.55391763</v>
      </c>
      <c r="D25" s="683">
        <v>1.9386945008457168E-2</v>
      </c>
      <c r="E25" s="684">
        <v>611.92300799999998</v>
      </c>
      <c r="F25" s="684">
        <v>687.29186374000005</v>
      </c>
      <c r="G25" s="683">
        <v>0.12316721998464231</v>
      </c>
      <c r="H25" s="125"/>
      <c r="I25" s="180"/>
      <c r="J25" s="54"/>
      <c r="K25" s="158"/>
      <c r="L25" s="159"/>
      <c r="M25" s="160"/>
      <c r="N25" s="161"/>
      <c r="O25" s="158"/>
      <c r="P25" s="159"/>
      <c r="Q25" s="162"/>
      <c r="R25" s="15"/>
      <c r="AB25" s="54"/>
      <c r="AC25" s="55"/>
      <c r="AD25" s="56"/>
      <c r="AE25" s="55"/>
      <c r="AF25" s="56"/>
      <c r="AG25" s="55"/>
      <c r="AH25" s="56"/>
      <c r="AI25" s="181"/>
      <c r="AJ25" s="55"/>
      <c r="AK25" s="56"/>
      <c r="AL25" s="201"/>
      <c r="AM25" s="54"/>
      <c r="AN25" s="162"/>
      <c r="AO25" s="162"/>
      <c r="AP25" s="162"/>
      <c r="AQ25" s="162"/>
      <c r="AR25" s="162"/>
      <c r="AS25" s="182"/>
      <c r="AT25" s="182"/>
      <c r="AV25" s="54"/>
      <c r="AW25" s="183"/>
      <c r="AX25" s="56"/>
      <c r="AY25" s="181"/>
      <c r="AZ25" s="183"/>
      <c r="BA25" s="56"/>
      <c r="BC25" s="183"/>
      <c r="BD25" s="56"/>
      <c r="BF25" s="183"/>
      <c r="BG25" s="56"/>
      <c r="BH25" s="182"/>
      <c r="BI25" s="54"/>
      <c r="BJ25" s="161"/>
      <c r="BK25" s="161"/>
      <c r="BL25" s="161"/>
      <c r="BM25" s="184"/>
      <c r="BN25" s="182"/>
      <c r="BO25" s="182"/>
      <c r="BP25" s="182"/>
      <c r="BQ25" s="182"/>
      <c r="BR25" s="182"/>
      <c r="BT25" s="54"/>
      <c r="BU25" s="183"/>
      <c r="BV25" s="183"/>
      <c r="BW25" s="185"/>
      <c r="BX25" s="183"/>
      <c r="BY25" s="183"/>
      <c r="BZ25" s="183"/>
      <c r="CA25" s="183"/>
      <c r="CB25" s="183"/>
      <c r="CD25" s="54"/>
      <c r="CE25" s="57"/>
      <c r="CF25" s="57"/>
      <c r="CG25" s="57"/>
      <c r="CH25" s="57"/>
      <c r="CI25" s="57"/>
      <c r="CJ25" s="57"/>
      <c r="CK25" s="57"/>
      <c r="CL25" s="57"/>
      <c r="CM25" s="186"/>
      <c r="CN25" s="54"/>
      <c r="CO25" s="55"/>
      <c r="CP25" s="187"/>
      <c r="CQ25" s="55"/>
      <c r="CR25" s="55"/>
      <c r="CS25" s="55"/>
      <c r="CT25" s="55"/>
      <c r="CU25" s="55"/>
      <c r="CV25" s="188"/>
      <c r="CX25" s="54"/>
      <c r="CY25" s="189"/>
      <c r="CZ25" s="189"/>
      <c r="DA25" s="189"/>
      <c r="DB25" s="189"/>
      <c r="DC25" s="189"/>
      <c r="DD25" s="189"/>
      <c r="DE25" s="189"/>
      <c r="DF25" s="189"/>
      <c r="DG25" s="186"/>
      <c r="DH25" s="54"/>
      <c r="DI25" s="183"/>
      <c r="DJ25" s="56"/>
      <c r="DK25" s="203"/>
      <c r="DL25" s="190"/>
      <c r="DM25" s="56"/>
      <c r="DN25" s="204"/>
      <c r="DO25" s="205"/>
      <c r="DP25" s="183"/>
      <c r="DQ25" s="56"/>
      <c r="DR25" s="56"/>
      <c r="DS25" s="183"/>
      <c r="DT25" s="192"/>
      <c r="DU25" s="193"/>
      <c r="DV25" s="54"/>
      <c r="DW25" s="193"/>
      <c r="DX25" s="193"/>
      <c r="DY25" s="193"/>
      <c r="DZ25" s="193"/>
      <c r="EA25" s="193"/>
      <c r="EB25" s="205"/>
      <c r="EC25" s="54"/>
      <c r="ED25" s="55"/>
      <c r="EE25" s="194"/>
      <c r="EF25" s="194"/>
      <c r="EG25" s="195"/>
      <c r="EH25" s="195"/>
      <c r="EI25" s="195"/>
      <c r="EJ25" s="54"/>
      <c r="EK25" s="196"/>
      <c r="EL25" s="183"/>
      <c r="EM25" s="183"/>
      <c r="EN25" s="183"/>
      <c r="EO25" s="188"/>
      <c r="EP25" s="188"/>
      <c r="EQ25" s="183"/>
      <c r="ER25" s="183"/>
      <c r="ES25" s="197"/>
      <c r="ET25" s="54"/>
      <c r="EU25" s="183"/>
      <c r="EV25" s="56"/>
      <c r="EW25" s="205"/>
      <c r="EX25" s="183"/>
      <c r="EY25" s="56"/>
      <c r="EZ25" s="206"/>
      <c r="FA25" s="183"/>
      <c r="FB25" s="56"/>
      <c r="FD25" s="54"/>
      <c r="FE25" s="198"/>
      <c r="FF25" s="198"/>
      <c r="FG25" s="194"/>
      <c r="FH25" s="193"/>
      <c r="FI25" s="193"/>
      <c r="FJ25" s="117"/>
      <c r="FK25" s="183"/>
      <c r="FL25" s="199"/>
      <c r="FN25" s="54"/>
      <c r="FO25" s="196"/>
      <c r="FP25" s="183"/>
      <c r="FQ25" s="183"/>
      <c r="FR25" s="183"/>
      <c r="FS25" s="188"/>
      <c r="FT25" s="188"/>
      <c r="FU25" s="183"/>
      <c r="FV25" s="183"/>
      <c r="FW25" s="54"/>
      <c r="FX25" s="200"/>
      <c r="FY25" s="200"/>
      <c r="FZ25" s="200"/>
      <c r="GA25" s="200"/>
      <c r="GB25" s="200"/>
      <c r="GC25" s="200"/>
      <c r="GD25" s="200"/>
    </row>
    <row r="26" spans="1:245" ht="14.25" customHeight="1">
      <c r="A26" s="524" t="s">
        <v>25</v>
      </c>
      <c r="B26" s="685">
        <v>592.91506699999991</v>
      </c>
      <c r="C26" s="685">
        <v>598.48934453000015</v>
      </c>
      <c r="D26" s="686">
        <v>9.401477277689585E-3</v>
      </c>
      <c r="E26" s="687">
        <v>228.655325</v>
      </c>
      <c r="F26" s="687">
        <v>317.87414416000001</v>
      </c>
      <c r="G26" s="686">
        <v>0.39018911612926588</v>
      </c>
      <c r="H26" s="125"/>
      <c r="I26" s="180"/>
      <c r="J26" s="54"/>
      <c r="K26" s="158"/>
      <c r="L26" s="159"/>
      <c r="M26" s="160"/>
      <c r="N26" s="161"/>
      <c r="O26" s="158"/>
      <c r="P26" s="159"/>
      <c r="Q26" s="162"/>
      <c r="R26" s="15"/>
      <c r="AB26" s="54"/>
      <c r="AC26" s="55"/>
      <c r="AD26" s="56"/>
      <c r="AE26" s="55"/>
      <c r="AF26" s="56"/>
      <c r="AG26" s="55"/>
      <c r="AH26" s="56"/>
      <c r="AI26" s="181"/>
      <c r="AJ26" s="55"/>
      <c r="AK26" s="56"/>
      <c r="AL26" s="201"/>
      <c r="AM26" s="54"/>
      <c r="AN26" s="162"/>
      <c r="AO26" s="162"/>
      <c r="AP26" s="162"/>
      <c r="AQ26" s="162"/>
      <c r="AR26" s="162"/>
      <c r="AS26" s="202"/>
      <c r="AT26" s="210"/>
      <c r="AU26" s="211"/>
      <c r="AV26" s="54"/>
      <c r="AW26" s="183"/>
      <c r="AX26" s="56"/>
      <c r="AY26" s="181"/>
      <c r="AZ26" s="183"/>
      <c r="BA26" s="56"/>
      <c r="BC26" s="183"/>
      <c r="BD26" s="56"/>
      <c r="BF26" s="183"/>
      <c r="BG26" s="56"/>
      <c r="BH26" s="182"/>
      <c r="BI26" s="54"/>
      <c r="BJ26" s="161"/>
      <c r="BK26" s="161"/>
      <c r="BL26" s="161"/>
      <c r="BM26" s="184"/>
      <c r="BN26" s="182"/>
      <c r="BO26" s="202"/>
      <c r="BP26" s="202"/>
      <c r="BQ26" s="147"/>
      <c r="BR26" s="182"/>
      <c r="BT26" s="54"/>
      <c r="BU26" s="183"/>
      <c r="BV26" s="183"/>
      <c r="BW26" s="185"/>
      <c r="BX26" s="183"/>
      <c r="BY26" s="183"/>
      <c r="BZ26" s="183"/>
      <c r="CA26" s="183"/>
      <c r="CB26" s="183"/>
      <c r="CD26" s="54"/>
      <c r="CE26" s="57"/>
      <c r="CF26" s="57"/>
      <c r="CG26" s="57"/>
      <c r="CH26" s="57"/>
      <c r="CI26" s="57"/>
      <c r="CJ26" s="57"/>
      <c r="CK26" s="57"/>
      <c r="CL26" s="57"/>
      <c r="CM26" s="186"/>
      <c r="CN26" s="54"/>
      <c r="CO26" s="55"/>
      <c r="CP26" s="187"/>
      <c r="CQ26" s="55"/>
      <c r="CR26" s="55"/>
      <c r="CS26" s="55"/>
      <c r="CT26" s="55"/>
      <c r="CU26" s="55"/>
      <c r="CV26" s="188"/>
      <c r="CX26" s="54"/>
      <c r="CY26" s="189"/>
      <c r="CZ26" s="189"/>
      <c r="DA26" s="189"/>
      <c r="DB26" s="189"/>
      <c r="DC26" s="189"/>
      <c r="DD26" s="189"/>
      <c r="DE26" s="189"/>
      <c r="DF26" s="189"/>
      <c r="DG26" s="186"/>
      <c r="DH26" s="54"/>
      <c r="DI26" s="183"/>
      <c r="DJ26" s="56"/>
      <c r="DK26" s="203"/>
      <c r="DL26" s="190"/>
      <c r="DM26" s="56"/>
      <c r="DN26" s="204"/>
      <c r="DO26" s="205"/>
      <c r="DP26" s="183"/>
      <c r="DQ26" s="56"/>
      <c r="DR26" s="56"/>
      <c r="DS26" s="183"/>
      <c r="DT26" s="192"/>
      <c r="DU26" s="193"/>
      <c r="DV26" s="54"/>
      <c r="DW26" s="193"/>
      <c r="DX26" s="193"/>
      <c r="DY26" s="193"/>
      <c r="DZ26" s="193"/>
      <c r="EA26" s="193"/>
      <c r="EB26" s="205"/>
      <c r="EC26" s="54"/>
      <c r="ED26" s="55"/>
      <c r="EE26" s="194"/>
      <c r="EF26" s="194"/>
      <c r="EG26" s="195"/>
      <c r="EH26" s="195"/>
      <c r="EI26" s="195"/>
      <c r="EJ26" s="54"/>
      <c r="EK26" s="196"/>
      <c r="EL26" s="183"/>
      <c r="EM26" s="183"/>
      <c r="EN26" s="183"/>
      <c r="EO26" s="188"/>
      <c r="EP26" s="188"/>
      <c r="EQ26" s="183"/>
      <c r="ER26" s="183"/>
      <c r="ES26" s="197"/>
      <c r="ET26" s="54"/>
      <c r="EU26" s="183"/>
      <c r="EV26" s="56"/>
      <c r="EW26" s="205"/>
      <c r="EX26" s="183"/>
      <c r="EY26" s="56"/>
      <c r="EZ26" s="206"/>
      <c r="FA26" s="183"/>
      <c r="FB26" s="56"/>
      <c r="FD26" s="54"/>
      <c r="FE26" s="198"/>
      <c r="FF26" s="198"/>
      <c r="FG26" s="194"/>
      <c r="FH26" s="193"/>
      <c r="FI26" s="193"/>
      <c r="FJ26" s="117"/>
      <c r="FK26" s="183"/>
      <c r="FL26" s="199"/>
      <c r="FN26" s="54"/>
      <c r="FO26" s="196"/>
      <c r="FP26" s="183"/>
      <c r="FQ26" s="183"/>
      <c r="FR26" s="183"/>
      <c r="FS26" s="188"/>
      <c r="FT26" s="188"/>
      <c r="FU26" s="183"/>
      <c r="FV26" s="183"/>
      <c r="FW26" s="54"/>
      <c r="FX26" s="200"/>
      <c r="FY26" s="200"/>
      <c r="FZ26" s="200"/>
      <c r="GA26" s="200"/>
      <c r="GB26" s="200"/>
      <c r="GC26" s="200"/>
      <c r="GD26" s="200"/>
    </row>
    <row r="27" spans="1:245" ht="14.25" customHeight="1">
      <c r="A27" s="670" t="s">
        <v>26</v>
      </c>
      <c r="B27" s="682">
        <v>457.51272499999999</v>
      </c>
      <c r="C27" s="682">
        <v>451.12568048000014</v>
      </c>
      <c r="D27" s="683">
        <v>-1.3960364752695908E-2</v>
      </c>
      <c r="E27" s="684">
        <v>173.48730800000001</v>
      </c>
      <c r="F27" s="684">
        <v>168.66963783999998</v>
      </c>
      <c r="G27" s="683">
        <v>-2.7769582775473367E-2</v>
      </c>
      <c r="H27" s="125"/>
      <c r="I27" s="180"/>
      <c r="J27" s="54"/>
      <c r="K27" s="158"/>
      <c r="L27" s="159"/>
      <c r="M27" s="160"/>
      <c r="N27" s="161"/>
      <c r="O27" s="158"/>
      <c r="P27" s="159"/>
      <c r="Q27" s="162"/>
      <c r="R27" s="15"/>
      <c r="AB27" s="54"/>
      <c r="AC27" s="55"/>
      <c r="AD27" s="56"/>
      <c r="AE27" s="55"/>
      <c r="AF27" s="56"/>
      <c r="AG27" s="55"/>
      <c r="AH27" s="56"/>
      <c r="AI27" s="181"/>
      <c r="AJ27" s="55"/>
      <c r="AK27" s="56"/>
      <c r="AL27" s="201"/>
      <c r="AM27" s="54"/>
      <c r="AN27" s="162"/>
      <c r="AO27" s="162"/>
      <c r="AP27" s="162"/>
      <c r="AQ27" s="162"/>
      <c r="AR27" s="162"/>
      <c r="AS27" s="182"/>
      <c r="AT27" s="182"/>
      <c r="AV27" s="54"/>
      <c r="AW27" s="183"/>
      <c r="AX27" s="56"/>
      <c r="AY27" s="181"/>
      <c r="AZ27" s="183"/>
      <c r="BA27" s="56"/>
      <c r="BC27" s="183"/>
      <c r="BD27" s="56"/>
      <c r="BF27" s="183"/>
      <c r="BG27" s="56"/>
      <c r="BH27" s="182"/>
      <c r="BI27" s="54"/>
      <c r="BJ27" s="161"/>
      <c r="BK27" s="161"/>
      <c r="BL27" s="161"/>
      <c r="BM27" s="184"/>
      <c r="BN27" s="182"/>
      <c r="BO27" s="182"/>
      <c r="BP27" s="182"/>
      <c r="BQ27" s="182"/>
      <c r="BR27" s="182"/>
      <c r="BT27" s="54"/>
      <c r="BU27" s="183"/>
      <c r="BV27" s="183"/>
      <c r="BW27" s="185"/>
      <c r="BX27" s="183"/>
      <c r="BY27" s="183"/>
      <c r="BZ27" s="183"/>
      <c r="CA27" s="183"/>
      <c r="CB27" s="183"/>
      <c r="CD27" s="54"/>
      <c r="CE27" s="57"/>
      <c r="CF27" s="57"/>
      <c r="CG27" s="57"/>
      <c r="CH27" s="57"/>
      <c r="CI27" s="57"/>
      <c r="CJ27" s="57"/>
      <c r="CK27" s="57"/>
      <c r="CL27" s="57"/>
      <c r="CM27" s="186"/>
      <c r="CN27" s="54"/>
      <c r="CO27" s="55"/>
      <c r="CP27" s="187"/>
      <c r="CQ27" s="55"/>
      <c r="CR27" s="55"/>
      <c r="CS27" s="55"/>
      <c r="CT27" s="55"/>
      <c r="CU27" s="55"/>
      <c r="CV27" s="188"/>
      <c r="CX27" s="54"/>
      <c r="CY27" s="189"/>
      <c r="CZ27" s="189"/>
      <c r="DA27" s="189"/>
      <c r="DB27" s="189"/>
      <c r="DC27" s="189"/>
      <c r="DD27" s="189"/>
      <c r="DE27" s="189"/>
      <c r="DF27" s="189"/>
      <c r="DG27" s="186"/>
      <c r="DH27" s="54"/>
      <c r="DI27" s="183"/>
      <c r="DJ27" s="56"/>
      <c r="DK27" s="203"/>
      <c r="DL27" s="190"/>
      <c r="DM27" s="56"/>
      <c r="DN27" s="204"/>
      <c r="DO27" s="205"/>
      <c r="DP27" s="183"/>
      <c r="DQ27" s="56"/>
      <c r="DR27" s="56"/>
      <c r="DS27" s="183"/>
      <c r="DT27" s="192"/>
      <c r="DU27" s="193"/>
      <c r="DV27" s="54"/>
      <c r="DW27" s="193"/>
      <c r="DX27" s="193"/>
      <c r="DY27" s="193"/>
      <c r="DZ27" s="193"/>
      <c r="EA27" s="193"/>
      <c r="EB27" s="205"/>
      <c r="EC27" s="54"/>
      <c r="ED27" s="55"/>
      <c r="EE27" s="194"/>
      <c r="EF27" s="194"/>
      <c r="EG27" s="195"/>
      <c r="EH27" s="195"/>
      <c r="EI27" s="195"/>
      <c r="EJ27" s="54"/>
      <c r="EK27" s="196"/>
      <c r="EL27" s="183"/>
      <c r="EM27" s="183"/>
      <c r="EN27" s="183"/>
      <c r="EO27" s="188"/>
      <c r="EP27" s="188"/>
      <c r="EQ27" s="183"/>
      <c r="ER27" s="183"/>
      <c r="ES27" s="197"/>
      <c r="ET27" s="54"/>
      <c r="EU27" s="183"/>
      <c r="EV27" s="56"/>
      <c r="EW27" s="205"/>
      <c r="EX27" s="183"/>
      <c r="EY27" s="56"/>
      <c r="EZ27" s="206"/>
      <c r="FA27" s="183"/>
      <c r="FB27" s="56"/>
      <c r="FD27" s="54"/>
      <c r="FE27" s="198"/>
      <c r="FF27" s="198"/>
      <c r="FG27" s="194"/>
      <c r="FH27" s="193"/>
      <c r="FI27" s="193"/>
      <c r="FJ27" s="117"/>
      <c r="FK27" s="183"/>
      <c r="FL27" s="199"/>
      <c r="FN27" s="54"/>
      <c r="FO27" s="196"/>
      <c r="FP27" s="183"/>
      <c r="FQ27" s="183"/>
      <c r="FR27" s="183"/>
      <c r="FS27" s="188"/>
      <c r="FT27" s="188"/>
      <c r="FU27" s="183"/>
      <c r="FV27" s="183"/>
      <c r="FW27" s="54"/>
      <c r="FX27" s="200"/>
      <c r="FY27" s="200"/>
      <c r="FZ27" s="200"/>
      <c r="GA27" s="200"/>
      <c r="GB27" s="200"/>
      <c r="GC27" s="200"/>
      <c r="GD27" s="200"/>
    </row>
    <row r="28" spans="1:245" ht="14.25" customHeight="1">
      <c r="A28" s="524" t="s">
        <v>27</v>
      </c>
      <c r="B28" s="685">
        <v>1294.5277469999999</v>
      </c>
      <c r="C28" s="685">
        <v>1338.6840320800011</v>
      </c>
      <c r="D28" s="686">
        <v>3.4109956455032453E-2</v>
      </c>
      <c r="E28" s="687">
        <v>759.0956480000001</v>
      </c>
      <c r="F28" s="687">
        <v>663.66074462000017</v>
      </c>
      <c r="G28" s="192">
        <v>-0.12572184234153305</v>
      </c>
      <c r="H28" s="125"/>
      <c r="I28" s="180"/>
      <c r="J28" s="54"/>
      <c r="K28" s="158"/>
      <c r="L28" s="159"/>
      <c r="M28" s="160"/>
      <c r="N28" s="161"/>
      <c r="O28" s="158"/>
      <c r="P28" s="159"/>
      <c r="Q28" s="162"/>
      <c r="R28" s="15"/>
      <c r="AB28" s="54"/>
      <c r="AC28" s="55"/>
      <c r="AD28" s="56"/>
      <c r="AE28" s="55"/>
      <c r="AF28" s="56"/>
      <c r="AG28" s="55"/>
      <c r="AH28" s="56"/>
      <c r="AI28" s="181"/>
      <c r="AJ28" s="55"/>
      <c r="AK28" s="56"/>
      <c r="AL28" s="201"/>
      <c r="AM28" s="54"/>
      <c r="AN28" s="162"/>
      <c r="AO28" s="162"/>
      <c r="AP28" s="162"/>
      <c r="AQ28" s="162"/>
      <c r="AR28" s="162"/>
      <c r="AS28" s="182"/>
      <c r="AT28" s="182"/>
      <c r="AV28" s="54"/>
      <c r="AW28" s="183"/>
      <c r="AX28" s="56"/>
      <c r="AY28" s="181"/>
      <c r="AZ28" s="183"/>
      <c r="BA28" s="56"/>
      <c r="BC28" s="183"/>
      <c r="BD28" s="56"/>
      <c r="BF28" s="183"/>
      <c r="BG28" s="56"/>
      <c r="BH28" s="182"/>
      <c r="BI28" s="54"/>
      <c r="BJ28" s="161"/>
      <c r="BK28" s="161"/>
      <c r="BL28" s="161"/>
      <c r="BM28" s="184"/>
      <c r="BN28" s="182"/>
      <c r="BO28" s="182"/>
      <c r="BP28" s="182"/>
      <c r="BQ28" s="182"/>
      <c r="BR28" s="182"/>
      <c r="BT28" s="54"/>
      <c r="BU28" s="183"/>
      <c r="BV28" s="183"/>
      <c r="BW28" s="185"/>
      <c r="BX28" s="183"/>
      <c r="BY28" s="183"/>
      <c r="BZ28" s="183"/>
      <c r="CA28" s="183"/>
      <c r="CB28" s="183"/>
      <c r="CD28" s="54"/>
      <c r="CE28" s="57"/>
      <c r="CF28" s="57"/>
      <c r="CG28" s="57"/>
      <c r="CH28" s="57"/>
      <c r="CI28" s="57"/>
      <c r="CJ28" s="57"/>
      <c r="CK28" s="57"/>
      <c r="CL28" s="57"/>
      <c r="CM28" s="186"/>
      <c r="CN28" s="54"/>
      <c r="CO28" s="55"/>
      <c r="CP28" s="187"/>
      <c r="CQ28" s="55"/>
      <c r="CR28" s="55"/>
      <c r="CS28" s="55"/>
      <c r="CT28" s="55"/>
      <c r="CU28" s="55"/>
      <c r="CV28" s="188"/>
      <c r="CX28" s="54"/>
      <c r="CY28" s="189"/>
      <c r="CZ28" s="189"/>
      <c r="DA28" s="189"/>
      <c r="DB28" s="189"/>
      <c r="DC28" s="189"/>
      <c r="DD28" s="189"/>
      <c r="DE28" s="189"/>
      <c r="DF28" s="189"/>
      <c r="DG28" s="186"/>
      <c r="DH28" s="54"/>
      <c r="DI28" s="183"/>
      <c r="DJ28" s="56"/>
      <c r="DK28" s="203"/>
      <c r="DL28" s="190"/>
      <c r="DM28" s="56"/>
      <c r="DN28" s="204"/>
      <c r="DO28" s="205"/>
      <c r="DP28" s="183"/>
      <c r="DQ28" s="56"/>
      <c r="DR28" s="56"/>
      <c r="DS28" s="183"/>
      <c r="DT28" s="192"/>
      <c r="DU28" s="193"/>
      <c r="DV28" s="54"/>
      <c r="DW28" s="193"/>
      <c r="DX28" s="193"/>
      <c r="DY28" s="193"/>
      <c r="DZ28" s="193"/>
      <c r="EA28" s="193"/>
      <c r="EB28" s="205"/>
      <c r="EC28" s="54"/>
      <c r="ED28" s="55"/>
      <c r="EE28" s="194"/>
      <c r="EF28" s="194"/>
      <c r="EG28" s="195"/>
      <c r="EH28" s="195"/>
      <c r="EI28" s="195"/>
      <c r="EJ28" s="54"/>
      <c r="EK28" s="196"/>
      <c r="EL28" s="183"/>
      <c r="EM28" s="183"/>
      <c r="EN28" s="183"/>
      <c r="EO28" s="188"/>
      <c r="EP28" s="188"/>
      <c r="EQ28" s="183"/>
      <c r="ER28" s="183"/>
      <c r="ES28" s="197"/>
      <c r="ET28" s="54"/>
      <c r="EU28" s="183"/>
      <c r="EV28" s="56"/>
      <c r="EW28" s="205"/>
      <c r="EX28" s="183"/>
      <c r="EY28" s="56"/>
      <c r="EZ28" s="206"/>
      <c r="FA28" s="183"/>
      <c r="FB28" s="56"/>
      <c r="FD28" s="54"/>
      <c r="FE28" s="198"/>
      <c r="FF28" s="198"/>
      <c r="FG28" s="194"/>
      <c r="FH28" s="193"/>
      <c r="FI28" s="193"/>
      <c r="FJ28" s="117"/>
      <c r="FK28" s="183"/>
      <c r="FL28" s="199"/>
      <c r="FN28" s="54"/>
      <c r="FO28" s="196"/>
      <c r="FP28" s="183"/>
      <c r="FQ28" s="183"/>
      <c r="FR28" s="183"/>
      <c r="FS28" s="188"/>
      <c r="FT28" s="188"/>
      <c r="FU28" s="183"/>
      <c r="FV28" s="183"/>
      <c r="FW28" s="54"/>
      <c r="FX28" s="200"/>
      <c r="FY28" s="200"/>
      <c r="FZ28" s="200"/>
      <c r="GA28" s="200"/>
      <c r="GB28" s="200"/>
      <c r="GC28" s="200"/>
      <c r="GD28" s="200"/>
    </row>
    <row r="29" spans="1:245" ht="14.25" customHeight="1">
      <c r="A29" s="670" t="s">
        <v>28</v>
      </c>
      <c r="B29" s="682">
        <v>1601.2905130000001</v>
      </c>
      <c r="C29" s="682">
        <v>1642.9810496200007</v>
      </c>
      <c r="D29" s="683">
        <v>2.6035585848749987E-2</v>
      </c>
      <c r="E29" s="684">
        <v>692.40030400000001</v>
      </c>
      <c r="F29" s="684">
        <v>697.21960169000022</v>
      </c>
      <c r="G29" s="683">
        <v>6.9602766812191241E-3</v>
      </c>
      <c r="H29" s="125"/>
      <c r="I29" s="180"/>
      <c r="J29" s="74"/>
      <c r="K29" s="212"/>
      <c r="L29" s="213"/>
      <c r="M29" s="214"/>
      <c r="N29" s="215"/>
      <c r="O29" s="212"/>
      <c r="P29" s="213"/>
      <c r="Q29" s="216"/>
      <c r="R29" s="15"/>
      <c r="AB29" s="54"/>
      <c r="AC29" s="55"/>
      <c r="AD29" s="56"/>
      <c r="AE29" s="55"/>
      <c r="AF29" s="56"/>
      <c r="AG29" s="55"/>
      <c r="AH29" s="56"/>
      <c r="AI29" s="181"/>
      <c r="AJ29" s="55"/>
      <c r="AK29" s="56"/>
      <c r="AL29" s="201"/>
      <c r="AM29" s="54"/>
      <c r="AN29" s="162"/>
      <c r="AO29" s="162"/>
      <c r="AP29" s="162"/>
      <c r="AQ29" s="162"/>
      <c r="AR29" s="162"/>
      <c r="AS29" s="182"/>
      <c r="AT29" s="182"/>
      <c r="AV29" s="54"/>
      <c r="AW29" s="183"/>
      <c r="AX29" s="56"/>
      <c r="AY29" s="181"/>
      <c r="AZ29" s="183"/>
      <c r="BA29" s="56"/>
      <c r="BC29" s="183"/>
      <c r="BD29" s="56"/>
      <c r="BF29" s="183"/>
      <c r="BG29" s="56"/>
      <c r="BH29" s="182"/>
      <c r="BI29" s="54"/>
      <c r="BJ29" s="161"/>
      <c r="BK29" s="161"/>
      <c r="BL29" s="161"/>
      <c r="BM29" s="184"/>
      <c r="BN29" s="182"/>
      <c r="BO29" s="182"/>
      <c r="BP29" s="182"/>
      <c r="BQ29" s="182"/>
      <c r="BR29" s="182"/>
      <c r="BT29" s="54"/>
      <c r="BU29" s="183"/>
      <c r="BV29" s="183"/>
      <c r="BW29" s="185"/>
      <c r="BX29" s="183"/>
      <c r="BY29" s="183"/>
      <c r="BZ29" s="183"/>
      <c r="CA29" s="183"/>
      <c r="CB29" s="183"/>
      <c r="CD29" s="54"/>
      <c r="CE29" s="57"/>
      <c r="CF29" s="57"/>
      <c r="CG29" s="57"/>
      <c r="CH29" s="57"/>
      <c r="CI29" s="57"/>
      <c r="CJ29" s="57"/>
      <c r="CK29" s="57"/>
      <c r="CL29" s="57"/>
      <c r="CM29" s="186"/>
      <c r="CN29" s="54"/>
      <c r="CO29" s="55"/>
      <c r="CP29" s="187"/>
      <c r="CQ29" s="55"/>
      <c r="CR29" s="55"/>
      <c r="CS29" s="55"/>
      <c r="CT29" s="55"/>
      <c r="CU29" s="55"/>
      <c r="CV29" s="188"/>
      <c r="CX29" s="54"/>
      <c r="CY29" s="189"/>
      <c r="CZ29" s="189"/>
      <c r="DA29" s="189"/>
      <c r="DB29" s="189"/>
      <c r="DC29" s="189"/>
      <c r="DD29" s="189"/>
      <c r="DE29" s="189"/>
      <c r="DF29" s="189"/>
      <c r="DG29" s="186"/>
      <c r="DH29" s="54"/>
      <c r="DI29" s="183"/>
      <c r="DJ29" s="56"/>
      <c r="DK29" s="203"/>
      <c r="DL29" s="190"/>
      <c r="DM29" s="56"/>
      <c r="DN29" s="204"/>
      <c r="DO29" s="205"/>
      <c r="DP29" s="183"/>
      <c r="DQ29" s="56"/>
      <c r="DR29" s="56"/>
      <c r="DS29" s="183"/>
      <c r="DT29" s="192"/>
      <c r="DU29" s="193"/>
      <c r="DV29" s="54"/>
      <c r="DW29" s="193"/>
      <c r="DX29" s="193"/>
      <c r="DY29" s="193"/>
      <c r="DZ29" s="193"/>
      <c r="EA29" s="193"/>
      <c r="EB29" s="205"/>
      <c r="EC29" s="54"/>
      <c r="ED29" s="55"/>
      <c r="EE29" s="194"/>
      <c r="EF29" s="194"/>
      <c r="EG29" s="195"/>
      <c r="EH29" s="195"/>
      <c r="EI29" s="195"/>
      <c r="EJ29" s="54"/>
      <c r="EK29" s="196"/>
      <c r="EL29" s="183"/>
      <c r="EM29" s="183"/>
      <c r="EN29" s="183"/>
      <c r="EO29" s="188"/>
      <c r="EP29" s="188"/>
      <c r="EQ29" s="183"/>
      <c r="ER29" s="183"/>
      <c r="ES29" s="197"/>
      <c r="ET29" s="54"/>
      <c r="EU29" s="183"/>
      <c r="EV29" s="56"/>
      <c r="EW29" s="205"/>
      <c r="EX29" s="183"/>
      <c r="EY29" s="56"/>
      <c r="EZ29" s="206"/>
      <c r="FA29" s="183"/>
      <c r="FB29" s="56"/>
      <c r="FD29" s="54"/>
      <c r="FE29" s="198"/>
      <c r="FF29" s="198"/>
      <c r="FG29" s="194"/>
      <c r="FH29" s="193"/>
      <c r="FI29" s="193"/>
      <c r="FJ29" s="117"/>
      <c r="FK29" s="183"/>
      <c r="FL29" s="199"/>
      <c r="FN29" s="54"/>
      <c r="FO29" s="196"/>
      <c r="FP29" s="183"/>
      <c r="FQ29" s="183"/>
      <c r="FR29" s="183"/>
      <c r="FS29" s="188"/>
      <c r="FT29" s="188"/>
      <c r="FU29" s="183"/>
      <c r="FV29" s="183"/>
      <c r="FW29" s="54"/>
      <c r="FX29" s="200"/>
      <c r="FY29" s="200"/>
      <c r="FZ29" s="200"/>
      <c r="GA29" s="200"/>
      <c r="GB29" s="200"/>
      <c r="GC29" s="200"/>
      <c r="GD29" s="200"/>
    </row>
    <row r="30" spans="1:245" s="236" customFormat="1" ht="14.25" customHeight="1">
      <c r="A30" s="679" t="s">
        <v>29</v>
      </c>
      <c r="B30" s="688">
        <v>13745.215095000001</v>
      </c>
      <c r="C30" s="688">
        <v>14077.234977160004</v>
      </c>
      <c r="D30" s="689">
        <v>2.4155306400463594E-2</v>
      </c>
      <c r="E30" s="690">
        <v>7349.6863400000002</v>
      </c>
      <c r="F30" s="690">
        <v>7834.4060052500008</v>
      </c>
      <c r="G30" s="689">
        <v>6.5951068226130616E-2</v>
      </c>
      <c r="H30" s="217"/>
      <c r="I30" s="180"/>
      <c r="J30" s="54"/>
      <c r="K30" s="158"/>
      <c r="L30" s="704"/>
      <c r="M30" s="160"/>
      <c r="N30" s="161"/>
      <c r="O30" s="158"/>
      <c r="P30" s="159"/>
      <c r="Q30" s="162"/>
      <c r="R30" s="16"/>
      <c r="S30" s="17"/>
      <c r="T30" s="17"/>
      <c r="U30" s="17"/>
      <c r="V30" s="17"/>
      <c r="W30" s="17"/>
      <c r="X30" s="17"/>
      <c r="Y30" s="17"/>
      <c r="Z30" s="17"/>
      <c r="AA30" s="17"/>
      <c r="AB30" s="74"/>
      <c r="AC30" s="75"/>
      <c r="AD30" s="76"/>
      <c r="AE30" s="75"/>
      <c r="AF30" s="76"/>
      <c r="AG30" s="75"/>
      <c r="AH30" s="76"/>
      <c r="AI30" s="218"/>
      <c r="AJ30" s="75"/>
      <c r="AK30" s="76"/>
      <c r="AL30" s="116"/>
      <c r="AM30" s="74"/>
      <c r="AN30" s="216"/>
      <c r="AO30" s="216"/>
      <c r="AP30" s="216"/>
      <c r="AQ30" s="216"/>
      <c r="AR30" s="216"/>
      <c r="AS30" s="219"/>
      <c r="AT30" s="219"/>
      <c r="AU30" s="17"/>
      <c r="AV30" s="74"/>
      <c r="AW30" s="220"/>
      <c r="AX30" s="76"/>
      <c r="AY30" s="218"/>
      <c r="AZ30" s="220"/>
      <c r="BA30" s="76"/>
      <c r="BB30" s="17"/>
      <c r="BC30" s="220"/>
      <c r="BD30" s="76"/>
      <c r="BE30" s="73"/>
      <c r="BF30" s="220"/>
      <c r="BG30" s="76"/>
      <c r="BH30" s="219"/>
      <c r="BI30" s="74"/>
      <c r="BJ30" s="215"/>
      <c r="BK30" s="215"/>
      <c r="BL30" s="215"/>
      <c r="BM30" s="211"/>
      <c r="BN30" s="219"/>
      <c r="BO30" s="219"/>
      <c r="BP30" s="219"/>
      <c r="BQ30" s="219"/>
      <c r="BR30" s="219"/>
      <c r="BS30" s="17"/>
      <c r="BT30" s="74"/>
      <c r="BU30" s="220"/>
      <c r="BV30" s="220"/>
      <c r="BW30" s="221"/>
      <c r="BX30" s="220"/>
      <c r="BY30" s="220"/>
      <c r="BZ30" s="220"/>
      <c r="CA30" s="220"/>
      <c r="CB30" s="220"/>
      <c r="CC30" s="17"/>
      <c r="CD30" s="74"/>
      <c r="CE30" s="77"/>
      <c r="CF30" s="77"/>
      <c r="CG30" s="77"/>
      <c r="CH30" s="77"/>
      <c r="CI30" s="77"/>
      <c r="CJ30" s="77"/>
      <c r="CK30" s="77"/>
      <c r="CL30" s="77"/>
      <c r="CM30" s="222"/>
      <c r="CN30" s="74"/>
      <c r="CO30" s="75"/>
      <c r="CP30" s="223"/>
      <c r="CQ30" s="75"/>
      <c r="CR30" s="75"/>
      <c r="CS30" s="75"/>
      <c r="CT30" s="75"/>
      <c r="CU30" s="75"/>
      <c r="CV30" s="224"/>
      <c r="CW30" s="17"/>
      <c r="CX30" s="74"/>
      <c r="CY30" s="225"/>
      <c r="CZ30" s="225"/>
      <c r="DA30" s="225"/>
      <c r="DB30" s="225"/>
      <c r="DC30" s="225"/>
      <c r="DD30" s="225"/>
      <c r="DE30" s="225"/>
      <c r="DF30" s="225"/>
      <c r="DG30" s="222"/>
      <c r="DH30" s="74"/>
      <c r="DI30" s="220"/>
      <c r="DJ30" s="76"/>
      <c r="DK30" s="218"/>
      <c r="DL30" s="226"/>
      <c r="DM30" s="76"/>
      <c r="DN30" s="220"/>
      <c r="DO30" s="227"/>
      <c r="DP30" s="220"/>
      <c r="DQ30" s="76"/>
      <c r="DR30" s="76"/>
      <c r="DS30" s="220"/>
      <c r="DT30" s="228"/>
      <c r="DU30" s="229"/>
      <c r="DV30" s="74"/>
      <c r="DW30" s="229"/>
      <c r="DX30" s="229"/>
      <c r="DY30" s="229"/>
      <c r="DZ30" s="229"/>
      <c r="EA30" s="229"/>
      <c r="EB30" s="227"/>
      <c r="EC30" s="74"/>
      <c r="ED30" s="75"/>
      <c r="EE30" s="230"/>
      <c r="EF30" s="230"/>
      <c r="EG30" s="231"/>
      <c r="EH30" s="231"/>
      <c r="EI30" s="231"/>
      <c r="EJ30" s="74"/>
      <c r="EK30" s="232"/>
      <c r="EL30" s="220"/>
      <c r="EM30" s="220"/>
      <c r="EN30" s="220"/>
      <c r="EO30" s="224"/>
      <c r="EP30" s="224"/>
      <c r="EQ30" s="220"/>
      <c r="ER30" s="220"/>
      <c r="ES30" s="197"/>
      <c r="ET30" s="74"/>
      <c r="EU30" s="220"/>
      <c r="EV30" s="76"/>
      <c r="EW30" s="227"/>
      <c r="EX30" s="220"/>
      <c r="EY30" s="76"/>
      <c r="EZ30" s="76"/>
      <c r="FA30" s="220"/>
      <c r="FB30" s="76"/>
      <c r="FC30" s="17"/>
      <c r="FD30" s="74"/>
      <c r="FE30" s="233"/>
      <c r="FF30" s="233"/>
      <c r="FG30" s="230"/>
      <c r="FH30" s="229"/>
      <c r="FI30" s="229"/>
      <c r="FJ30" s="116"/>
      <c r="FK30" s="220"/>
      <c r="FL30" s="234"/>
      <c r="FM30" s="96"/>
      <c r="FN30" s="74"/>
      <c r="FO30" s="232"/>
      <c r="FP30" s="220"/>
      <c r="FQ30" s="220"/>
      <c r="FR30" s="220"/>
      <c r="FS30" s="224"/>
      <c r="FT30" s="224"/>
      <c r="FU30" s="220"/>
      <c r="FV30" s="220"/>
      <c r="FW30" s="74"/>
      <c r="FX30" s="235"/>
      <c r="FY30" s="235"/>
      <c r="FZ30" s="235"/>
      <c r="GA30" s="235"/>
      <c r="GB30" s="235"/>
      <c r="GC30" s="235"/>
      <c r="GD30" s="235"/>
      <c r="GE30" s="4"/>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row>
    <row r="31" spans="1:245" ht="14.25" customHeight="1">
      <c r="A31" s="670" t="s">
        <v>30</v>
      </c>
      <c r="B31" s="682">
        <v>2667.0734350000007</v>
      </c>
      <c r="C31" s="682">
        <v>2775.7661717999986</v>
      </c>
      <c r="D31" s="683">
        <v>4.0753559828395902E-2</v>
      </c>
      <c r="E31" s="684">
        <v>1940.0172319999999</v>
      </c>
      <c r="F31" s="684">
        <v>2307.0442297699979</v>
      </c>
      <c r="G31" s="683">
        <v>0.18918749365521004</v>
      </c>
      <c r="H31" s="125"/>
      <c r="I31" s="180"/>
      <c r="J31" s="74"/>
      <c r="K31" s="212"/>
      <c r="L31" s="213"/>
      <c r="M31" s="214"/>
      <c r="N31" s="215"/>
      <c r="O31" s="212"/>
      <c r="P31" s="213"/>
      <c r="Q31" s="216"/>
      <c r="R31" s="15"/>
      <c r="AB31" s="54"/>
      <c r="AC31" s="55"/>
      <c r="AD31" s="56"/>
      <c r="AE31" s="55"/>
      <c r="AF31" s="56"/>
      <c r="AG31" s="55"/>
      <c r="AH31" s="56"/>
      <c r="AI31" s="181"/>
      <c r="AJ31" s="55"/>
      <c r="AK31" s="56"/>
      <c r="AL31" s="201"/>
      <c r="AM31" s="54"/>
      <c r="AN31" s="162"/>
      <c r="AO31" s="162"/>
      <c r="AP31" s="162"/>
      <c r="AQ31" s="162"/>
      <c r="AR31" s="162"/>
      <c r="AS31" s="182"/>
      <c r="AT31" s="182"/>
      <c r="AV31" s="54"/>
      <c r="AW31" s="183"/>
      <c r="AX31" s="56"/>
      <c r="AY31" s="181"/>
      <c r="AZ31" s="183"/>
      <c r="BA31" s="56"/>
      <c r="BC31" s="183"/>
      <c r="BD31" s="56"/>
      <c r="BF31" s="183"/>
      <c r="BG31" s="56"/>
      <c r="BH31" s="182"/>
      <c r="BI31" s="54"/>
      <c r="BJ31" s="161"/>
      <c r="BK31" s="161"/>
      <c r="BL31" s="161"/>
      <c r="BM31" s="184"/>
      <c r="BN31" s="182"/>
      <c r="BO31" s="182"/>
      <c r="BP31" s="182"/>
      <c r="BQ31" s="182"/>
      <c r="BR31" s="182"/>
      <c r="BT31" s="54"/>
      <c r="BU31" s="183"/>
      <c r="BV31" s="183"/>
      <c r="BW31" s="185"/>
      <c r="BX31" s="183"/>
      <c r="BY31" s="183"/>
      <c r="BZ31" s="183"/>
      <c r="CA31" s="183"/>
      <c r="CB31" s="183"/>
      <c r="CD31" s="54"/>
      <c r="CE31" s="57"/>
      <c r="CF31" s="57"/>
      <c r="CG31" s="57"/>
      <c r="CH31" s="57"/>
      <c r="CI31" s="57"/>
      <c r="CJ31" s="57"/>
      <c r="CK31" s="57"/>
      <c r="CL31" s="57"/>
      <c r="CM31" s="186"/>
      <c r="CN31" s="54"/>
      <c r="CO31" s="55"/>
      <c r="CP31" s="187"/>
      <c r="CQ31" s="55"/>
      <c r="CR31" s="55"/>
      <c r="CS31" s="55"/>
      <c r="CT31" s="55"/>
      <c r="CU31" s="55"/>
      <c r="CV31" s="188"/>
      <c r="CX31" s="54"/>
      <c r="CY31" s="189"/>
      <c r="CZ31" s="189"/>
      <c r="DA31" s="189"/>
      <c r="DB31" s="189"/>
      <c r="DC31" s="189"/>
      <c r="DD31" s="189"/>
      <c r="DE31" s="189"/>
      <c r="DF31" s="189"/>
      <c r="DG31" s="186"/>
      <c r="DH31" s="54"/>
      <c r="DI31" s="183"/>
      <c r="DJ31" s="56"/>
      <c r="DK31" s="203"/>
      <c r="DL31" s="190"/>
      <c r="DM31" s="56"/>
      <c r="DN31" s="204"/>
      <c r="DO31" s="205"/>
      <c r="DP31" s="183"/>
      <c r="DQ31" s="56"/>
      <c r="DR31" s="56"/>
      <c r="DS31" s="183"/>
      <c r="DT31" s="192"/>
      <c r="DU31" s="193"/>
      <c r="DV31" s="54"/>
      <c r="DW31" s="193"/>
      <c r="DX31" s="193"/>
      <c r="DY31" s="237"/>
      <c r="DZ31" s="193"/>
      <c r="EA31" s="193"/>
      <c r="EB31" s="205"/>
      <c r="EC31" s="54"/>
      <c r="ED31" s="55"/>
      <c r="EE31" s="194"/>
      <c r="EF31" s="194"/>
      <c r="EG31" s="195"/>
      <c r="EH31" s="195"/>
      <c r="EI31" s="195"/>
      <c r="EJ31" s="54"/>
      <c r="EK31" s="196"/>
      <c r="EL31" s="183"/>
      <c r="EM31" s="183"/>
      <c r="EN31" s="183"/>
      <c r="EO31" s="188"/>
      <c r="EP31" s="188"/>
      <c r="EQ31" s="183"/>
      <c r="ER31" s="183"/>
      <c r="ES31" s="197"/>
      <c r="ET31" s="54"/>
      <c r="EU31" s="183"/>
      <c r="EV31" s="56"/>
      <c r="EW31" s="205"/>
      <c r="EX31" s="183"/>
      <c r="EY31" s="56"/>
      <c r="EZ31" s="206"/>
      <c r="FA31" s="183"/>
      <c r="FB31" s="56"/>
      <c r="FD31" s="54"/>
      <c r="FE31" s="198"/>
      <c r="FF31" s="198"/>
      <c r="FG31" s="194"/>
      <c r="FH31" s="193"/>
      <c r="FI31" s="193"/>
      <c r="FJ31" s="117"/>
      <c r="FK31" s="183"/>
      <c r="FL31" s="199"/>
      <c r="FN31" s="54"/>
      <c r="FO31" s="196"/>
      <c r="FP31" s="183"/>
      <c r="FQ31" s="183"/>
      <c r="FR31" s="183"/>
      <c r="FS31" s="188"/>
      <c r="FT31" s="188"/>
      <c r="FU31" s="183"/>
      <c r="FV31" s="183"/>
      <c r="FW31" s="54"/>
      <c r="FX31" s="200"/>
      <c r="FY31" s="200"/>
      <c r="FZ31" s="200"/>
      <c r="GA31" s="200"/>
      <c r="GB31" s="200"/>
      <c r="GC31" s="200"/>
      <c r="GD31" s="200"/>
    </row>
    <row r="32" spans="1:245" s="249" customFormat="1" ht="14.25" customHeight="1">
      <c r="A32" s="679" t="s">
        <v>31</v>
      </c>
      <c r="B32" s="688">
        <v>16412.288529999998</v>
      </c>
      <c r="C32" s="688">
        <v>16853.00114896</v>
      </c>
      <c r="D32" s="689">
        <v>2.6852599998740123E-2</v>
      </c>
      <c r="E32" s="690">
        <v>9289.7035719999985</v>
      </c>
      <c r="F32" s="690">
        <v>10141.450235019998</v>
      </c>
      <c r="G32" s="689">
        <v>9.1687173483903317E-2</v>
      </c>
      <c r="H32" s="125"/>
      <c r="I32" s="180"/>
      <c r="J32" s="54"/>
      <c r="K32" s="158"/>
      <c r="L32" s="159"/>
      <c r="M32" s="160"/>
      <c r="N32" s="161"/>
      <c r="O32" s="158"/>
      <c r="P32" s="159"/>
      <c r="Q32" s="162"/>
      <c r="R32" s="16"/>
      <c r="S32" s="18"/>
      <c r="T32" s="18"/>
      <c r="U32" s="18"/>
      <c r="V32" s="18"/>
      <c r="W32" s="18"/>
      <c r="X32" s="18"/>
      <c r="Y32" s="18"/>
      <c r="Z32" s="18"/>
      <c r="AA32" s="18"/>
      <c r="AB32" s="74"/>
      <c r="AC32" s="75"/>
      <c r="AD32" s="76"/>
      <c r="AE32" s="75"/>
      <c r="AF32" s="76"/>
      <c r="AG32" s="75"/>
      <c r="AH32" s="76"/>
      <c r="AI32" s="218"/>
      <c r="AJ32" s="75"/>
      <c r="AK32" s="238"/>
      <c r="AL32" s="145"/>
      <c r="AM32" s="74"/>
      <c r="AN32" s="216"/>
      <c r="AO32" s="216"/>
      <c r="AP32" s="216"/>
      <c r="AQ32" s="216"/>
      <c r="AR32" s="216"/>
      <c r="AS32" s="219"/>
      <c r="AT32" s="219"/>
      <c r="AU32" s="18"/>
      <c r="AV32" s="74"/>
      <c r="AW32" s="220"/>
      <c r="AX32" s="76"/>
      <c r="AY32" s="218"/>
      <c r="AZ32" s="220"/>
      <c r="BA32" s="76"/>
      <c r="BB32" s="18"/>
      <c r="BC32" s="220"/>
      <c r="BD32" s="76"/>
      <c r="BE32" s="94"/>
      <c r="BF32" s="220"/>
      <c r="BG32" s="238"/>
      <c r="BH32" s="239"/>
      <c r="BI32" s="74"/>
      <c r="BJ32" s="215"/>
      <c r="BK32" s="215"/>
      <c r="BL32" s="215"/>
      <c r="BM32" s="211"/>
      <c r="BN32" s="219"/>
      <c r="BO32" s="219"/>
      <c r="BP32" s="219"/>
      <c r="BQ32" s="219"/>
      <c r="BR32" s="219"/>
      <c r="BS32" s="18"/>
      <c r="BT32" s="74"/>
      <c r="BU32" s="220"/>
      <c r="BV32" s="220"/>
      <c r="BW32" s="221"/>
      <c r="BX32" s="220"/>
      <c r="BY32" s="220"/>
      <c r="BZ32" s="220"/>
      <c r="CA32" s="220"/>
      <c r="CB32" s="220"/>
      <c r="CC32" s="18"/>
      <c r="CD32" s="74"/>
      <c r="CE32" s="77"/>
      <c r="CF32" s="240"/>
      <c r="CG32" s="240"/>
      <c r="CH32" s="240"/>
      <c r="CI32" s="77"/>
      <c r="CJ32" s="77"/>
      <c r="CK32" s="240"/>
      <c r="CL32" s="77"/>
      <c r="CM32" s="241"/>
      <c r="CN32" s="74"/>
      <c r="CO32" s="75"/>
      <c r="CP32" s="223"/>
      <c r="CQ32" s="75"/>
      <c r="CR32" s="75"/>
      <c r="CS32" s="75"/>
      <c r="CT32" s="75"/>
      <c r="CU32" s="75"/>
      <c r="CV32" s="224"/>
      <c r="CW32" s="18"/>
      <c r="CX32" s="74"/>
      <c r="CY32" s="225"/>
      <c r="CZ32" s="242"/>
      <c r="DA32" s="242"/>
      <c r="DB32" s="242"/>
      <c r="DC32" s="225"/>
      <c r="DD32" s="225"/>
      <c r="DE32" s="225"/>
      <c r="DF32" s="242"/>
      <c r="DG32" s="241"/>
      <c r="DH32" s="74"/>
      <c r="DI32" s="243"/>
      <c r="DJ32" s="238"/>
      <c r="DK32" s="244"/>
      <c r="DL32" s="226"/>
      <c r="DM32" s="238"/>
      <c r="DN32" s="243"/>
      <c r="DO32" s="245"/>
      <c r="DP32" s="220"/>
      <c r="DQ32" s="238"/>
      <c r="DR32" s="238"/>
      <c r="DS32" s="220"/>
      <c r="DT32" s="228"/>
      <c r="DU32" s="246"/>
      <c r="DV32" s="74"/>
      <c r="DW32" s="229"/>
      <c r="DX32" s="229"/>
      <c r="DY32" s="229"/>
      <c r="DZ32" s="229"/>
      <c r="EA32" s="229"/>
      <c r="EB32" s="245"/>
      <c r="EC32" s="74"/>
      <c r="ED32" s="75"/>
      <c r="EE32" s="230"/>
      <c r="EF32" s="230"/>
      <c r="EG32" s="231"/>
      <c r="EH32" s="231"/>
      <c r="EI32" s="247"/>
      <c r="EJ32" s="74"/>
      <c r="EK32" s="232"/>
      <c r="EL32" s="220"/>
      <c r="EM32" s="220"/>
      <c r="EN32" s="220"/>
      <c r="EO32" s="224"/>
      <c r="EP32" s="224"/>
      <c r="EQ32" s="220"/>
      <c r="ER32" s="220"/>
      <c r="ES32" s="197"/>
      <c r="ET32" s="74"/>
      <c r="EU32" s="243"/>
      <c r="EV32" s="238"/>
      <c r="EW32" s="245"/>
      <c r="EX32" s="220"/>
      <c r="EY32" s="238"/>
      <c r="EZ32" s="238"/>
      <c r="FA32" s="220"/>
      <c r="FB32" s="238"/>
      <c r="FC32" s="18"/>
      <c r="FD32" s="74"/>
      <c r="FE32" s="233"/>
      <c r="FF32" s="233"/>
      <c r="FG32" s="230"/>
      <c r="FH32" s="229"/>
      <c r="FI32" s="229"/>
      <c r="FJ32" s="116"/>
      <c r="FK32" s="220"/>
      <c r="FL32" s="234"/>
      <c r="FM32" s="248"/>
      <c r="FN32" s="74"/>
      <c r="FO32" s="232"/>
      <c r="FP32" s="220"/>
      <c r="FQ32" s="220"/>
      <c r="FR32" s="220"/>
      <c r="FS32" s="224"/>
      <c r="FT32" s="224"/>
      <c r="FU32" s="220"/>
      <c r="FV32" s="220"/>
      <c r="FW32" s="74"/>
      <c r="FX32" s="235"/>
      <c r="FY32" s="235"/>
      <c r="FZ32" s="235"/>
      <c r="GA32" s="235"/>
      <c r="GB32" s="235"/>
      <c r="GC32" s="235"/>
      <c r="GD32" s="235"/>
      <c r="GE32" s="4"/>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row>
    <row r="33" spans="1:245" ht="14.25" customHeight="1">
      <c r="A33" s="670" t="s">
        <v>32</v>
      </c>
      <c r="B33" s="682">
        <v>186.10315700000001</v>
      </c>
      <c r="C33" s="682">
        <v>233.18086175000002</v>
      </c>
      <c r="D33" s="683">
        <v>0.25296564286655276</v>
      </c>
      <c r="E33" s="684">
        <v>169.459891</v>
      </c>
      <c r="F33" s="684">
        <v>168.77057590999999</v>
      </c>
      <c r="G33" s="683">
        <v>-4.0677182425428171E-3</v>
      </c>
      <c r="H33" s="125"/>
      <c r="I33" s="180"/>
      <c r="J33" s="54"/>
      <c r="K33" s="158"/>
      <c r="L33" s="159"/>
      <c r="M33" s="160"/>
      <c r="N33" s="161"/>
      <c r="O33" s="158"/>
      <c r="P33" s="159"/>
      <c r="Q33" s="162"/>
      <c r="R33" s="15"/>
      <c r="AB33" s="54"/>
      <c r="AC33" s="55"/>
      <c r="AD33" s="56"/>
      <c r="AE33" s="55"/>
      <c r="AF33" s="56"/>
      <c r="AG33" s="55"/>
      <c r="AH33" s="56"/>
      <c r="AI33" s="181"/>
      <c r="AJ33" s="55"/>
      <c r="AK33" s="56"/>
      <c r="AL33" s="201"/>
      <c r="AM33" s="54"/>
      <c r="AN33" s="162"/>
      <c r="AO33" s="162"/>
      <c r="AP33" s="162"/>
      <c r="AQ33" s="162"/>
      <c r="AR33" s="162"/>
      <c r="AS33" s="182"/>
      <c r="AT33" s="182"/>
      <c r="AV33" s="54"/>
      <c r="AW33" s="183"/>
      <c r="AX33" s="56"/>
      <c r="AY33" s="181"/>
      <c r="AZ33" s="183"/>
      <c r="BA33" s="56"/>
      <c r="BC33" s="183"/>
      <c r="BD33" s="56"/>
      <c r="BF33" s="183"/>
      <c r="BG33" s="56"/>
      <c r="BH33" s="182"/>
      <c r="BI33" s="54"/>
      <c r="BJ33" s="161"/>
      <c r="BK33" s="161"/>
      <c r="BL33" s="161"/>
      <c r="BM33" s="184"/>
      <c r="BN33" s="182"/>
      <c r="BO33" s="182"/>
      <c r="BP33" s="182"/>
      <c r="BQ33" s="182"/>
      <c r="BR33" s="182"/>
      <c r="BT33" s="54"/>
      <c r="BU33" s="183"/>
      <c r="BV33" s="183"/>
      <c r="BW33" s="185"/>
      <c r="BX33" s="183"/>
      <c r="BY33" s="183"/>
      <c r="BZ33" s="183"/>
      <c r="CA33" s="183"/>
      <c r="CB33" s="183"/>
      <c r="CD33" s="54"/>
      <c r="CE33" s="57"/>
      <c r="CF33" s="57"/>
      <c r="CG33" s="57"/>
      <c r="CH33" s="57"/>
      <c r="CI33" s="57"/>
      <c r="CJ33" s="57"/>
      <c r="CK33" s="57"/>
      <c r="CL33" s="57"/>
      <c r="CM33" s="186"/>
      <c r="CN33" s="54"/>
      <c r="CO33" s="55"/>
      <c r="CP33" s="187"/>
      <c r="CQ33" s="55"/>
      <c r="CR33" s="55"/>
      <c r="CS33" s="55"/>
      <c r="CT33" s="55"/>
      <c r="CU33" s="55"/>
      <c r="CV33" s="188"/>
      <c r="CX33" s="54"/>
      <c r="CY33" s="189"/>
      <c r="CZ33" s="189"/>
      <c r="DA33" s="189"/>
      <c r="DB33" s="189"/>
      <c r="DC33" s="189"/>
      <c r="DD33" s="189"/>
      <c r="DE33" s="189"/>
      <c r="DF33" s="189"/>
      <c r="DG33" s="186"/>
      <c r="DH33" s="54"/>
      <c r="DI33" s="183"/>
      <c r="DJ33" s="56"/>
      <c r="DK33" s="203"/>
      <c r="DL33" s="190"/>
      <c r="DM33" s="56"/>
      <c r="DN33" s="204"/>
      <c r="DO33" s="205"/>
      <c r="DP33" s="183"/>
      <c r="DQ33" s="56"/>
      <c r="DR33" s="56"/>
      <c r="DS33" s="183"/>
      <c r="DT33" s="192"/>
      <c r="DU33" s="193"/>
      <c r="DV33" s="54"/>
      <c r="DW33" s="193"/>
      <c r="DX33" s="193"/>
      <c r="DY33" s="193"/>
      <c r="DZ33" s="193"/>
      <c r="EA33" s="193"/>
      <c r="EB33" s="205"/>
      <c r="EC33" s="54"/>
      <c r="ED33" s="55"/>
      <c r="EE33" s="194"/>
      <c r="EF33" s="194"/>
      <c r="EG33" s="195"/>
      <c r="EH33" s="195"/>
      <c r="EI33" s="195"/>
      <c r="EJ33" s="54"/>
      <c r="EK33" s="196"/>
      <c r="EL33" s="183"/>
      <c r="EM33" s="183"/>
      <c r="EN33" s="183"/>
      <c r="EO33" s="188"/>
      <c r="EP33" s="188"/>
      <c r="EQ33" s="183"/>
      <c r="ER33" s="183"/>
      <c r="ES33" s="197"/>
      <c r="ET33" s="54"/>
      <c r="EU33" s="183"/>
      <c r="EV33" s="56"/>
      <c r="EW33" s="205"/>
      <c r="EX33" s="183"/>
      <c r="EY33" s="56"/>
      <c r="EZ33" s="206"/>
      <c r="FA33" s="183"/>
      <c r="FB33" s="56"/>
      <c r="FD33" s="54"/>
      <c r="FE33" s="198"/>
      <c r="FF33" s="198"/>
      <c r="FG33" s="194"/>
      <c r="FH33" s="193"/>
      <c r="FI33" s="193"/>
      <c r="FJ33" s="117"/>
      <c r="FK33" s="183"/>
      <c r="FL33" s="199"/>
      <c r="FN33" s="54"/>
      <c r="FO33" s="196"/>
      <c r="FP33" s="183"/>
      <c r="FQ33" s="183"/>
      <c r="FR33" s="183"/>
      <c r="FS33" s="188"/>
      <c r="FT33" s="188"/>
      <c r="FU33" s="183"/>
      <c r="FV33" s="183"/>
      <c r="FW33" s="54"/>
      <c r="FX33" s="200"/>
      <c r="FY33" s="200"/>
      <c r="FZ33" s="200"/>
      <c r="GA33" s="200"/>
      <c r="GB33" s="200"/>
      <c r="GC33" s="200"/>
      <c r="GD33" s="200"/>
    </row>
    <row r="34" spans="1:245" ht="14.25" customHeight="1">
      <c r="A34" s="524" t="s">
        <v>33</v>
      </c>
      <c r="B34" s="685">
        <v>97.980937999999995</v>
      </c>
      <c r="C34" s="685">
        <v>105.31326770999995</v>
      </c>
      <c r="D34" s="192">
        <v>7.4834246943012106E-2</v>
      </c>
      <c r="E34" s="687">
        <v>49.453923000000003</v>
      </c>
      <c r="F34" s="687">
        <v>63.510986689999996</v>
      </c>
      <c r="G34" s="192">
        <v>0.28424567430171299</v>
      </c>
      <c r="H34" s="125"/>
      <c r="I34" s="180"/>
      <c r="J34" s="54"/>
      <c r="K34" s="158"/>
      <c r="L34" s="159"/>
      <c r="M34" s="160"/>
      <c r="N34" s="161"/>
      <c r="O34" s="158"/>
      <c r="P34" s="159"/>
      <c r="Q34" s="162"/>
      <c r="R34" s="15"/>
      <c r="AB34" s="54"/>
      <c r="AC34" s="55"/>
      <c r="AD34" s="56"/>
      <c r="AE34" s="55"/>
      <c r="AF34" s="56"/>
      <c r="AG34" s="55"/>
      <c r="AH34" s="56"/>
      <c r="AI34" s="181"/>
      <c r="AJ34" s="55"/>
      <c r="AK34" s="56"/>
      <c r="AL34" s="201"/>
      <c r="AM34" s="54"/>
      <c r="AN34" s="162"/>
      <c r="AO34" s="162"/>
      <c r="AP34" s="162"/>
      <c r="AQ34" s="162"/>
      <c r="AR34" s="162"/>
      <c r="AS34" s="182"/>
      <c r="AT34" s="182"/>
      <c r="AV34" s="54"/>
      <c r="AW34" s="183"/>
      <c r="AX34" s="56"/>
      <c r="AY34" s="181"/>
      <c r="AZ34" s="183"/>
      <c r="BA34" s="56"/>
      <c r="BC34" s="183"/>
      <c r="BD34" s="56"/>
      <c r="BF34" s="183"/>
      <c r="BG34" s="56"/>
      <c r="BH34" s="182"/>
      <c r="BI34" s="54"/>
      <c r="BJ34" s="161"/>
      <c r="BK34" s="161"/>
      <c r="BL34" s="161"/>
      <c r="BM34" s="184"/>
      <c r="BN34" s="182"/>
      <c r="BO34" s="182"/>
      <c r="BP34" s="182"/>
      <c r="BQ34" s="182"/>
      <c r="BR34" s="182"/>
      <c r="BT34" s="54"/>
      <c r="BU34" s="183"/>
      <c r="BV34" s="183"/>
      <c r="BW34" s="185"/>
      <c r="BX34" s="183"/>
      <c r="BY34" s="183"/>
      <c r="BZ34" s="183"/>
      <c r="CA34" s="183"/>
      <c r="CB34" s="183"/>
      <c r="CD34" s="54"/>
      <c r="CE34" s="57"/>
      <c r="CF34" s="57"/>
      <c r="CG34" s="57"/>
      <c r="CH34" s="57"/>
      <c r="CI34" s="57"/>
      <c r="CJ34" s="57"/>
      <c r="CK34" s="57"/>
      <c r="CL34" s="57"/>
      <c r="CM34" s="186"/>
      <c r="CN34" s="54"/>
      <c r="CO34" s="55"/>
      <c r="CP34" s="187"/>
      <c r="CQ34" s="55"/>
      <c r="CR34" s="55"/>
      <c r="CS34" s="55"/>
      <c r="CT34" s="55"/>
      <c r="CU34" s="55"/>
      <c r="CV34" s="188"/>
      <c r="CX34" s="54"/>
      <c r="CY34" s="189"/>
      <c r="CZ34" s="189"/>
      <c r="DA34" s="189"/>
      <c r="DB34" s="189"/>
      <c r="DC34" s="189"/>
      <c r="DD34" s="189"/>
      <c r="DE34" s="189"/>
      <c r="DF34" s="189"/>
      <c r="DG34" s="186"/>
      <c r="DH34" s="54"/>
      <c r="DI34" s="183"/>
      <c r="DJ34" s="56"/>
      <c r="DK34" s="203"/>
      <c r="DL34" s="190"/>
      <c r="DM34" s="56"/>
      <c r="DN34" s="204"/>
      <c r="DO34" s="205"/>
      <c r="DP34" s="183"/>
      <c r="DQ34" s="56"/>
      <c r="DR34" s="56"/>
      <c r="DS34" s="183"/>
      <c r="DT34" s="192"/>
      <c r="DU34" s="193"/>
      <c r="DV34" s="54"/>
      <c r="DW34" s="193"/>
      <c r="DX34" s="193"/>
      <c r="DY34" s="193"/>
      <c r="DZ34" s="193"/>
      <c r="EA34" s="193"/>
      <c r="EB34" s="205"/>
      <c r="EC34" s="54"/>
      <c r="ED34" s="55"/>
      <c r="EE34" s="194"/>
      <c r="EF34" s="194"/>
      <c r="EG34" s="195"/>
      <c r="EH34" s="195"/>
      <c r="EI34" s="195"/>
      <c r="EJ34" s="54"/>
      <c r="EK34" s="196"/>
      <c r="EL34" s="183"/>
      <c r="EM34" s="183"/>
      <c r="EN34" s="183"/>
      <c r="EO34" s="188"/>
      <c r="EP34" s="188"/>
      <c r="EQ34" s="183"/>
      <c r="ER34" s="183"/>
      <c r="ES34" s="197"/>
      <c r="ET34" s="54"/>
      <c r="EU34" s="183"/>
      <c r="EV34" s="56"/>
      <c r="EW34" s="205"/>
      <c r="EX34" s="183"/>
      <c r="EY34" s="56"/>
      <c r="EZ34" s="206"/>
      <c r="FA34" s="183"/>
      <c r="FB34" s="56"/>
      <c r="FD34" s="54"/>
      <c r="FE34" s="198"/>
      <c r="FF34" s="198"/>
      <c r="FG34" s="194"/>
      <c r="FH34" s="193"/>
      <c r="FI34" s="193"/>
      <c r="FJ34" s="117"/>
      <c r="FK34" s="183"/>
      <c r="FL34" s="199"/>
      <c r="FN34" s="54"/>
      <c r="FO34" s="196"/>
      <c r="FP34" s="183"/>
      <c r="FQ34" s="183"/>
      <c r="FR34" s="183"/>
      <c r="FS34" s="188"/>
      <c r="FT34" s="188"/>
      <c r="FU34" s="183"/>
      <c r="FV34" s="183"/>
      <c r="FW34" s="54"/>
      <c r="FX34" s="200"/>
      <c r="FY34" s="200"/>
      <c r="FZ34" s="200"/>
      <c r="GA34" s="200"/>
      <c r="GB34" s="200"/>
      <c r="GC34" s="200"/>
      <c r="GD34" s="200"/>
    </row>
    <row r="35" spans="1:245" ht="14.25" customHeight="1">
      <c r="A35" s="670" t="s">
        <v>34</v>
      </c>
      <c r="B35" s="682">
        <v>180.614014</v>
      </c>
      <c r="C35" s="682">
        <v>218.88667561000003</v>
      </c>
      <c r="D35" s="683">
        <v>0.21190305648154206</v>
      </c>
      <c r="E35" s="684">
        <v>192.43526800000001</v>
      </c>
      <c r="F35" s="684">
        <v>195.98559866999997</v>
      </c>
      <c r="G35" s="683">
        <v>1.8449480216900627E-2</v>
      </c>
      <c r="H35" s="125"/>
      <c r="I35" s="180"/>
      <c r="J35" s="54"/>
      <c r="K35" s="158"/>
      <c r="L35" s="159"/>
      <c r="M35" s="160"/>
      <c r="N35" s="161"/>
      <c r="O35" s="158"/>
      <c r="P35" s="159"/>
      <c r="Q35" s="162"/>
      <c r="R35" s="15"/>
      <c r="AB35" s="54"/>
      <c r="AC35" s="55"/>
      <c r="AD35" s="56"/>
      <c r="AE35" s="55"/>
      <c r="AF35" s="56"/>
      <c r="AG35" s="55"/>
      <c r="AH35" s="56"/>
      <c r="AI35" s="181"/>
      <c r="AJ35" s="55"/>
      <c r="AK35" s="56"/>
      <c r="AL35" s="201"/>
      <c r="AM35" s="54"/>
      <c r="AN35" s="162"/>
      <c r="AO35" s="162"/>
      <c r="AP35" s="162"/>
      <c r="AQ35" s="162"/>
      <c r="AR35" s="162"/>
      <c r="AS35" s="182"/>
      <c r="AT35" s="182"/>
      <c r="AV35" s="54"/>
      <c r="AW35" s="183"/>
      <c r="AX35" s="56"/>
      <c r="AY35" s="181"/>
      <c r="AZ35" s="183"/>
      <c r="BA35" s="56"/>
      <c r="BC35" s="183"/>
      <c r="BD35" s="56"/>
      <c r="BF35" s="183"/>
      <c r="BG35" s="56"/>
      <c r="BH35" s="182"/>
      <c r="BI35" s="54"/>
      <c r="BJ35" s="161"/>
      <c r="BK35" s="161"/>
      <c r="BL35" s="161"/>
      <c r="BM35" s="184"/>
      <c r="BN35" s="182"/>
      <c r="BO35" s="182"/>
      <c r="BP35" s="182"/>
      <c r="BQ35" s="182"/>
      <c r="BR35" s="182"/>
      <c r="BT35" s="54"/>
      <c r="BU35" s="183"/>
      <c r="BV35" s="183"/>
      <c r="BW35" s="185"/>
      <c r="BX35" s="183"/>
      <c r="BY35" s="183"/>
      <c r="BZ35" s="183"/>
      <c r="CA35" s="183"/>
      <c r="CB35" s="183"/>
      <c r="CD35" s="54"/>
      <c r="CE35" s="57"/>
      <c r="CF35" s="57"/>
      <c r="CG35" s="57"/>
      <c r="CH35" s="57"/>
      <c r="CI35" s="57"/>
      <c r="CJ35" s="57"/>
      <c r="CK35" s="57"/>
      <c r="CL35" s="57"/>
      <c r="CM35" s="186"/>
      <c r="CN35" s="54"/>
      <c r="CO35" s="55"/>
      <c r="CP35" s="187"/>
      <c r="CQ35" s="55"/>
      <c r="CR35" s="55"/>
      <c r="CS35" s="55"/>
      <c r="CT35" s="55"/>
      <c r="CU35" s="55"/>
      <c r="CV35" s="188"/>
      <c r="CX35" s="54"/>
      <c r="CY35" s="189"/>
      <c r="CZ35" s="189"/>
      <c r="DA35" s="189"/>
      <c r="DB35" s="189"/>
      <c r="DC35" s="189"/>
      <c r="DD35" s="189"/>
      <c r="DE35" s="189"/>
      <c r="DF35" s="189"/>
      <c r="DG35" s="186"/>
      <c r="DH35" s="54"/>
      <c r="DI35" s="183"/>
      <c r="DJ35" s="56"/>
      <c r="DK35" s="203"/>
      <c r="DL35" s="190"/>
      <c r="DM35" s="56"/>
      <c r="DN35" s="204"/>
      <c r="DO35" s="205"/>
      <c r="DP35" s="183"/>
      <c r="DQ35" s="56"/>
      <c r="DR35" s="56"/>
      <c r="DS35" s="183"/>
      <c r="DT35" s="192"/>
      <c r="DU35" s="193"/>
      <c r="DV35" s="54"/>
      <c r="DW35" s="193"/>
      <c r="DX35" s="193"/>
      <c r="DY35" s="193"/>
      <c r="DZ35" s="193"/>
      <c r="EA35" s="193"/>
      <c r="EB35" s="205"/>
      <c r="EC35" s="54"/>
      <c r="ED35" s="55"/>
      <c r="EE35" s="194"/>
      <c r="EF35" s="194"/>
      <c r="EG35" s="195"/>
      <c r="EH35" s="195"/>
      <c r="EI35" s="195"/>
      <c r="EJ35" s="54"/>
      <c r="EK35" s="196"/>
      <c r="EL35" s="183"/>
      <c r="EM35" s="183"/>
      <c r="EN35" s="183"/>
      <c r="EO35" s="188"/>
      <c r="EP35" s="188"/>
      <c r="EQ35" s="183"/>
      <c r="ER35" s="183"/>
      <c r="ES35" s="197"/>
      <c r="ET35" s="54"/>
      <c r="EU35" s="183"/>
      <c r="EV35" s="56"/>
      <c r="EW35" s="205"/>
      <c r="EX35" s="183"/>
      <c r="EY35" s="56"/>
      <c r="EZ35" s="206"/>
      <c r="FA35" s="183"/>
      <c r="FB35" s="56"/>
      <c r="FD35" s="54"/>
      <c r="FE35" s="198"/>
      <c r="FF35" s="198"/>
      <c r="FG35" s="194"/>
      <c r="FH35" s="193"/>
      <c r="FI35" s="193"/>
      <c r="FJ35" s="117"/>
      <c r="FK35" s="183"/>
      <c r="FL35" s="199"/>
      <c r="FN35" s="54"/>
      <c r="FO35" s="196"/>
      <c r="FP35" s="183"/>
      <c r="FQ35" s="183"/>
      <c r="FR35" s="183"/>
      <c r="FS35" s="188"/>
      <c r="FT35" s="188"/>
      <c r="FU35" s="183"/>
      <c r="FV35" s="183"/>
      <c r="FW35" s="54"/>
      <c r="FX35" s="200"/>
      <c r="FY35" s="200"/>
      <c r="FZ35" s="200"/>
      <c r="GA35" s="200"/>
      <c r="GB35" s="200"/>
      <c r="GC35" s="200"/>
      <c r="GD35" s="200"/>
    </row>
    <row r="36" spans="1:245" ht="14.25" customHeight="1">
      <c r="A36" s="524" t="s">
        <v>35</v>
      </c>
      <c r="B36" s="685">
        <v>371.993674</v>
      </c>
      <c r="C36" s="685">
        <v>372.93701276000002</v>
      </c>
      <c r="D36" s="192">
        <v>2.5359000056544012E-3</v>
      </c>
      <c r="E36" s="687">
        <v>442.56385399999999</v>
      </c>
      <c r="F36" s="687">
        <v>399.70396017999985</v>
      </c>
      <c r="G36" s="192">
        <v>-9.6844542166338199E-2</v>
      </c>
      <c r="H36" s="125"/>
      <c r="I36" s="180"/>
      <c r="J36" s="17"/>
      <c r="K36" s="212"/>
      <c r="L36" s="213"/>
      <c r="M36" s="214"/>
      <c r="N36" s="215"/>
      <c r="O36" s="212"/>
      <c r="P36" s="213"/>
      <c r="Q36" s="216"/>
      <c r="R36" s="15"/>
      <c r="AB36" s="54"/>
      <c r="AC36" s="55"/>
      <c r="AD36" s="56"/>
      <c r="AE36" s="55"/>
      <c r="AF36" s="56"/>
      <c r="AG36" s="55"/>
      <c r="AH36" s="56"/>
      <c r="AI36" s="181"/>
      <c r="AJ36" s="55"/>
      <c r="AK36" s="56"/>
      <c r="AL36" s="201"/>
      <c r="AM36" s="54"/>
      <c r="AN36" s="162"/>
      <c r="AO36" s="162"/>
      <c r="AP36" s="162"/>
      <c r="AQ36" s="162"/>
      <c r="AR36" s="162"/>
      <c r="AS36" s="182"/>
      <c r="AT36" s="182"/>
      <c r="AV36" s="54"/>
      <c r="AW36" s="183"/>
      <c r="AX36" s="56"/>
      <c r="AY36" s="181"/>
      <c r="AZ36" s="183"/>
      <c r="BA36" s="56"/>
      <c r="BC36" s="183"/>
      <c r="BD36" s="56"/>
      <c r="BF36" s="183"/>
      <c r="BG36" s="56"/>
      <c r="BH36" s="182"/>
      <c r="BI36" s="54"/>
      <c r="BJ36" s="161"/>
      <c r="BK36" s="161"/>
      <c r="BL36" s="161"/>
      <c r="BM36" s="184"/>
      <c r="BN36" s="182"/>
      <c r="BO36" s="182"/>
      <c r="BP36" s="182"/>
      <c r="BQ36" s="182"/>
      <c r="BR36" s="182"/>
      <c r="BT36" s="54"/>
      <c r="BU36" s="183"/>
      <c r="BV36" s="183"/>
      <c r="BW36" s="185"/>
      <c r="BX36" s="183"/>
      <c r="BY36" s="183"/>
      <c r="BZ36" s="183"/>
      <c r="CA36" s="183"/>
      <c r="CB36" s="183"/>
      <c r="CD36" s="54"/>
      <c r="CE36" s="57"/>
      <c r="CF36" s="57"/>
      <c r="CG36" s="57"/>
      <c r="CH36" s="57"/>
      <c r="CI36" s="57"/>
      <c r="CJ36" s="57"/>
      <c r="CK36" s="57"/>
      <c r="CL36" s="57"/>
      <c r="CM36" s="186"/>
      <c r="CN36" s="54"/>
      <c r="CO36" s="55"/>
      <c r="CP36" s="187"/>
      <c r="CQ36" s="55"/>
      <c r="CR36" s="55"/>
      <c r="CS36" s="55"/>
      <c r="CT36" s="55"/>
      <c r="CU36" s="55"/>
      <c r="CV36" s="188"/>
      <c r="CX36" s="54"/>
      <c r="CY36" s="189"/>
      <c r="CZ36" s="189"/>
      <c r="DA36" s="189"/>
      <c r="DB36" s="189"/>
      <c r="DC36" s="189"/>
      <c r="DD36" s="189"/>
      <c r="DE36" s="189"/>
      <c r="DF36" s="189"/>
      <c r="DG36" s="186"/>
      <c r="DH36" s="54"/>
      <c r="DI36" s="183"/>
      <c r="DJ36" s="56"/>
      <c r="DK36" s="203"/>
      <c r="DL36" s="190"/>
      <c r="DM36" s="56"/>
      <c r="DN36" s="204"/>
      <c r="DO36" s="205"/>
      <c r="DP36" s="183"/>
      <c r="DQ36" s="56"/>
      <c r="DR36" s="56"/>
      <c r="DS36" s="183"/>
      <c r="DT36" s="192"/>
      <c r="DU36" s="193"/>
      <c r="DV36" s="54"/>
      <c r="DW36" s="193"/>
      <c r="DX36" s="193"/>
      <c r="DY36" s="193"/>
      <c r="DZ36" s="193"/>
      <c r="EA36" s="193"/>
      <c r="EB36" s="205"/>
      <c r="EC36" s="54"/>
      <c r="ED36" s="55"/>
      <c r="EE36" s="194"/>
      <c r="EF36" s="194"/>
      <c r="EG36" s="195"/>
      <c r="EH36" s="195"/>
      <c r="EI36" s="195"/>
      <c r="EJ36" s="54"/>
      <c r="EK36" s="196"/>
      <c r="EL36" s="183"/>
      <c r="EM36" s="183"/>
      <c r="EN36" s="183"/>
      <c r="EO36" s="188"/>
      <c r="EP36" s="188"/>
      <c r="EQ36" s="183"/>
      <c r="ER36" s="183"/>
      <c r="ES36" s="197"/>
      <c r="ET36" s="54"/>
      <c r="EU36" s="183"/>
      <c r="EV36" s="56"/>
      <c r="EW36" s="205"/>
      <c r="EX36" s="183"/>
      <c r="EY36" s="56"/>
      <c r="EZ36" s="206"/>
      <c r="FA36" s="183"/>
      <c r="FB36" s="56"/>
      <c r="FD36" s="54"/>
      <c r="FE36" s="198"/>
      <c r="FF36" s="198"/>
      <c r="FG36" s="194"/>
      <c r="FH36" s="193"/>
      <c r="FI36" s="193"/>
      <c r="FJ36" s="117"/>
      <c r="FK36" s="183"/>
      <c r="FL36" s="199"/>
      <c r="FN36" s="54"/>
      <c r="FO36" s="196"/>
      <c r="FP36" s="183"/>
      <c r="FQ36" s="183"/>
      <c r="FR36" s="183"/>
      <c r="FS36" s="188"/>
      <c r="FT36" s="188"/>
      <c r="FU36" s="183"/>
      <c r="FV36" s="183"/>
      <c r="FW36" s="54"/>
      <c r="FX36" s="200"/>
      <c r="FY36" s="200"/>
      <c r="FZ36" s="200"/>
      <c r="GA36" s="200"/>
      <c r="GB36" s="200"/>
      <c r="GC36" s="200"/>
      <c r="GD36" s="200"/>
    </row>
    <row r="37" spans="1:245" ht="14.25" customHeight="1">
      <c r="A37" s="718" t="s">
        <v>129</v>
      </c>
      <c r="B37" s="719">
        <v>836.69178299999999</v>
      </c>
      <c r="C37" s="719">
        <v>930.31781782999997</v>
      </c>
      <c r="D37" s="720">
        <v>0.11190026809430242</v>
      </c>
      <c r="E37" s="721">
        <v>853.91293599999995</v>
      </c>
      <c r="F37" s="721">
        <v>827.97112144999983</v>
      </c>
      <c r="G37" s="720">
        <v>-3.0379929213298795E-2</v>
      </c>
      <c r="H37" s="125"/>
      <c r="I37" s="180"/>
      <c r="J37" s="74"/>
      <c r="K37" s="212"/>
      <c r="L37" s="213"/>
      <c r="M37" s="214"/>
      <c r="N37" s="215"/>
      <c r="O37" s="212"/>
      <c r="P37" s="213"/>
      <c r="Q37" s="216"/>
      <c r="R37" s="15"/>
      <c r="AB37" s="17"/>
      <c r="AC37" s="75"/>
      <c r="AD37" s="76"/>
      <c r="AE37" s="75"/>
      <c r="AF37" s="76"/>
      <c r="AG37" s="75"/>
      <c r="AH37" s="76"/>
      <c r="AI37" s="218"/>
      <c r="AJ37" s="75"/>
      <c r="AK37" s="76"/>
      <c r="AL37" s="117"/>
      <c r="AM37" s="17"/>
      <c r="AN37" s="216"/>
      <c r="AO37" s="216"/>
      <c r="AP37" s="216"/>
      <c r="AQ37" s="216"/>
      <c r="AR37" s="216"/>
      <c r="AS37" s="182"/>
      <c r="AT37" s="182"/>
      <c r="AU37" s="4"/>
      <c r="AV37" s="17"/>
      <c r="AW37" s="220"/>
      <c r="AX37" s="76"/>
      <c r="AY37" s="218"/>
      <c r="AZ37" s="220"/>
      <c r="BA37" s="76"/>
      <c r="BC37" s="220"/>
      <c r="BD37" s="76"/>
      <c r="BE37" s="73"/>
      <c r="BF37" s="220"/>
      <c r="BG37" s="76"/>
      <c r="BH37" s="182"/>
      <c r="BI37" s="17"/>
      <c r="BJ37" s="215"/>
      <c r="BK37" s="215"/>
      <c r="BL37" s="215"/>
      <c r="BM37" s="211"/>
      <c r="BN37" s="182"/>
      <c r="BO37" s="182"/>
      <c r="BP37" s="182"/>
      <c r="BQ37" s="182"/>
      <c r="BR37" s="182"/>
      <c r="BS37" s="4"/>
      <c r="BT37" s="17"/>
      <c r="BU37" s="220"/>
      <c r="BV37" s="220"/>
      <c r="BW37" s="221"/>
      <c r="BX37" s="220"/>
      <c r="BY37" s="220"/>
      <c r="BZ37" s="220"/>
      <c r="CA37" s="220"/>
      <c r="CB37" s="220"/>
      <c r="CC37" s="4"/>
      <c r="CD37" s="17"/>
      <c r="CE37" s="77"/>
      <c r="CF37" s="77"/>
      <c r="CG37" s="77"/>
      <c r="CH37" s="77"/>
      <c r="CI37" s="77"/>
      <c r="CJ37" s="77"/>
      <c r="CK37" s="77"/>
      <c r="CL37" s="77"/>
      <c r="CM37" s="186"/>
      <c r="CN37" s="17"/>
      <c r="CO37" s="75"/>
      <c r="CP37" s="223"/>
      <c r="CQ37" s="75"/>
      <c r="CR37" s="75"/>
      <c r="CS37" s="75"/>
      <c r="CT37" s="75"/>
      <c r="CU37" s="75"/>
      <c r="CV37" s="224"/>
      <c r="CW37" s="4"/>
      <c r="CX37" s="17"/>
      <c r="CY37" s="225"/>
      <c r="CZ37" s="225"/>
      <c r="DA37" s="225"/>
      <c r="DB37" s="225"/>
      <c r="DC37" s="225"/>
      <c r="DD37" s="225"/>
      <c r="DE37" s="225"/>
      <c r="DF37" s="225"/>
      <c r="DG37" s="186"/>
      <c r="DH37" s="17"/>
      <c r="DI37" s="220"/>
      <c r="DJ37" s="76"/>
      <c r="DK37" s="218"/>
      <c r="DL37" s="226"/>
      <c r="DM37" s="76"/>
      <c r="DN37" s="220"/>
      <c r="DO37" s="227"/>
      <c r="DP37" s="220"/>
      <c r="DQ37" s="76"/>
      <c r="DR37" s="76"/>
      <c r="DS37" s="220"/>
      <c r="DT37" s="228"/>
      <c r="DU37" s="193"/>
      <c r="DV37" s="17"/>
      <c r="DW37" s="229"/>
      <c r="DX37" s="229"/>
      <c r="DY37" s="229"/>
      <c r="DZ37" s="229"/>
      <c r="EA37" s="229"/>
      <c r="EB37" s="227"/>
      <c r="EC37" s="17"/>
      <c r="ED37" s="75"/>
      <c r="EE37" s="230"/>
      <c r="EF37" s="230"/>
      <c r="EG37" s="231"/>
      <c r="EH37" s="231"/>
      <c r="EI37" s="231"/>
      <c r="EJ37" s="17"/>
      <c r="EK37" s="232"/>
      <c r="EL37" s="220"/>
      <c r="EM37" s="220"/>
      <c r="EN37" s="220"/>
      <c r="EO37" s="224"/>
      <c r="EP37" s="224"/>
      <c r="EQ37" s="220"/>
      <c r="ER37" s="220"/>
      <c r="ES37" s="197"/>
      <c r="ET37" s="17"/>
      <c r="EU37" s="220"/>
      <c r="EV37" s="76"/>
      <c r="EW37" s="227"/>
      <c r="EX37" s="220"/>
      <c r="EY37" s="76"/>
      <c r="EZ37" s="76"/>
      <c r="FA37" s="220"/>
      <c r="FB37" s="76"/>
      <c r="FC37" s="4"/>
      <c r="FD37" s="17"/>
      <c r="FE37" s="233"/>
      <c r="FF37" s="233"/>
      <c r="FG37" s="230"/>
      <c r="FH37" s="229"/>
      <c r="FI37" s="229"/>
      <c r="FJ37" s="116"/>
      <c r="FK37" s="220"/>
      <c r="FL37" s="234"/>
      <c r="FN37" s="17"/>
      <c r="FO37" s="232"/>
      <c r="FP37" s="220"/>
      <c r="FQ37" s="220"/>
      <c r="FR37" s="220"/>
      <c r="FS37" s="224"/>
      <c r="FT37" s="224"/>
      <c r="FU37" s="220"/>
      <c r="FV37" s="220"/>
      <c r="FW37" s="17"/>
      <c r="FX37" s="235"/>
      <c r="FY37" s="235"/>
      <c r="FZ37" s="235"/>
      <c r="GA37" s="235"/>
      <c r="GB37" s="235"/>
      <c r="GC37" s="235"/>
      <c r="GD37" s="235"/>
    </row>
    <row r="38" spans="1:245" s="250" customFormat="1" ht="14.25" customHeight="1">
      <c r="A38" s="681" t="s">
        <v>128</v>
      </c>
      <c r="B38" s="691">
        <v>17248.980313</v>
      </c>
      <c r="C38" s="691">
        <v>17783.318966790001</v>
      </c>
      <c r="D38" s="692">
        <v>3.0977985022528465E-2</v>
      </c>
      <c r="E38" s="693">
        <v>10143.616507999999</v>
      </c>
      <c r="F38" s="693">
        <v>10969.421356469998</v>
      </c>
      <c r="G38" s="692">
        <v>8.1411284409136364E-2</v>
      </c>
      <c r="H38" s="125"/>
      <c r="I38" s="180"/>
      <c r="J38" s="110"/>
      <c r="K38" s="4"/>
      <c r="L38" s="4"/>
      <c r="M38" s="110"/>
      <c r="N38" s="110"/>
      <c r="O38" s="110"/>
      <c r="P38" s="186"/>
      <c r="Q38" s="4"/>
      <c r="R38" s="16"/>
      <c r="S38" s="17"/>
      <c r="T38" s="17"/>
      <c r="U38" s="17"/>
      <c r="V38" s="17"/>
      <c r="W38" s="17"/>
      <c r="X38" s="17"/>
      <c r="Y38" s="17"/>
      <c r="Z38" s="17"/>
      <c r="AA38" s="17"/>
      <c r="AB38" s="74"/>
      <c r="AC38" s="75"/>
      <c r="AD38" s="76"/>
      <c r="AE38" s="75"/>
      <c r="AF38" s="76"/>
      <c r="AG38" s="75"/>
      <c r="AH38" s="76"/>
      <c r="AI38" s="218"/>
      <c r="AJ38" s="75"/>
      <c r="AK38" s="76"/>
      <c r="AL38" s="116"/>
      <c r="AM38" s="74"/>
      <c r="AN38" s="216"/>
      <c r="AO38" s="216"/>
      <c r="AP38" s="216"/>
      <c r="AQ38" s="216"/>
      <c r="AR38" s="216"/>
      <c r="AS38" s="219"/>
      <c r="AT38" s="219"/>
      <c r="AU38" s="17"/>
      <c r="AV38" s="74"/>
      <c r="AW38" s="220"/>
      <c r="AX38" s="76"/>
      <c r="AY38" s="218"/>
      <c r="AZ38" s="220"/>
      <c r="BA38" s="76"/>
      <c r="BB38" s="17"/>
      <c r="BC38" s="220"/>
      <c r="BD38" s="76"/>
      <c r="BE38" s="94"/>
      <c r="BF38" s="220"/>
      <c r="BG38" s="76"/>
      <c r="BH38" s="219"/>
      <c r="BI38" s="74"/>
      <c r="BJ38" s="215"/>
      <c r="BK38" s="215"/>
      <c r="BL38" s="215"/>
      <c r="BM38" s="211"/>
      <c r="BN38" s="219"/>
      <c r="BO38" s="219"/>
      <c r="BP38" s="219"/>
      <c r="BQ38" s="219"/>
      <c r="BR38" s="219"/>
      <c r="BS38" s="17"/>
      <c r="BT38" s="74"/>
      <c r="BU38" s="220"/>
      <c r="BV38" s="220"/>
      <c r="BW38" s="221"/>
      <c r="BX38" s="220"/>
      <c r="BY38" s="220"/>
      <c r="BZ38" s="220"/>
      <c r="CA38" s="220"/>
      <c r="CB38" s="220"/>
      <c r="CC38" s="17"/>
      <c r="CD38" s="74"/>
      <c r="CE38" s="77"/>
      <c r="CF38" s="77"/>
      <c r="CG38" s="77"/>
      <c r="CH38" s="77"/>
      <c r="CI38" s="77"/>
      <c r="CJ38" s="77"/>
      <c r="CK38" s="77"/>
      <c r="CL38" s="77"/>
      <c r="CM38" s="222"/>
      <c r="CN38" s="74"/>
      <c r="CO38" s="75"/>
      <c r="CP38" s="223"/>
      <c r="CQ38" s="75"/>
      <c r="CR38" s="75"/>
      <c r="CS38" s="75"/>
      <c r="CT38" s="75"/>
      <c r="CU38" s="75"/>
      <c r="CV38" s="224"/>
      <c r="CW38" s="17"/>
      <c r="CX38" s="74"/>
      <c r="CY38" s="225"/>
      <c r="CZ38" s="225"/>
      <c r="DA38" s="225"/>
      <c r="DB38" s="225"/>
      <c r="DC38" s="225"/>
      <c r="DD38" s="225"/>
      <c r="DE38" s="225"/>
      <c r="DF38" s="225"/>
      <c r="DG38" s="222"/>
      <c r="DH38" s="74"/>
      <c r="DI38" s="220"/>
      <c r="DJ38" s="76"/>
      <c r="DK38" s="218"/>
      <c r="DL38" s="226"/>
      <c r="DM38" s="76"/>
      <c r="DN38" s="220"/>
      <c r="DO38" s="227"/>
      <c r="DP38" s="220"/>
      <c r="DQ38" s="76"/>
      <c r="DR38" s="76"/>
      <c r="DS38" s="220"/>
      <c r="DT38" s="228"/>
      <c r="DU38" s="229"/>
      <c r="DV38" s="74"/>
      <c r="DW38" s="229"/>
      <c r="DX38" s="229"/>
      <c r="DY38" s="229"/>
      <c r="DZ38" s="229"/>
      <c r="EA38" s="229"/>
      <c r="EB38" s="227"/>
      <c r="EC38" s="74"/>
      <c r="ED38" s="75"/>
      <c r="EE38" s="230"/>
      <c r="EF38" s="230"/>
      <c r="EG38" s="231"/>
      <c r="EH38" s="231"/>
      <c r="EI38" s="231"/>
      <c r="EJ38" s="74"/>
      <c r="EK38" s="232"/>
      <c r="EL38" s="220"/>
      <c r="EM38" s="220"/>
      <c r="EN38" s="220"/>
      <c r="EO38" s="224"/>
      <c r="EP38" s="224"/>
      <c r="EQ38" s="220"/>
      <c r="ER38" s="220"/>
      <c r="ES38" s="197"/>
      <c r="ET38" s="74"/>
      <c r="EU38" s="220"/>
      <c r="EV38" s="76"/>
      <c r="EW38" s="227"/>
      <c r="EX38" s="220"/>
      <c r="EY38" s="76"/>
      <c r="EZ38" s="76"/>
      <c r="FA38" s="220"/>
      <c r="FB38" s="76"/>
      <c r="FC38" s="17"/>
      <c r="FD38" s="74"/>
      <c r="FE38" s="233"/>
      <c r="FF38" s="233"/>
      <c r="FG38" s="230"/>
      <c r="FH38" s="229"/>
      <c r="FI38" s="229"/>
      <c r="FJ38" s="116"/>
      <c r="FK38" s="220"/>
      <c r="FL38" s="234"/>
      <c r="FM38" s="96"/>
      <c r="FN38" s="74"/>
      <c r="FO38" s="232"/>
      <c r="FP38" s="220"/>
      <c r="FQ38" s="220"/>
      <c r="FR38" s="220"/>
      <c r="FS38" s="224"/>
      <c r="FT38" s="224"/>
      <c r="FU38" s="220"/>
      <c r="FV38" s="220"/>
      <c r="FW38" s="74"/>
      <c r="FX38" s="235"/>
      <c r="FY38" s="235"/>
      <c r="FZ38" s="235"/>
      <c r="GA38" s="235"/>
      <c r="GB38" s="235"/>
      <c r="GC38" s="235"/>
      <c r="GD38" s="235"/>
      <c r="GE38" s="4"/>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row>
    <row r="39" spans="1:245" ht="12" customHeight="1">
      <c r="A39" s="19" t="s">
        <v>398</v>
      </c>
      <c r="B39" s="93"/>
      <c r="C39" s="251"/>
      <c r="D39" s="93"/>
      <c r="E39" s="252"/>
      <c r="F39" s="252"/>
      <c r="G39" s="93"/>
      <c r="H39" s="65"/>
      <c r="AB39" s="110"/>
      <c r="AD39" s="201"/>
      <c r="AM39" s="110"/>
      <c r="AV39" s="253"/>
      <c r="AW39" s="4"/>
      <c r="AX39" s="253"/>
      <c r="AY39" s="4"/>
      <c r="BA39" s="4"/>
      <c r="BC39" s="4"/>
      <c r="BE39" s="4"/>
      <c r="BI39" s="110"/>
      <c r="BT39" s="253"/>
      <c r="BV39" s="253"/>
      <c r="CD39" s="253"/>
      <c r="CE39" s="4"/>
      <c r="CF39" s="253"/>
      <c r="CI39" s="4"/>
      <c r="CJ39" s="4"/>
      <c r="CK39" s="4"/>
      <c r="CN39" s="253"/>
      <c r="CO39" s="4"/>
      <c r="CP39" s="253"/>
      <c r="CQ39" s="4"/>
      <c r="CS39" s="4"/>
      <c r="CT39" s="4"/>
      <c r="CU39" s="4"/>
      <c r="CV39" s="4"/>
      <c r="CX39" s="253"/>
      <c r="CZ39" s="253"/>
      <c r="DH39" s="253"/>
      <c r="DJ39" s="110"/>
      <c r="DV39" s="253"/>
      <c r="DZ39" s="4"/>
      <c r="EC39" s="253"/>
      <c r="ED39" s="254"/>
      <c r="EE39" s="253"/>
      <c r="EF39" s="110"/>
      <c r="EG39" s="110"/>
      <c r="EH39" s="110"/>
      <c r="EI39" s="110"/>
      <c r="EJ39" s="253"/>
      <c r="EK39" s="254"/>
      <c r="EL39" s="253"/>
      <c r="EM39" s="110"/>
      <c r="EN39" s="110"/>
      <c r="EO39" s="110"/>
      <c r="ET39" s="253"/>
      <c r="EV39" s="253"/>
      <c r="FD39" s="253"/>
      <c r="FH39" s="4"/>
      <c r="FN39" s="253"/>
      <c r="FO39" s="254"/>
      <c r="FP39" s="253"/>
      <c r="FQ39" s="110"/>
      <c r="FR39" s="110"/>
      <c r="FS39" s="110"/>
      <c r="FT39" s="94"/>
      <c r="FU39" s="4"/>
      <c r="FV39" s="94"/>
      <c r="GD39" s="96"/>
    </row>
    <row r="40" spans="1:245" ht="12" customHeight="1">
      <c r="A40" s="554"/>
      <c r="B40" s="25"/>
      <c r="C40" s="25"/>
      <c r="D40" s="25"/>
      <c r="E40" s="255"/>
      <c r="F40" s="25"/>
      <c r="G40" s="25"/>
      <c r="H40" s="65"/>
      <c r="AB40" s="256"/>
      <c r="AC40" s="257"/>
      <c r="AD40" s="257"/>
      <c r="AE40" s="257"/>
      <c r="AF40" s="257"/>
      <c r="AG40" s="258"/>
      <c r="AH40" s="257"/>
      <c r="AI40" s="257"/>
      <c r="AJ40" s="257"/>
      <c r="AM40" s="253"/>
      <c r="AV40" s="253"/>
      <c r="AW40" s="4"/>
      <c r="AY40" s="4"/>
      <c r="BA40" s="4"/>
      <c r="BC40" s="4"/>
      <c r="BE40" s="4"/>
      <c r="BI40" s="253"/>
      <c r="BT40" s="253"/>
      <c r="CD40" s="253"/>
      <c r="CG40" s="4"/>
      <c r="CH40" s="4"/>
      <c r="CK40" s="4"/>
      <c r="CL40" s="4"/>
      <c r="CM40" s="4"/>
      <c r="CN40" s="253"/>
      <c r="CO40" s="4"/>
      <c r="CP40" s="4"/>
      <c r="CQ40" s="4"/>
      <c r="CS40" s="4"/>
      <c r="CT40" s="4"/>
      <c r="CU40" s="4"/>
      <c r="CV40" s="4"/>
      <c r="DH40" s="259"/>
      <c r="DJ40" s="253"/>
      <c r="DV40" s="110"/>
      <c r="DZ40" s="4"/>
      <c r="EC40" s="110"/>
      <c r="ED40" s="253"/>
      <c r="EF40" s="4"/>
      <c r="EG40" s="4"/>
      <c r="EH40" s="4"/>
      <c r="EI40" s="4"/>
      <c r="EJ40" s="110"/>
      <c r="EK40" s="253"/>
      <c r="EM40" s="4"/>
      <c r="EN40" s="4"/>
      <c r="EO40" s="4"/>
      <c r="EP40" s="4"/>
      <c r="ER40" s="4"/>
      <c r="FN40" s="110"/>
      <c r="FO40" s="253"/>
      <c r="FP40" s="94"/>
      <c r="FQ40" s="4"/>
      <c r="FR40" s="4"/>
      <c r="FS40" s="4"/>
      <c r="FT40" s="4"/>
      <c r="FU40" s="4"/>
      <c r="FV40" s="4"/>
    </row>
    <row r="41" spans="1:245" s="121" customFormat="1" ht="2.85" customHeight="1">
      <c r="A41" s="28"/>
      <c r="B41" s="28"/>
      <c r="C41" s="28"/>
      <c r="D41" s="28"/>
      <c r="G41" s="28"/>
      <c r="H41" s="30"/>
      <c r="I41" s="260"/>
      <c r="J41" s="261"/>
      <c r="K41" s="29"/>
      <c r="L41" s="31"/>
      <c r="M41" s="262"/>
      <c r="N41" s="31"/>
      <c r="O41" s="263"/>
      <c r="P41" s="31"/>
      <c r="Q41" s="263"/>
      <c r="R41" s="264"/>
      <c r="S41" s="27"/>
      <c r="T41" s="27"/>
      <c r="U41" s="27"/>
      <c r="V41" s="27"/>
      <c r="W41" s="27"/>
      <c r="X41" s="27"/>
      <c r="Y41" s="27"/>
      <c r="Z41" s="27"/>
      <c r="AA41" s="27"/>
      <c r="AB41" s="27"/>
      <c r="AC41" s="27"/>
      <c r="AD41" s="31"/>
      <c r="AE41" s="27"/>
      <c r="AF41" s="31"/>
      <c r="AG41" s="27"/>
      <c r="AH41" s="31"/>
      <c r="AI41" s="265"/>
      <c r="AJ41" s="27"/>
      <c r="AK41" s="31"/>
      <c r="AL41" s="27"/>
      <c r="AM41" s="27"/>
      <c r="AN41" s="266"/>
      <c r="AO41" s="267"/>
      <c r="AP41" s="267"/>
      <c r="AQ41" s="31"/>
      <c r="AR41" s="31"/>
      <c r="AS41" s="31"/>
      <c r="AT41" s="31"/>
      <c r="AU41" s="31"/>
      <c r="AV41" s="31"/>
      <c r="AW41" s="31"/>
      <c r="AX41" s="31"/>
      <c r="AY41" s="31"/>
      <c r="AZ41" s="31"/>
      <c r="BA41" s="31"/>
      <c r="BB41" s="31"/>
      <c r="BC41" s="31"/>
      <c r="BD41" s="31"/>
      <c r="BE41" s="31"/>
      <c r="BF41" s="261"/>
      <c r="BG41" s="31"/>
      <c r="BH41" s="31"/>
      <c r="BI41" s="99"/>
      <c r="BJ41" s="31"/>
      <c r="BK41" s="31"/>
      <c r="BL41" s="31"/>
      <c r="BM41" s="31"/>
      <c r="BN41" s="31"/>
      <c r="BO41" s="31"/>
      <c r="BP41" s="31"/>
      <c r="BQ41" s="31"/>
      <c r="BR41" s="31"/>
      <c r="BS41" s="31"/>
      <c r="BT41" s="31"/>
      <c r="BU41" s="27"/>
      <c r="BV41" s="27"/>
      <c r="BW41" s="31"/>
      <c r="BX41" s="31"/>
      <c r="BY41" s="27"/>
      <c r="BZ41" s="27"/>
      <c r="CA41" s="27"/>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253"/>
      <c r="DK41" s="31"/>
      <c r="DL41" s="268"/>
      <c r="DM41" s="31"/>
      <c r="DN41" s="31"/>
      <c r="DO41" s="27"/>
      <c r="DP41" s="269"/>
      <c r="DQ41" s="270"/>
      <c r="DR41" s="27"/>
      <c r="DS41" s="31"/>
      <c r="DT41" s="31"/>
      <c r="DU41" s="31"/>
      <c r="DV41" s="253"/>
      <c r="DW41" s="27"/>
      <c r="DX41" s="27"/>
      <c r="DY41" s="27"/>
      <c r="DZ41" s="27"/>
      <c r="EA41" s="27"/>
      <c r="EB41" s="27"/>
      <c r="EC41" s="27"/>
      <c r="ED41" s="31"/>
      <c r="EE41" s="31"/>
      <c r="EF41" s="31"/>
      <c r="EG41" s="31"/>
      <c r="EH41" s="31"/>
      <c r="EI41" s="31"/>
      <c r="EJ41" s="31"/>
      <c r="EK41" s="31"/>
      <c r="EL41" s="31"/>
      <c r="EM41" s="31"/>
      <c r="EN41" s="271"/>
      <c r="EO41" s="31"/>
      <c r="EP41" s="31"/>
      <c r="EQ41" s="27"/>
      <c r="ER41" s="31"/>
      <c r="ES41" s="31"/>
      <c r="ET41" s="27"/>
      <c r="EU41" s="31"/>
      <c r="EV41" s="31"/>
      <c r="EW41" s="31"/>
      <c r="EX41" s="27"/>
      <c r="EY41" s="31"/>
      <c r="EZ41" s="31"/>
      <c r="FA41" s="27"/>
      <c r="FB41" s="31"/>
      <c r="FC41" s="31"/>
      <c r="FD41" s="31"/>
      <c r="FE41" s="31"/>
      <c r="FF41" s="31"/>
      <c r="FG41" s="31"/>
      <c r="FH41" s="31"/>
      <c r="FI41" s="31"/>
      <c r="FJ41" s="31"/>
      <c r="FK41" s="31"/>
      <c r="FL41" s="31"/>
      <c r="FM41" s="272"/>
      <c r="FN41" s="31"/>
      <c r="FO41" s="31"/>
      <c r="FP41" s="31"/>
      <c r="FQ41" s="31"/>
      <c r="FR41" s="31"/>
      <c r="FS41" s="31"/>
      <c r="FT41" s="31"/>
      <c r="FU41" s="27"/>
      <c r="FV41" s="31"/>
      <c r="FW41" s="272"/>
      <c r="FX41" s="272"/>
      <c r="FY41" s="272"/>
      <c r="FZ41" s="272"/>
      <c r="GA41" s="272"/>
      <c r="GB41" s="272"/>
      <c r="GC41" s="272"/>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row>
    <row r="42" spans="1:245" ht="15.75" customHeight="1">
      <c r="A42" s="668" t="s">
        <v>3</v>
      </c>
      <c r="B42" s="1"/>
      <c r="C42" s="1"/>
      <c r="D42" s="1"/>
      <c r="E42" s="2"/>
      <c r="F42" s="2"/>
      <c r="G42" s="1"/>
      <c r="H42" s="27"/>
      <c r="I42" s="260"/>
      <c r="J42" s="101"/>
      <c r="K42" s="4"/>
      <c r="L42" s="35"/>
      <c r="M42" s="273"/>
      <c r="N42" s="118"/>
      <c r="O42" s="118"/>
      <c r="P42" s="274"/>
      <c r="Q42" s="118"/>
      <c r="R42" s="264"/>
      <c r="AF42" s="4"/>
      <c r="AH42" s="4"/>
      <c r="AI42" s="4"/>
      <c r="AK42" s="4"/>
      <c r="AL42" s="4"/>
      <c r="AM42" s="275"/>
      <c r="AN42" s="4"/>
      <c r="AO42" s="4"/>
      <c r="AP42" s="4"/>
      <c r="AQ42" s="4"/>
      <c r="AR42" s="4"/>
      <c r="AS42" s="4"/>
      <c r="AT42" s="4"/>
      <c r="AY42" s="27"/>
      <c r="AZ42" s="27"/>
      <c r="BA42" s="27"/>
      <c r="BB42" s="27"/>
      <c r="BC42" s="27"/>
      <c r="BD42" s="27"/>
      <c r="BE42" s="27"/>
      <c r="BF42" s="27"/>
      <c r="BG42" s="27"/>
      <c r="BH42" s="27"/>
      <c r="BI42" s="27"/>
      <c r="BJ42" s="155"/>
      <c r="BK42" s="276"/>
      <c r="BL42" s="276"/>
      <c r="BM42" s="27"/>
      <c r="BN42" s="27"/>
      <c r="BO42" s="27"/>
      <c r="BP42" s="27"/>
      <c r="BQ42" s="27"/>
      <c r="BR42" s="12"/>
      <c r="BS42" s="27"/>
      <c r="CD42" s="277"/>
      <c r="CE42" s="83"/>
      <c r="CF42" s="83"/>
      <c r="CG42" s="83"/>
      <c r="CH42" s="83"/>
      <c r="CI42" s="83"/>
      <c r="CJ42" s="83"/>
      <c r="CK42" s="83"/>
      <c r="CL42" s="83"/>
      <c r="DH42" s="99"/>
      <c r="DL42" s="278"/>
      <c r="DR42" s="94"/>
      <c r="DU42" s="4"/>
      <c r="DV42" s="279"/>
      <c r="DW42" s="280"/>
      <c r="EW42" s="281"/>
      <c r="GE42" s="17"/>
    </row>
    <row r="43" spans="1:245" s="109" customFormat="1" ht="12" customHeight="1">
      <c r="A43" s="671" t="s">
        <v>402</v>
      </c>
      <c r="B43" s="509"/>
      <c r="C43" s="579"/>
      <c r="D43" s="349"/>
      <c r="H43" s="505"/>
      <c r="I43" s="491"/>
      <c r="J43" s="506"/>
      <c r="K43" s="6"/>
      <c r="L43" s="484"/>
      <c r="M43" s="507"/>
      <c r="N43" s="507"/>
      <c r="O43" s="484"/>
      <c r="P43" s="484"/>
      <c r="Q43" s="507"/>
      <c r="R43" s="494"/>
      <c r="S43" s="97"/>
      <c r="T43" s="97"/>
      <c r="U43" s="97"/>
      <c r="V43" s="97"/>
      <c r="W43" s="97"/>
      <c r="X43" s="6"/>
      <c r="Y43" s="6"/>
      <c r="Z43" s="97"/>
      <c r="AA43" s="97"/>
      <c r="AB43" s="496"/>
      <c r="AC43" s="494"/>
      <c r="AD43" s="102"/>
      <c r="AE43" s="6"/>
      <c r="AF43" s="6"/>
      <c r="AG43" s="6"/>
      <c r="AH43" s="6"/>
      <c r="AI43" s="6"/>
      <c r="AJ43" s="508"/>
      <c r="AK43" s="6"/>
      <c r="AL43" s="6"/>
      <c r="AM43" s="6"/>
      <c r="AN43" s="509"/>
      <c r="AO43" s="510"/>
      <c r="AP43" s="510"/>
      <c r="AQ43" s="102"/>
      <c r="AR43" s="6"/>
      <c r="AS43" s="102"/>
      <c r="AT43" s="482"/>
      <c r="AU43" s="6"/>
      <c r="AV43" s="496"/>
      <c r="AW43" s="494"/>
      <c r="AX43" s="102"/>
      <c r="AY43" s="6"/>
      <c r="AZ43" s="498"/>
      <c r="BA43" s="6"/>
      <c r="BB43" s="6"/>
      <c r="BC43" s="6"/>
      <c r="BD43" s="6"/>
      <c r="BE43" s="6"/>
      <c r="BF43" s="508"/>
      <c r="BG43" s="511"/>
      <c r="BH43" s="512"/>
      <c r="BI43" s="6"/>
      <c r="BJ43" s="6"/>
      <c r="BK43" s="6"/>
      <c r="BL43" s="6"/>
      <c r="BM43" s="6"/>
      <c r="BN43" s="6"/>
      <c r="BO43" s="6"/>
      <c r="BP43" s="6"/>
      <c r="BQ43" s="6"/>
      <c r="BR43" s="6"/>
      <c r="BS43" s="6"/>
      <c r="BT43" s="496"/>
      <c r="BU43" s="494"/>
      <c r="BV43" s="102"/>
      <c r="BW43" s="102"/>
      <c r="BX43" s="102"/>
      <c r="BY43" s="6"/>
      <c r="BZ43" s="6"/>
      <c r="CA43" s="6"/>
      <c r="CB43" s="102"/>
      <c r="CC43" s="102"/>
      <c r="CD43" s="102"/>
      <c r="CE43" s="102"/>
      <c r="CF43" s="509"/>
      <c r="CG43" s="510"/>
      <c r="CH43" s="510"/>
      <c r="CI43" s="102"/>
      <c r="CJ43" s="102"/>
      <c r="CK43" s="102"/>
      <c r="CL43" s="102"/>
      <c r="CM43" s="102"/>
      <c r="CN43" s="496"/>
      <c r="CO43" s="494"/>
      <c r="CP43" s="102"/>
      <c r="CQ43" s="102"/>
      <c r="CR43" s="102"/>
      <c r="CS43" s="102"/>
      <c r="CT43" s="102"/>
      <c r="CU43" s="102"/>
      <c r="CV43" s="102"/>
      <c r="CW43" s="102"/>
      <c r="CX43" s="102"/>
      <c r="CY43" s="102"/>
      <c r="CZ43" s="102"/>
      <c r="DA43" s="102"/>
      <c r="DB43" s="102"/>
      <c r="DC43" s="102"/>
      <c r="DD43" s="102"/>
      <c r="DE43" s="102"/>
      <c r="DF43" s="102"/>
      <c r="DG43" s="102"/>
      <c r="DH43" s="496"/>
      <c r="DI43" s="494"/>
      <c r="DJ43" s="102"/>
      <c r="DK43" s="102"/>
      <c r="DL43" s="513"/>
      <c r="DM43" s="102"/>
      <c r="DN43" s="102"/>
      <c r="DO43" s="6"/>
      <c r="DP43" s="102"/>
      <c r="DQ43" s="102"/>
      <c r="DR43" s="102"/>
      <c r="DS43" s="102"/>
      <c r="DT43" s="102"/>
      <c r="DU43" s="102"/>
      <c r="DV43" s="102"/>
      <c r="DW43" s="498"/>
      <c r="DX43" s="102"/>
      <c r="DY43" s="102"/>
      <c r="DZ43" s="102"/>
      <c r="EA43" s="102"/>
      <c r="EB43" s="102"/>
      <c r="EC43" s="496"/>
      <c r="ED43" s="494"/>
      <c r="EE43" s="102"/>
      <c r="EF43" s="102"/>
      <c r="EG43" s="102"/>
      <c r="EH43" s="102"/>
      <c r="EI43" s="102"/>
      <c r="EJ43" s="102"/>
      <c r="EK43" s="102"/>
      <c r="EL43" s="514"/>
      <c r="EM43" s="514"/>
      <c r="EN43" s="515"/>
      <c r="EO43" s="514"/>
      <c r="EP43" s="514"/>
      <c r="EQ43" s="498"/>
      <c r="ER43" s="514"/>
      <c r="ES43" s="102"/>
      <c r="ET43" s="6"/>
      <c r="EU43" s="102"/>
      <c r="EV43" s="102"/>
      <c r="EW43" s="509"/>
      <c r="EX43" s="6"/>
      <c r="EY43" s="102"/>
      <c r="EZ43" s="102"/>
      <c r="FA43" s="6"/>
      <c r="FB43" s="516"/>
      <c r="FC43" s="102"/>
      <c r="FD43" s="496"/>
      <c r="FE43" s="494"/>
      <c r="FF43" s="102"/>
      <c r="FG43" s="510"/>
      <c r="FH43" s="510"/>
      <c r="FI43" s="510"/>
      <c r="FJ43" s="102"/>
      <c r="FK43" s="102"/>
      <c r="FL43" s="102"/>
      <c r="FM43" s="490"/>
      <c r="FN43" s="490"/>
      <c r="FO43" s="490"/>
      <c r="FP43" s="490"/>
      <c r="FQ43" s="490"/>
      <c r="FR43" s="490"/>
      <c r="FS43" s="490"/>
      <c r="FT43" s="490"/>
      <c r="FU43" s="490"/>
      <c r="FV43" s="490"/>
      <c r="FW43" s="490"/>
      <c r="FX43" s="490"/>
      <c r="FY43" s="490"/>
      <c r="FZ43" s="490"/>
      <c r="GA43" s="490"/>
      <c r="GB43" s="490"/>
      <c r="GC43" s="490"/>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row>
    <row r="44" spans="1:245" ht="14.25" customHeight="1">
      <c r="A44" s="1123" t="s">
        <v>7</v>
      </c>
      <c r="B44" s="1111" t="s">
        <v>364</v>
      </c>
      <c r="C44" s="1124"/>
      <c r="D44" s="699"/>
      <c r="E44" s="2"/>
      <c r="F44" s="2"/>
      <c r="G44" s="1"/>
      <c r="H44" s="49"/>
      <c r="I44" s="41"/>
      <c r="J44" s="42"/>
      <c r="K44" s="43"/>
      <c r="L44" s="27"/>
      <c r="M44" s="44"/>
      <c r="N44" s="44"/>
      <c r="O44" s="27"/>
      <c r="P44" s="27"/>
      <c r="Q44" s="12"/>
      <c r="R44" s="45"/>
      <c r="AB44" s="134"/>
      <c r="AC44" s="118"/>
      <c r="AD44" s="134"/>
      <c r="AE44" s="49"/>
      <c r="AG44" s="134"/>
      <c r="AH44" s="134"/>
      <c r="AI44" s="135"/>
      <c r="AJ44" s="135"/>
      <c r="AK44" s="135"/>
      <c r="AL44" s="135"/>
      <c r="AM44" s="135"/>
      <c r="AN44" s="135"/>
      <c r="AO44" s="135"/>
      <c r="AP44" s="135"/>
      <c r="AQ44" s="135"/>
      <c r="AR44" s="118"/>
      <c r="AS44" s="135"/>
      <c r="AU44" s="135"/>
      <c r="AV44" s="4"/>
      <c r="AW44" s="118"/>
      <c r="AX44" s="96"/>
      <c r="AZ44" s="118"/>
      <c r="BA44" s="118"/>
      <c r="BB44" s="96"/>
      <c r="BC44" s="96"/>
      <c r="BD44" s="118"/>
      <c r="BE44" s="135"/>
      <c r="BF44" s="135"/>
      <c r="BG44" s="135"/>
      <c r="BH44" s="118"/>
      <c r="BI44" s="135"/>
      <c r="BJ44" s="135"/>
      <c r="BK44" s="135"/>
      <c r="BL44" s="135"/>
      <c r="BM44" s="135"/>
      <c r="BN44" s="135"/>
      <c r="BO44" s="135"/>
      <c r="BP44" s="135"/>
      <c r="BQ44" s="135"/>
      <c r="BR44" s="135"/>
      <c r="BS44" s="138"/>
      <c r="BT44" s="46"/>
      <c r="BU44" s="134"/>
      <c r="BV44" s="134"/>
      <c r="BW44" s="134"/>
      <c r="BX44" s="134"/>
      <c r="BY44" s="134"/>
      <c r="BZ44" s="134"/>
      <c r="CA44" s="134"/>
      <c r="CB44" s="134"/>
      <c r="CN44" s="46"/>
      <c r="CO44" s="134"/>
      <c r="CP44" s="134"/>
      <c r="CQ44" s="134"/>
      <c r="CR44" s="134"/>
      <c r="CS44" s="134"/>
      <c r="CT44" s="134"/>
      <c r="CU44" s="134"/>
      <c r="CV44" s="134"/>
      <c r="CZ44" s="287"/>
      <c r="DA44" s="287"/>
      <c r="DB44" s="261"/>
      <c r="DC44" s="261"/>
      <c r="DH44" s="45"/>
      <c r="DI44" s="116"/>
      <c r="DJ44" s="116"/>
      <c r="DK44" s="116"/>
      <c r="DL44" s="288"/>
      <c r="DM44" s="154"/>
      <c r="DN44" s="116"/>
      <c r="DS44" s="46"/>
      <c r="DU44" s="117"/>
      <c r="DW44" s="201"/>
      <c r="EB44" s="289"/>
      <c r="ED44" s="152"/>
      <c r="EE44" s="135"/>
      <c r="EF44" s="135"/>
      <c r="EG44" s="135"/>
      <c r="EI44" s="290"/>
      <c r="EM44" s="81"/>
      <c r="EN44" s="81"/>
      <c r="EO44" s="81"/>
      <c r="EW44" s="201"/>
      <c r="EZ44" s="291"/>
      <c r="FB44" s="286"/>
      <c r="FD44" s="45"/>
      <c r="GE44" s="17"/>
    </row>
    <row r="45" spans="1:245" ht="14.25" customHeight="1">
      <c r="A45" s="1110"/>
      <c r="B45" s="938" t="s">
        <v>58</v>
      </c>
      <c r="C45" s="677" t="s">
        <v>59</v>
      </c>
      <c r="D45" s="705"/>
      <c r="E45" s="293"/>
      <c r="F45" s="2"/>
      <c r="G45" s="1"/>
      <c r="H45" s="134"/>
      <c r="J45" s="4"/>
      <c r="K45" s="35"/>
      <c r="L45" s="46"/>
      <c r="M45" s="47"/>
      <c r="N45" s="4"/>
      <c r="O45" s="35"/>
      <c r="P45" s="46"/>
      <c r="Q45" s="48"/>
      <c r="AB45" s="144"/>
      <c r="AC45" s="118"/>
      <c r="AD45" s="134"/>
      <c r="AE45" s="118"/>
      <c r="AF45" s="294"/>
      <c r="AG45" s="118"/>
      <c r="AH45" s="134"/>
      <c r="AI45" s="135"/>
      <c r="AJ45" s="135"/>
      <c r="AK45" s="135"/>
      <c r="AL45" s="135"/>
      <c r="AM45" s="135"/>
      <c r="AN45" s="135"/>
      <c r="AO45" s="135"/>
      <c r="AP45" s="135"/>
      <c r="AQ45" s="135"/>
      <c r="AR45" s="118"/>
      <c r="AS45" s="135"/>
      <c r="AT45" s="135"/>
      <c r="AU45" s="135"/>
      <c r="AV45" s="49"/>
      <c r="AW45" s="118"/>
      <c r="AX45" s="96"/>
      <c r="AZ45" s="118"/>
      <c r="BA45" s="118"/>
      <c r="BB45" s="96"/>
      <c r="BC45" s="96"/>
      <c r="BD45" s="118"/>
      <c r="BE45" s="134"/>
      <c r="BF45" s="134"/>
      <c r="BG45" s="134"/>
      <c r="BH45" s="134"/>
      <c r="BI45" s="4"/>
      <c r="BJ45" s="4"/>
      <c r="BK45" s="4"/>
      <c r="BL45" s="4"/>
      <c r="BM45" s="4"/>
      <c r="BN45" s="4"/>
      <c r="BO45" s="4"/>
      <c r="BP45" s="4"/>
      <c r="BQ45" s="134"/>
      <c r="BR45" s="134"/>
      <c r="BS45" s="149"/>
      <c r="BT45" s="49"/>
      <c r="BU45" s="134"/>
      <c r="BV45" s="134"/>
      <c r="BW45" s="134"/>
      <c r="BX45" s="134"/>
      <c r="BY45" s="134"/>
      <c r="BZ45" s="134"/>
      <c r="CA45" s="134"/>
      <c r="CB45" s="134"/>
      <c r="CN45" s="49"/>
      <c r="CO45" s="134"/>
      <c r="CP45" s="134"/>
      <c r="CQ45" s="134"/>
      <c r="CR45" s="134"/>
      <c r="CS45" s="134"/>
      <c r="CT45" s="134"/>
      <c r="CU45" s="134"/>
      <c r="CV45" s="134"/>
      <c r="DH45" s="49"/>
      <c r="DI45" s="295"/>
      <c r="DJ45" s="145"/>
      <c r="DK45" s="141"/>
      <c r="DL45" s="296"/>
      <c r="DM45" s="154"/>
      <c r="DN45" s="201"/>
      <c r="DR45" s="297"/>
      <c r="DU45" s="117"/>
      <c r="EC45" s="49"/>
      <c r="ED45" s="141"/>
      <c r="EE45" s="118"/>
      <c r="EF45" s="135"/>
      <c r="EG45" s="135"/>
      <c r="EH45" s="135"/>
      <c r="EI45" s="135"/>
      <c r="EZ45" s="291"/>
      <c r="FB45" s="201"/>
      <c r="FD45" s="49"/>
      <c r="FE45" s="141"/>
      <c r="FF45" s="141"/>
    </row>
    <row r="46" spans="1:245" ht="14.25" customHeight="1">
      <c r="A46" s="670" t="s">
        <v>8</v>
      </c>
      <c r="B46" s="920">
        <v>269.60639492040883</v>
      </c>
      <c r="C46" s="723">
        <v>131.55940171517284</v>
      </c>
      <c r="D46" s="65"/>
      <c r="E46" s="300"/>
      <c r="F46" s="2"/>
      <c r="G46" s="301"/>
      <c r="H46" s="86"/>
      <c r="J46" s="50"/>
      <c r="K46" s="51"/>
      <c r="L46" s="51"/>
      <c r="M46" s="52"/>
      <c r="N46" s="53"/>
      <c r="O46" s="51"/>
      <c r="P46" s="51"/>
      <c r="Q46" s="52"/>
      <c r="AB46" s="54"/>
      <c r="AC46" s="158"/>
      <c r="AD46" s="158"/>
      <c r="AE46" s="158"/>
      <c r="AF46" s="302"/>
      <c r="AG46" s="158"/>
      <c r="AH46" s="158"/>
      <c r="AI46" s="160"/>
      <c r="AJ46" s="160"/>
      <c r="AK46" s="160"/>
      <c r="AL46" s="160"/>
      <c r="AM46" s="160"/>
      <c r="AN46" s="160"/>
      <c r="AO46" s="160"/>
      <c r="AP46" s="160"/>
      <c r="AQ46" s="160"/>
      <c r="AR46" s="160"/>
      <c r="AS46" s="160"/>
      <c r="AT46" s="160"/>
      <c r="AU46" s="160"/>
      <c r="AV46" s="54"/>
      <c r="AW46" s="87"/>
      <c r="AX46" s="303"/>
      <c r="AY46" s="303"/>
      <c r="AZ46" s="304"/>
      <c r="BA46" s="304"/>
      <c r="BB46" s="305"/>
      <c r="BC46" s="305"/>
      <c r="BD46" s="87"/>
      <c r="BE46" s="161"/>
      <c r="BF46" s="161"/>
      <c r="BG46" s="161"/>
      <c r="BH46" s="161"/>
      <c r="BI46" s="138"/>
      <c r="BJ46" s="138"/>
      <c r="BK46" s="138"/>
      <c r="BL46" s="138"/>
      <c r="BM46" s="138"/>
      <c r="BN46" s="138"/>
      <c r="BO46" s="138"/>
      <c r="BP46" s="138"/>
      <c r="BQ46" s="161"/>
      <c r="BR46" s="161"/>
      <c r="BS46" s="182"/>
      <c r="BT46" s="54"/>
      <c r="BU46" s="194"/>
      <c r="BV46" s="194"/>
      <c r="BW46" s="194"/>
      <c r="BX46" s="194"/>
      <c r="BY46" s="194"/>
      <c r="BZ46" s="194"/>
      <c r="CA46" s="194"/>
      <c r="CB46" s="194"/>
      <c r="CC46" s="306"/>
      <c r="CD46" s="186"/>
      <c r="CE46" s="186"/>
      <c r="CF46" s="186"/>
      <c r="CG46" s="186"/>
      <c r="CH46" s="186"/>
      <c r="CI46" s="186"/>
      <c r="CJ46" s="186"/>
      <c r="CK46" s="186"/>
      <c r="CL46" s="186"/>
      <c r="CM46" s="186"/>
      <c r="CN46" s="54"/>
      <c r="CO46" s="198"/>
      <c r="CP46" s="198"/>
      <c r="CQ46" s="198"/>
      <c r="CR46" s="198"/>
      <c r="CS46" s="198"/>
      <c r="CT46" s="198"/>
      <c r="CU46" s="198"/>
      <c r="CV46" s="198"/>
      <c r="CX46" s="186"/>
      <c r="CY46" s="186"/>
      <c r="CZ46" s="186"/>
      <c r="DA46" s="186"/>
      <c r="DB46" s="186"/>
      <c r="DC46" s="186"/>
      <c r="DD46" s="186"/>
      <c r="DE46" s="186"/>
      <c r="DF46" s="186"/>
      <c r="DG46" s="186"/>
      <c r="DH46" s="54"/>
      <c r="DI46" s="307"/>
      <c r="DJ46" s="308"/>
      <c r="DK46" s="308"/>
      <c r="DL46" s="309"/>
      <c r="DM46" s="308"/>
      <c r="DN46" s="308"/>
      <c r="DR46" s="94"/>
      <c r="DU46" s="193"/>
      <c r="EB46" s="201"/>
      <c r="EC46" s="54"/>
      <c r="ED46" s="198"/>
      <c r="EE46" s="198"/>
      <c r="EF46" s="198"/>
      <c r="EG46" s="310"/>
      <c r="EH46" s="310"/>
      <c r="EI46" s="310"/>
      <c r="FD46" s="54"/>
      <c r="FE46" s="311"/>
      <c r="FF46" s="311"/>
    </row>
    <row r="47" spans="1:245" ht="14.25" customHeight="1">
      <c r="A47" s="524" t="s">
        <v>9</v>
      </c>
      <c r="B47" s="921">
        <v>224.73036828323998</v>
      </c>
      <c r="C47" s="724">
        <v>177.29784054057467</v>
      </c>
      <c r="D47" s="312"/>
      <c r="E47" s="2"/>
      <c r="F47" s="313"/>
      <c r="G47" s="314"/>
      <c r="H47" s="86"/>
      <c r="J47" s="54"/>
      <c r="K47" s="55"/>
      <c r="L47" s="55"/>
      <c r="M47" s="56"/>
      <c r="N47" s="57"/>
      <c r="O47" s="55"/>
      <c r="P47" s="58"/>
      <c r="Q47" s="56"/>
      <c r="AB47" s="54"/>
      <c r="AC47" s="158"/>
      <c r="AD47" s="158"/>
      <c r="AE47" s="158"/>
      <c r="AF47" s="302"/>
      <c r="AG47" s="158"/>
      <c r="AH47" s="158"/>
      <c r="AI47" s="160"/>
      <c r="AJ47" s="160"/>
      <c r="AK47" s="160"/>
      <c r="AL47" s="160"/>
      <c r="AM47" s="160"/>
      <c r="AN47" s="160"/>
      <c r="AO47" s="160"/>
      <c r="AP47" s="160"/>
      <c r="AQ47" s="160"/>
      <c r="AR47" s="160"/>
      <c r="AS47" s="160"/>
      <c r="AT47" s="160"/>
      <c r="AU47" s="160"/>
      <c r="AV47" s="54"/>
      <c r="AW47" s="87"/>
      <c r="AX47" s="303"/>
      <c r="AY47" s="303"/>
      <c r="AZ47" s="304"/>
      <c r="BA47" s="304"/>
      <c r="BB47" s="305"/>
      <c r="BC47" s="305"/>
      <c r="BD47" s="87"/>
      <c r="BE47" s="161"/>
      <c r="BF47" s="161"/>
      <c r="BG47" s="161"/>
      <c r="BH47" s="161"/>
      <c r="BI47" s="138"/>
      <c r="BJ47" s="138"/>
      <c r="BK47" s="138"/>
      <c r="BL47" s="138"/>
      <c r="BM47" s="138"/>
      <c r="BN47" s="138"/>
      <c r="BO47" s="138"/>
      <c r="BP47" s="138"/>
      <c r="BQ47" s="161"/>
      <c r="BR47" s="161"/>
      <c r="BS47" s="182"/>
      <c r="BT47" s="54"/>
      <c r="BU47" s="194"/>
      <c r="BV47" s="194"/>
      <c r="BW47" s="194"/>
      <c r="BX47" s="194"/>
      <c r="BY47" s="194"/>
      <c r="BZ47" s="194"/>
      <c r="CA47" s="194"/>
      <c r="CB47" s="194"/>
      <c r="CD47" s="186"/>
      <c r="CE47" s="186"/>
      <c r="CF47" s="186"/>
      <c r="CG47" s="186"/>
      <c r="CH47" s="186"/>
      <c r="CI47" s="186"/>
      <c r="CJ47" s="186"/>
      <c r="CK47" s="186"/>
      <c r="CL47" s="186"/>
      <c r="CM47" s="186"/>
      <c r="CN47" s="54"/>
      <c r="CO47" s="198"/>
      <c r="CP47" s="198"/>
      <c r="CQ47" s="198"/>
      <c r="CR47" s="198"/>
      <c r="CS47" s="198"/>
      <c r="CT47" s="198"/>
      <c r="CU47" s="198"/>
      <c r="CV47" s="198"/>
      <c r="CX47" s="186"/>
      <c r="CY47" s="186"/>
      <c r="CZ47" s="186"/>
      <c r="DA47" s="186"/>
      <c r="DB47" s="186"/>
      <c r="DC47" s="186"/>
      <c r="DD47" s="186"/>
      <c r="DE47" s="186"/>
      <c r="DF47" s="186"/>
      <c r="DG47" s="186"/>
      <c r="DH47" s="54"/>
      <c r="DI47" s="308"/>
      <c r="DJ47" s="308"/>
      <c r="DK47" s="308"/>
      <c r="DL47" s="309"/>
      <c r="DM47" s="309"/>
      <c r="DN47" s="308"/>
      <c r="DR47" s="94"/>
      <c r="DU47" s="193"/>
      <c r="EB47" s="193"/>
      <c r="EC47" s="54"/>
      <c r="ED47" s="198"/>
      <c r="EE47" s="198"/>
      <c r="EF47" s="198"/>
      <c r="EG47" s="310"/>
      <c r="EH47" s="310"/>
      <c r="EI47" s="310"/>
      <c r="FD47" s="54"/>
      <c r="FE47" s="311"/>
      <c r="FF47" s="311"/>
      <c r="GE47" s="17"/>
    </row>
    <row r="48" spans="1:245" ht="14.25" customHeight="1">
      <c r="A48" s="670" t="s">
        <v>10</v>
      </c>
      <c r="B48" s="920">
        <v>287.12696874016677</v>
      </c>
      <c r="C48" s="723">
        <v>176.25753942131905</v>
      </c>
      <c r="D48" s="312"/>
      <c r="E48" s="2"/>
      <c r="F48" s="2"/>
      <c r="G48" s="1"/>
      <c r="H48" s="86"/>
      <c r="J48" s="54"/>
      <c r="K48" s="55"/>
      <c r="L48" s="55"/>
      <c r="M48" s="56"/>
      <c r="N48" s="57"/>
      <c r="O48" s="55"/>
      <c r="P48" s="58"/>
      <c r="Q48" s="56"/>
      <c r="AB48" s="54"/>
      <c r="AC48" s="158"/>
      <c r="AD48" s="158"/>
      <c r="AE48" s="158"/>
      <c r="AF48" s="302"/>
      <c r="AG48" s="158"/>
      <c r="AH48" s="158"/>
      <c r="AI48" s="160"/>
      <c r="AJ48" s="160"/>
      <c r="AK48" s="160"/>
      <c r="AL48" s="160"/>
      <c r="AM48" s="160"/>
      <c r="AN48" s="160"/>
      <c r="AO48" s="160"/>
      <c r="AP48" s="160"/>
      <c r="AQ48" s="160"/>
      <c r="AR48" s="160"/>
      <c r="AS48" s="160"/>
      <c r="AT48" s="160"/>
      <c r="AU48" s="160"/>
      <c r="AV48" s="54"/>
      <c r="AW48" s="87"/>
      <c r="AX48" s="303"/>
      <c r="AY48" s="303"/>
      <c r="AZ48" s="304"/>
      <c r="BA48" s="304"/>
      <c r="BB48" s="305"/>
      <c r="BC48" s="305"/>
      <c r="BD48" s="87"/>
      <c r="BE48" s="161"/>
      <c r="BF48" s="161"/>
      <c r="BG48" s="161"/>
      <c r="BH48" s="161"/>
      <c r="BI48" s="138"/>
      <c r="BJ48" s="138"/>
      <c r="BK48" s="138"/>
      <c r="BL48" s="138"/>
      <c r="BM48" s="138"/>
      <c r="BN48" s="138"/>
      <c r="BO48" s="138"/>
      <c r="BP48" s="138"/>
      <c r="BQ48" s="161"/>
      <c r="BR48" s="161"/>
      <c r="BS48" s="182"/>
      <c r="BT48" s="54"/>
      <c r="BU48" s="194"/>
      <c r="BV48" s="194"/>
      <c r="BW48" s="194"/>
      <c r="BX48" s="194"/>
      <c r="BY48" s="194"/>
      <c r="BZ48" s="194"/>
      <c r="CA48" s="194"/>
      <c r="CB48" s="194"/>
      <c r="CD48" s="186"/>
      <c r="CE48" s="186"/>
      <c r="CF48" s="186"/>
      <c r="CG48" s="186"/>
      <c r="CH48" s="186"/>
      <c r="CI48" s="186"/>
      <c r="CJ48" s="186"/>
      <c r="CK48" s="186"/>
      <c r="CL48" s="186"/>
      <c r="CM48" s="186"/>
      <c r="CN48" s="54"/>
      <c r="CO48" s="198"/>
      <c r="CP48" s="198"/>
      <c r="CQ48" s="198"/>
      <c r="CR48" s="198"/>
      <c r="CS48" s="198"/>
      <c r="CT48" s="198"/>
      <c r="CU48" s="198"/>
      <c r="CV48" s="198"/>
      <c r="CX48" s="186"/>
      <c r="CY48" s="186"/>
      <c r="CZ48" s="186"/>
      <c r="DA48" s="186"/>
      <c r="DB48" s="186"/>
      <c r="DC48" s="186"/>
      <c r="DD48" s="186"/>
      <c r="DE48" s="186"/>
      <c r="DF48" s="186"/>
      <c r="DG48" s="186"/>
      <c r="DH48" s="54"/>
      <c r="DI48" s="308"/>
      <c r="DJ48" s="308"/>
      <c r="DK48" s="308"/>
      <c r="DL48" s="309"/>
      <c r="DM48" s="309"/>
      <c r="DN48" s="308"/>
      <c r="DR48" s="94"/>
      <c r="DU48" s="193"/>
      <c r="EB48" s="193"/>
      <c r="EC48" s="54"/>
      <c r="ED48" s="198"/>
      <c r="EE48" s="198"/>
      <c r="EF48" s="198"/>
      <c r="EG48" s="310"/>
      <c r="EH48" s="310"/>
      <c r="EI48" s="310"/>
      <c r="FD48" s="54"/>
      <c r="FE48" s="311"/>
      <c r="FF48" s="311"/>
    </row>
    <row r="49" spans="1:162" ht="14.25" customHeight="1">
      <c r="A49" s="524" t="s">
        <v>11</v>
      </c>
      <c r="B49" s="921">
        <v>285.35132036638424</v>
      </c>
      <c r="C49" s="724">
        <v>119.26599379362381</v>
      </c>
      <c r="D49" s="394"/>
      <c r="E49" s="315"/>
      <c r="F49" s="315"/>
      <c r="G49" s="315"/>
      <c r="H49" s="86"/>
      <c r="J49" s="54"/>
      <c r="K49" s="55"/>
      <c r="L49" s="55"/>
      <c r="M49" s="56"/>
      <c r="N49" s="57"/>
      <c r="O49" s="55"/>
      <c r="P49" s="58"/>
      <c r="Q49" s="56"/>
      <c r="AB49" s="54"/>
      <c r="AC49" s="158"/>
      <c r="AD49" s="158"/>
      <c r="AE49" s="158"/>
      <c r="AF49" s="302"/>
      <c r="AG49" s="158"/>
      <c r="AH49" s="158"/>
      <c r="AI49" s="160"/>
      <c r="AJ49" s="160"/>
      <c r="AK49" s="160"/>
      <c r="AL49" s="160"/>
      <c r="AM49" s="160"/>
      <c r="AN49" s="160"/>
      <c r="AO49" s="160"/>
      <c r="AP49" s="160"/>
      <c r="AQ49" s="160"/>
      <c r="AR49" s="160"/>
      <c r="AS49" s="160"/>
      <c r="AT49" s="160"/>
      <c r="AU49" s="160"/>
      <c r="AV49" s="54"/>
      <c r="AW49" s="87"/>
      <c r="AX49" s="303"/>
      <c r="AY49" s="303"/>
      <c r="AZ49" s="304"/>
      <c r="BA49" s="304"/>
      <c r="BB49" s="305"/>
      <c r="BC49" s="305"/>
      <c r="BD49" s="87"/>
      <c r="BE49" s="161"/>
      <c r="BF49" s="161"/>
      <c r="BG49" s="161"/>
      <c r="BH49" s="161"/>
      <c r="BI49" s="138"/>
      <c r="BJ49" s="138"/>
      <c r="BK49" s="138"/>
      <c r="BL49" s="138"/>
      <c r="BM49" s="138"/>
      <c r="BN49" s="138"/>
      <c r="BO49" s="138"/>
      <c r="BP49" s="138"/>
      <c r="BQ49" s="161"/>
      <c r="BR49" s="161"/>
      <c r="BS49" s="182"/>
      <c r="BT49" s="54"/>
      <c r="BU49" s="194"/>
      <c r="BV49" s="194"/>
      <c r="BW49" s="194"/>
      <c r="BX49" s="194"/>
      <c r="BY49" s="194"/>
      <c r="BZ49" s="194"/>
      <c r="CA49" s="194"/>
      <c r="CB49" s="194"/>
      <c r="CD49" s="186"/>
      <c r="CE49" s="186"/>
      <c r="CF49" s="186"/>
      <c r="CG49" s="186"/>
      <c r="CH49" s="186"/>
      <c r="CI49" s="186"/>
      <c r="CJ49" s="186"/>
      <c r="CK49" s="186"/>
      <c r="CL49" s="186"/>
      <c r="CM49" s="186"/>
      <c r="CN49" s="54"/>
      <c r="CO49" s="198"/>
      <c r="CP49" s="198"/>
      <c r="CQ49" s="198"/>
      <c r="CR49" s="198"/>
      <c r="CS49" s="198"/>
      <c r="CT49" s="198"/>
      <c r="CU49" s="198"/>
      <c r="CV49" s="198"/>
      <c r="CX49" s="186"/>
      <c r="CY49" s="186"/>
      <c r="CZ49" s="186"/>
      <c r="DA49" s="186"/>
      <c r="DB49" s="186"/>
      <c r="DC49" s="186"/>
      <c r="DD49" s="186"/>
      <c r="DE49" s="186"/>
      <c r="DF49" s="186"/>
      <c r="DG49" s="186"/>
      <c r="DH49" s="54"/>
      <c r="DI49" s="308"/>
      <c r="DJ49" s="308"/>
      <c r="DK49" s="308"/>
      <c r="DL49" s="309"/>
      <c r="DM49" s="309"/>
      <c r="DN49" s="308"/>
      <c r="DR49" s="94"/>
      <c r="DU49" s="193"/>
      <c r="EB49" s="193"/>
      <c r="EC49" s="54"/>
      <c r="ED49" s="198"/>
      <c r="EE49" s="198"/>
      <c r="EF49" s="198"/>
      <c r="EG49" s="310"/>
      <c r="EH49" s="310"/>
      <c r="EI49" s="310"/>
      <c r="FD49" s="54"/>
      <c r="FE49" s="311"/>
      <c r="FF49" s="311"/>
    </row>
    <row r="50" spans="1:162" ht="14.25" customHeight="1">
      <c r="A50" s="670" t="s">
        <v>12</v>
      </c>
      <c r="B50" s="920">
        <v>223.57690336973599</v>
      </c>
      <c r="C50" s="723">
        <v>154.21855528284249</v>
      </c>
      <c r="D50" s="1"/>
      <c r="E50" s="2"/>
      <c r="F50" s="2"/>
      <c r="G50" s="1"/>
      <c r="H50" s="86"/>
      <c r="J50" s="54"/>
      <c r="K50" s="55"/>
      <c r="L50" s="55"/>
      <c r="M50" s="56"/>
      <c r="N50" s="57"/>
      <c r="O50" s="55"/>
      <c r="P50" s="58"/>
      <c r="Q50" s="56"/>
      <c r="AB50" s="54"/>
      <c r="AC50" s="158"/>
      <c r="AD50" s="158"/>
      <c r="AE50" s="158"/>
      <c r="AF50" s="302"/>
      <c r="AG50" s="158"/>
      <c r="AH50" s="158"/>
      <c r="AI50" s="160"/>
      <c r="AJ50" s="160"/>
      <c r="AK50" s="160"/>
      <c r="AL50" s="160"/>
      <c r="AM50" s="160"/>
      <c r="AN50" s="160"/>
      <c r="AO50" s="160"/>
      <c r="AP50" s="160"/>
      <c r="AQ50" s="160"/>
      <c r="AR50" s="160"/>
      <c r="AS50" s="160"/>
      <c r="AT50" s="160"/>
      <c r="AU50" s="160"/>
      <c r="AV50" s="54"/>
      <c r="AW50" s="87"/>
      <c r="AX50" s="303"/>
      <c r="AY50" s="303"/>
      <c r="AZ50" s="304"/>
      <c r="BA50" s="304"/>
      <c r="BB50" s="305"/>
      <c r="BC50" s="305"/>
      <c r="BD50" s="87"/>
      <c r="BE50" s="161"/>
      <c r="BF50" s="161"/>
      <c r="BG50" s="161"/>
      <c r="BH50" s="161"/>
      <c r="BI50" s="138"/>
      <c r="BJ50" s="138"/>
      <c r="BK50" s="138"/>
      <c r="BL50" s="138"/>
      <c r="BM50" s="138"/>
      <c r="BN50" s="138"/>
      <c r="BO50" s="138"/>
      <c r="BP50" s="138"/>
      <c r="BQ50" s="161"/>
      <c r="BR50" s="161"/>
      <c r="BS50" s="182"/>
      <c r="BT50" s="54"/>
      <c r="BU50" s="194"/>
      <c r="BV50" s="194"/>
      <c r="BW50" s="194"/>
      <c r="BX50" s="194"/>
      <c r="BY50" s="194"/>
      <c r="BZ50" s="194"/>
      <c r="CA50" s="194"/>
      <c r="CB50" s="194"/>
      <c r="CD50" s="186"/>
      <c r="CE50" s="186"/>
      <c r="CF50" s="186"/>
      <c r="CG50" s="186"/>
      <c r="CH50" s="186"/>
      <c r="CI50" s="186"/>
      <c r="CJ50" s="186"/>
      <c r="CK50" s="186"/>
      <c r="CL50" s="186"/>
      <c r="CM50" s="186"/>
      <c r="CN50" s="54"/>
      <c r="CO50" s="198"/>
      <c r="CP50" s="198"/>
      <c r="CQ50" s="198"/>
      <c r="CR50" s="198"/>
      <c r="CS50" s="198"/>
      <c r="CT50" s="198"/>
      <c r="CU50" s="198"/>
      <c r="CV50" s="198"/>
      <c r="CX50" s="186"/>
      <c r="CY50" s="186"/>
      <c r="CZ50" s="186"/>
      <c r="DA50" s="186"/>
      <c r="DB50" s="186"/>
      <c r="DC50" s="186"/>
      <c r="DD50" s="186"/>
      <c r="DE50" s="186"/>
      <c r="DF50" s="186"/>
      <c r="DG50" s="186"/>
      <c r="DH50" s="54"/>
      <c r="DI50" s="308"/>
      <c r="DJ50" s="308"/>
      <c r="DK50" s="308"/>
      <c r="DL50" s="309"/>
      <c r="DM50" s="309"/>
      <c r="DN50" s="308"/>
      <c r="DR50" s="94"/>
      <c r="DU50" s="193"/>
      <c r="EB50" s="193"/>
      <c r="EC50" s="54"/>
      <c r="ED50" s="198"/>
      <c r="EE50" s="198"/>
      <c r="EF50" s="198"/>
      <c r="EG50" s="310"/>
      <c r="EH50" s="310"/>
      <c r="EI50" s="310"/>
      <c r="FD50" s="54"/>
      <c r="FE50" s="311"/>
      <c r="FF50" s="311"/>
    </row>
    <row r="51" spans="1:162" ht="14.25" customHeight="1">
      <c r="A51" s="524" t="s">
        <v>13</v>
      </c>
      <c r="B51" s="921">
        <v>253.64318726468386</v>
      </c>
      <c r="C51" s="724">
        <v>131.72776062723767</v>
      </c>
      <c r="D51" s="312"/>
      <c r="E51" s="2"/>
      <c r="F51" s="2"/>
      <c r="G51" s="1"/>
      <c r="H51" s="86"/>
      <c r="J51" s="54"/>
      <c r="K51" s="55"/>
      <c r="L51" s="55"/>
      <c r="M51" s="56"/>
      <c r="N51" s="57"/>
      <c r="O51" s="55"/>
      <c r="P51" s="58"/>
      <c r="Q51" s="56"/>
      <c r="AB51" s="54"/>
      <c r="AC51" s="158"/>
      <c r="AD51" s="158"/>
      <c r="AE51" s="158"/>
      <c r="AF51" s="302"/>
      <c r="AG51" s="158"/>
      <c r="AH51" s="158"/>
      <c r="AI51" s="160"/>
      <c r="AJ51" s="160"/>
      <c r="AK51" s="160"/>
      <c r="AL51" s="160"/>
      <c r="AM51" s="160"/>
      <c r="AN51" s="160"/>
      <c r="AO51" s="160"/>
      <c r="AP51" s="160"/>
      <c r="AQ51" s="160"/>
      <c r="AR51" s="160"/>
      <c r="AS51" s="160"/>
      <c r="AT51" s="160"/>
      <c r="AU51" s="160"/>
      <c r="AV51" s="54"/>
      <c r="AW51" s="87"/>
      <c r="AX51" s="303"/>
      <c r="AY51" s="303"/>
      <c r="AZ51" s="304"/>
      <c r="BA51" s="304"/>
      <c r="BB51" s="305"/>
      <c r="BC51" s="305"/>
      <c r="BD51" s="87"/>
      <c r="BE51" s="161"/>
      <c r="BF51" s="161"/>
      <c r="BG51" s="161"/>
      <c r="BH51" s="161"/>
      <c r="BI51" s="138"/>
      <c r="BJ51" s="138"/>
      <c r="BK51" s="138"/>
      <c r="BL51" s="138"/>
      <c r="BM51" s="138"/>
      <c r="BN51" s="138"/>
      <c r="BO51" s="138"/>
      <c r="BP51" s="138"/>
      <c r="BQ51" s="161"/>
      <c r="BR51" s="161"/>
      <c r="BS51" s="182"/>
      <c r="BT51" s="54"/>
      <c r="BU51" s="194"/>
      <c r="BV51" s="194"/>
      <c r="BW51" s="194"/>
      <c r="BX51" s="194"/>
      <c r="BY51" s="194"/>
      <c r="BZ51" s="194"/>
      <c r="CA51" s="194"/>
      <c r="CB51" s="194"/>
      <c r="CD51" s="186"/>
      <c r="CE51" s="186"/>
      <c r="CF51" s="186"/>
      <c r="CG51" s="186"/>
      <c r="CH51" s="186"/>
      <c r="CI51" s="186"/>
      <c r="CJ51" s="186"/>
      <c r="CK51" s="186"/>
      <c r="CL51" s="186"/>
      <c r="CM51" s="186"/>
      <c r="CN51" s="54"/>
      <c r="CO51" s="198"/>
      <c r="CP51" s="198"/>
      <c r="CQ51" s="198"/>
      <c r="CR51" s="198"/>
      <c r="CS51" s="198"/>
      <c r="CT51" s="198"/>
      <c r="CU51" s="198"/>
      <c r="CV51" s="198"/>
      <c r="CX51" s="186"/>
      <c r="CY51" s="186"/>
      <c r="CZ51" s="186"/>
      <c r="DA51" s="186"/>
      <c r="DB51" s="186"/>
      <c r="DC51" s="186"/>
      <c r="DD51" s="186"/>
      <c r="DE51" s="186"/>
      <c r="DF51" s="186"/>
      <c r="DG51" s="186"/>
      <c r="DH51" s="54"/>
      <c r="DI51" s="308"/>
      <c r="DJ51" s="308"/>
      <c r="DK51" s="308"/>
      <c r="DL51" s="309"/>
      <c r="DM51" s="309"/>
      <c r="DN51" s="308"/>
      <c r="DR51" s="94"/>
      <c r="DU51" s="193"/>
      <c r="EB51" s="193"/>
      <c r="EC51" s="54"/>
      <c r="ED51" s="198"/>
      <c r="EE51" s="198"/>
      <c r="EF51" s="198"/>
      <c r="EG51" s="310"/>
      <c r="EH51" s="310"/>
      <c r="EI51" s="310"/>
      <c r="EK51" s="201"/>
      <c r="FD51" s="54"/>
      <c r="FE51" s="311"/>
      <c r="FF51" s="311"/>
    </row>
    <row r="52" spans="1:162" ht="14.25" customHeight="1">
      <c r="A52" s="670" t="s">
        <v>14</v>
      </c>
      <c r="B52" s="920">
        <v>304.22294367637477</v>
      </c>
      <c r="C52" s="723">
        <v>162.57065243988981</v>
      </c>
      <c r="D52" s="312"/>
      <c r="E52" s="2"/>
      <c r="F52" s="2"/>
      <c r="G52" s="1"/>
      <c r="H52" s="86"/>
      <c r="J52" s="54"/>
      <c r="K52" s="55"/>
      <c r="L52" s="55"/>
      <c r="M52" s="56"/>
      <c r="N52" s="57"/>
      <c r="O52" s="55"/>
      <c r="P52" s="58"/>
      <c r="Q52" s="56"/>
      <c r="AB52" s="54"/>
      <c r="AC52" s="158"/>
      <c r="AD52" s="158"/>
      <c r="AE52" s="158"/>
      <c r="AF52" s="302"/>
      <c r="AG52" s="158"/>
      <c r="AH52" s="158"/>
      <c r="AI52" s="160"/>
      <c r="AJ52" s="160"/>
      <c r="AK52" s="316"/>
      <c r="AL52" s="160"/>
      <c r="AM52" s="160"/>
      <c r="AN52" s="160"/>
      <c r="AO52" s="160"/>
      <c r="AP52" s="160"/>
      <c r="AQ52" s="160"/>
      <c r="AR52" s="160"/>
      <c r="AS52" s="160"/>
      <c r="AT52" s="160"/>
      <c r="AU52" s="160"/>
      <c r="AV52" s="54"/>
      <c r="AW52" s="87"/>
      <c r="AX52" s="303"/>
      <c r="AY52" s="303"/>
      <c r="AZ52" s="304"/>
      <c r="BA52" s="304"/>
      <c r="BB52" s="305"/>
      <c r="BC52" s="305"/>
      <c r="BD52" s="87"/>
      <c r="BE52" s="161"/>
      <c r="BF52" s="161"/>
      <c r="BG52" s="161"/>
      <c r="BH52" s="161"/>
      <c r="BI52" s="138"/>
      <c r="BJ52" s="138"/>
      <c r="BK52" s="138"/>
      <c r="BL52" s="138"/>
      <c r="BM52" s="138"/>
      <c r="BN52" s="138"/>
      <c r="BO52" s="138"/>
      <c r="BP52" s="138"/>
      <c r="BQ52" s="161"/>
      <c r="BR52" s="161"/>
      <c r="BS52" s="182"/>
      <c r="BT52" s="54"/>
      <c r="BU52" s="194"/>
      <c r="BV52" s="194"/>
      <c r="BW52" s="194"/>
      <c r="BX52" s="194"/>
      <c r="BY52" s="194"/>
      <c r="BZ52" s="194"/>
      <c r="CA52" s="194"/>
      <c r="CB52" s="194"/>
      <c r="CD52" s="186"/>
      <c r="CE52" s="186"/>
      <c r="CF52" s="186"/>
      <c r="CG52" s="186"/>
      <c r="CH52" s="186"/>
      <c r="CI52" s="186"/>
      <c r="CJ52" s="186"/>
      <c r="CK52" s="186"/>
      <c r="CL52" s="186"/>
      <c r="CM52" s="186"/>
      <c r="CN52" s="54"/>
      <c r="CO52" s="198"/>
      <c r="CP52" s="198"/>
      <c r="CQ52" s="198"/>
      <c r="CR52" s="198"/>
      <c r="CS52" s="198"/>
      <c r="CT52" s="198"/>
      <c r="CU52" s="198"/>
      <c r="CV52" s="198"/>
      <c r="CX52" s="186"/>
      <c r="CY52" s="186"/>
      <c r="CZ52" s="186"/>
      <c r="DA52" s="186"/>
      <c r="DB52" s="186"/>
      <c r="DC52" s="186"/>
      <c r="DD52" s="186"/>
      <c r="DE52" s="186"/>
      <c r="DF52" s="186"/>
      <c r="DG52" s="186"/>
      <c r="DH52" s="54"/>
      <c r="DI52" s="308"/>
      <c r="DJ52" s="308"/>
      <c r="DK52" s="308"/>
      <c r="DL52" s="309"/>
      <c r="DM52" s="309"/>
      <c r="DN52" s="308"/>
      <c r="DR52" s="94"/>
      <c r="DU52" s="193"/>
      <c r="EB52" s="193"/>
      <c r="EC52" s="54"/>
      <c r="ED52" s="198"/>
      <c r="EE52" s="198"/>
      <c r="EF52" s="198"/>
      <c r="EG52" s="310"/>
      <c r="EH52" s="310"/>
      <c r="EI52" s="310"/>
      <c r="EK52" s="201"/>
      <c r="FD52" s="54"/>
      <c r="FE52" s="311"/>
      <c r="FF52" s="311"/>
    </row>
    <row r="53" spans="1:162" ht="14.25" customHeight="1">
      <c r="A53" s="888" t="s">
        <v>146</v>
      </c>
      <c r="B53" s="921">
        <v>1425.2194543727987</v>
      </c>
      <c r="C53" s="724">
        <v>595.1665396818338</v>
      </c>
      <c r="D53" s="312"/>
      <c r="E53" s="317"/>
      <c r="F53" s="317"/>
      <c r="G53" s="317"/>
      <c r="H53" s="86"/>
      <c r="J53" s="54"/>
      <c r="K53" s="55"/>
      <c r="L53" s="55"/>
      <c r="M53" s="56"/>
      <c r="N53" s="57"/>
      <c r="O53" s="55"/>
      <c r="P53" s="58"/>
      <c r="Q53" s="56"/>
      <c r="AB53" s="54"/>
      <c r="AC53" s="158"/>
      <c r="AD53" s="158"/>
      <c r="AE53" s="158"/>
      <c r="AF53" s="302"/>
      <c r="AG53" s="158"/>
      <c r="AH53" s="158"/>
      <c r="AI53" s="160"/>
      <c r="AJ53" s="160"/>
      <c r="AK53" s="160"/>
      <c r="AL53" s="160"/>
      <c r="AM53" s="160"/>
      <c r="AN53" s="160"/>
      <c r="AO53" s="160"/>
      <c r="AP53" s="160"/>
      <c r="AQ53" s="160"/>
      <c r="AR53" s="160"/>
      <c r="AS53" s="160"/>
      <c r="AT53" s="160"/>
      <c r="AU53" s="160"/>
      <c r="AV53" s="54"/>
      <c r="AW53" s="87"/>
      <c r="AX53" s="303"/>
      <c r="AY53" s="303"/>
      <c r="AZ53" s="304"/>
      <c r="BA53" s="304"/>
      <c r="BB53" s="305"/>
      <c r="BC53" s="305"/>
      <c r="BD53" s="87"/>
      <c r="BE53" s="161"/>
      <c r="BF53" s="161"/>
      <c r="BG53" s="161"/>
      <c r="BH53" s="161"/>
      <c r="BI53" s="138"/>
      <c r="BJ53" s="138"/>
      <c r="BK53" s="138"/>
      <c r="BL53" s="138"/>
      <c r="BM53" s="138"/>
      <c r="BN53" s="138"/>
      <c r="BO53" s="138"/>
      <c r="BP53" s="138"/>
      <c r="BQ53" s="161"/>
      <c r="BR53" s="161"/>
      <c r="BS53" s="182"/>
      <c r="BT53" s="54"/>
      <c r="BU53" s="194"/>
      <c r="BV53" s="194"/>
      <c r="BW53" s="194"/>
      <c r="BX53" s="194"/>
      <c r="BY53" s="194"/>
      <c r="BZ53" s="194"/>
      <c r="CA53" s="194"/>
      <c r="CB53" s="194"/>
      <c r="CD53" s="186"/>
      <c r="CE53" s="186"/>
      <c r="CF53" s="186"/>
      <c r="CG53" s="186"/>
      <c r="CH53" s="186"/>
      <c r="CI53" s="186"/>
      <c r="CJ53" s="186"/>
      <c r="CK53" s="186"/>
      <c r="CL53" s="186"/>
      <c r="CM53" s="186"/>
      <c r="CN53" s="54"/>
      <c r="CO53" s="198"/>
      <c r="CP53" s="198"/>
      <c r="CQ53" s="198"/>
      <c r="CR53" s="198"/>
      <c r="CS53" s="198"/>
      <c r="CT53" s="198"/>
      <c r="CU53" s="198"/>
      <c r="CV53" s="198"/>
      <c r="CX53" s="186"/>
      <c r="CY53" s="186"/>
      <c r="CZ53" s="186"/>
      <c r="DA53" s="186"/>
      <c r="DB53" s="186"/>
      <c r="DC53" s="186"/>
      <c r="DD53" s="186"/>
      <c r="DE53" s="186"/>
      <c r="DF53" s="186"/>
      <c r="DG53" s="186"/>
      <c r="DH53" s="54"/>
      <c r="DI53" s="308"/>
      <c r="DJ53" s="308"/>
      <c r="DK53" s="308"/>
      <c r="DL53" s="309"/>
      <c r="DM53" s="309"/>
      <c r="DN53" s="308"/>
      <c r="DR53" s="94"/>
      <c r="DU53" s="193"/>
      <c r="EB53" s="193"/>
      <c r="EC53" s="54"/>
      <c r="ED53" s="198"/>
      <c r="EE53" s="198"/>
      <c r="EF53" s="198"/>
      <c r="EG53" s="310"/>
      <c r="EH53" s="310"/>
      <c r="EI53" s="310"/>
      <c r="EK53" s="201"/>
      <c r="FD53" s="54"/>
      <c r="FE53" s="311"/>
      <c r="FF53" s="311"/>
    </row>
    <row r="54" spans="1:162" ht="14.25" customHeight="1">
      <c r="A54" s="670" t="s">
        <v>16</v>
      </c>
      <c r="B54" s="920">
        <v>279.24104187978151</v>
      </c>
      <c r="C54" s="723">
        <v>128.20596140922379</v>
      </c>
      <c r="D54" s="312"/>
      <c r="E54" s="317"/>
      <c r="F54" s="317"/>
      <c r="G54" s="317"/>
      <c r="H54" s="86"/>
      <c r="J54" s="54"/>
      <c r="K54" s="55"/>
      <c r="L54" s="55"/>
      <c r="M54" s="56"/>
      <c r="N54" s="57"/>
      <c r="O54" s="55"/>
      <c r="P54" s="58"/>
      <c r="Q54" s="56"/>
      <c r="AB54" s="54"/>
      <c r="AC54" s="158"/>
      <c r="AD54" s="158"/>
      <c r="AE54" s="158"/>
      <c r="AF54" s="302"/>
      <c r="AG54" s="158"/>
      <c r="AH54" s="158"/>
      <c r="AI54" s="160"/>
      <c r="AJ54" s="160"/>
      <c r="AK54" s="160"/>
      <c r="AL54" s="160"/>
      <c r="AM54" s="160"/>
      <c r="AN54" s="160"/>
      <c r="AO54" s="160"/>
      <c r="AP54" s="160"/>
      <c r="AQ54" s="160"/>
      <c r="AR54" s="160"/>
      <c r="AS54" s="160"/>
      <c r="AT54" s="160"/>
      <c r="AU54" s="160"/>
      <c r="AV54" s="54"/>
      <c r="AW54" s="87"/>
      <c r="AX54" s="303"/>
      <c r="AY54" s="303"/>
      <c r="AZ54" s="304"/>
      <c r="BA54" s="304"/>
      <c r="BB54" s="305"/>
      <c r="BC54" s="305"/>
      <c r="BD54" s="87"/>
      <c r="BE54" s="161"/>
      <c r="BF54" s="161"/>
      <c r="BG54" s="161"/>
      <c r="BH54" s="161"/>
      <c r="BI54" s="138"/>
      <c r="BJ54" s="138"/>
      <c r="BK54" s="138"/>
      <c r="BL54" s="138"/>
      <c r="BM54" s="138"/>
      <c r="BN54" s="138"/>
      <c r="BO54" s="138"/>
      <c r="BP54" s="138"/>
      <c r="BQ54" s="161"/>
      <c r="BR54" s="161"/>
      <c r="BS54" s="182"/>
      <c r="BT54" s="54"/>
      <c r="BU54" s="194"/>
      <c r="BV54" s="194"/>
      <c r="BW54" s="194"/>
      <c r="BX54" s="194"/>
      <c r="BY54" s="194"/>
      <c r="BZ54" s="194"/>
      <c r="CA54" s="194"/>
      <c r="CB54" s="194"/>
      <c r="CD54" s="186"/>
      <c r="CE54" s="186"/>
      <c r="CF54" s="186"/>
      <c r="CG54" s="186"/>
      <c r="CH54" s="186"/>
      <c r="CI54" s="186"/>
      <c r="CJ54" s="186"/>
      <c r="CK54" s="186"/>
      <c r="CL54" s="186"/>
      <c r="CM54" s="186"/>
      <c r="CN54" s="54"/>
      <c r="CO54" s="198"/>
      <c r="CP54" s="198"/>
      <c r="CQ54" s="198"/>
      <c r="CR54" s="198"/>
      <c r="CS54" s="198"/>
      <c r="CT54" s="198"/>
      <c r="CU54" s="198"/>
      <c r="CV54" s="198"/>
      <c r="CX54" s="186"/>
      <c r="CY54" s="186"/>
      <c r="CZ54" s="186"/>
      <c r="DA54" s="186"/>
      <c r="DB54" s="186"/>
      <c r="DC54" s="186"/>
      <c r="DD54" s="186"/>
      <c r="DE54" s="186"/>
      <c r="DF54" s="186"/>
      <c r="DG54" s="186"/>
      <c r="DH54" s="54"/>
      <c r="DI54" s="308"/>
      <c r="DJ54" s="308"/>
      <c r="DK54" s="308"/>
      <c r="DL54" s="309"/>
      <c r="DM54" s="309"/>
      <c r="DN54" s="308"/>
      <c r="DR54" s="94"/>
      <c r="DU54" s="193"/>
      <c r="EB54" s="193"/>
      <c r="EC54" s="54"/>
      <c r="ED54" s="198"/>
      <c r="EE54" s="198"/>
      <c r="EF54" s="198"/>
      <c r="EG54" s="310"/>
      <c r="EH54" s="310"/>
      <c r="EI54" s="310"/>
      <c r="EM54" s="318"/>
      <c r="EO54" s="100"/>
      <c r="EP54" s="100"/>
      <c r="EQ54" s="100"/>
      <c r="ER54" s="100"/>
      <c r="ES54" s="100"/>
      <c r="FD54" s="54"/>
      <c r="FE54" s="311"/>
      <c r="FF54" s="311"/>
    </row>
    <row r="55" spans="1:162" ht="14.25" customHeight="1">
      <c r="A55" s="524" t="s">
        <v>17</v>
      </c>
      <c r="B55" s="921">
        <v>243.9186466847984</v>
      </c>
      <c r="C55" s="724">
        <v>192.5903150736556</v>
      </c>
      <c r="D55" s="312"/>
      <c r="E55" s="317"/>
      <c r="F55" s="317"/>
      <c r="G55" s="317"/>
      <c r="H55" s="86"/>
      <c r="J55" s="54"/>
      <c r="K55" s="55"/>
      <c r="L55" s="55"/>
      <c r="M55" s="56"/>
      <c r="N55" s="57"/>
      <c r="O55" s="55"/>
      <c r="P55" s="58"/>
      <c r="Q55" s="56"/>
      <c r="AB55" s="54"/>
      <c r="AC55" s="158"/>
      <c r="AD55" s="158"/>
      <c r="AE55" s="158"/>
      <c r="AF55" s="302"/>
      <c r="AG55" s="158"/>
      <c r="AH55" s="158"/>
      <c r="AI55" s="160"/>
      <c r="AJ55" s="160"/>
      <c r="AK55" s="160"/>
      <c r="AL55" s="160"/>
      <c r="AM55" s="160"/>
      <c r="AN55" s="160"/>
      <c r="AO55" s="160"/>
      <c r="AP55" s="160"/>
      <c r="AQ55" s="160"/>
      <c r="AR55" s="160"/>
      <c r="AS55" s="160"/>
      <c r="AT55" s="160"/>
      <c r="AU55" s="160"/>
      <c r="AV55" s="54"/>
      <c r="AW55" s="87"/>
      <c r="AX55" s="303"/>
      <c r="AY55" s="303"/>
      <c r="AZ55" s="304"/>
      <c r="BA55" s="304"/>
      <c r="BB55" s="305"/>
      <c r="BC55" s="305"/>
      <c r="BD55" s="87"/>
      <c r="BE55" s="161"/>
      <c r="BF55" s="161"/>
      <c r="BG55" s="161"/>
      <c r="BH55" s="161"/>
      <c r="BI55" s="138"/>
      <c r="BJ55" s="138"/>
      <c r="BK55" s="138"/>
      <c r="BL55" s="138"/>
      <c r="BM55" s="138"/>
      <c r="BN55" s="138"/>
      <c r="BO55" s="138"/>
      <c r="BP55" s="138"/>
      <c r="BQ55" s="161"/>
      <c r="BR55" s="161"/>
      <c r="BS55" s="182"/>
      <c r="BT55" s="54"/>
      <c r="BU55" s="194"/>
      <c r="BV55" s="194"/>
      <c r="BW55" s="194"/>
      <c r="BX55" s="194"/>
      <c r="BY55" s="194"/>
      <c r="BZ55" s="194"/>
      <c r="CA55" s="194"/>
      <c r="CB55" s="194"/>
      <c r="CD55" s="186"/>
      <c r="CE55" s="186"/>
      <c r="CF55" s="186"/>
      <c r="CG55" s="186"/>
      <c r="CH55" s="186"/>
      <c r="CI55" s="186"/>
      <c r="CJ55" s="186"/>
      <c r="CK55" s="186"/>
      <c r="CL55" s="186"/>
      <c r="CM55" s="186"/>
      <c r="CN55" s="54"/>
      <c r="CO55" s="198"/>
      <c r="CP55" s="198"/>
      <c r="CQ55" s="198"/>
      <c r="CR55" s="198"/>
      <c r="CS55" s="198"/>
      <c r="CT55" s="198"/>
      <c r="CU55" s="198"/>
      <c r="CV55" s="198"/>
      <c r="CX55" s="186"/>
      <c r="CY55" s="186"/>
      <c r="CZ55" s="186"/>
      <c r="DA55" s="186"/>
      <c r="DB55" s="186"/>
      <c r="DC55" s="186"/>
      <c r="DD55" s="186"/>
      <c r="DE55" s="186"/>
      <c r="DF55" s="186"/>
      <c r="DG55" s="186"/>
      <c r="DH55" s="54"/>
      <c r="DI55" s="308"/>
      <c r="DJ55" s="308"/>
      <c r="DK55" s="308"/>
      <c r="DL55" s="309"/>
      <c r="DM55" s="309"/>
      <c r="DN55" s="308"/>
      <c r="DR55" s="94"/>
      <c r="DU55" s="193"/>
      <c r="EB55" s="193"/>
      <c r="EC55" s="54"/>
      <c r="ED55" s="198"/>
      <c r="EE55" s="198"/>
      <c r="EF55" s="198"/>
      <c r="EG55" s="310"/>
      <c r="EH55" s="310"/>
      <c r="EI55" s="310"/>
      <c r="FD55" s="54"/>
      <c r="FE55" s="311"/>
      <c r="FF55" s="311"/>
    </row>
    <row r="56" spans="1:162" ht="14.25" customHeight="1">
      <c r="A56" s="670" t="s">
        <v>18</v>
      </c>
      <c r="B56" s="920">
        <v>391.30864200226159</v>
      </c>
      <c r="C56" s="723">
        <v>131.55649381973632</v>
      </c>
      <c r="D56" s="312"/>
      <c r="E56" s="317"/>
      <c r="F56" s="317"/>
      <c r="G56" s="317"/>
      <c r="H56" s="86"/>
      <c r="J56" s="54"/>
      <c r="K56" s="55"/>
      <c r="L56" s="55"/>
      <c r="M56" s="56"/>
      <c r="N56" s="57"/>
      <c r="O56" s="55"/>
      <c r="P56" s="58"/>
      <c r="Q56" s="56"/>
      <c r="AB56" s="54"/>
      <c r="AC56" s="158"/>
      <c r="AD56" s="158"/>
      <c r="AE56" s="158"/>
      <c r="AF56" s="302"/>
      <c r="AG56" s="158"/>
      <c r="AH56" s="158"/>
      <c r="AI56" s="160"/>
      <c r="AJ56" s="160"/>
      <c r="AK56" s="160"/>
      <c r="AL56" s="160"/>
      <c r="AM56" s="160"/>
      <c r="AN56" s="160"/>
      <c r="AO56" s="160"/>
      <c r="AP56" s="160"/>
      <c r="AQ56" s="160"/>
      <c r="AR56" s="160"/>
      <c r="AS56" s="160"/>
      <c r="AT56" s="160"/>
      <c r="AU56" s="160"/>
      <c r="AV56" s="54"/>
      <c r="AW56" s="87"/>
      <c r="AX56" s="303"/>
      <c r="AY56" s="303"/>
      <c r="AZ56" s="304"/>
      <c r="BA56" s="304"/>
      <c r="BB56" s="305"/>
      <c r="BC56" s="305"/>
      <c r="BD56" s="87"/>
      <c r="BE56" s="161"/>
      <c r="BF56" s="161"/>
      <c r="BG56" s="161"/>
      <c r="BH56" s="161"/>
      <c r="BI56" s="138"/>
      <c r="BJ56" s="138"/>
      <c r="BK56" s="138"/>
      <c r="BL56" s="138"/>
      <c r="BM56" s="138"/>
      <c r="BN56" s="138"/>
      <c r="BO56" s="138"/>
      <c r="BP56" s="138"/>
      <c r="BQ56" s="161"/>
      <c r="BR56" s="161"/>
      <c r="BS56" s="182"/>
      <c r="BT56" s="54"/>
      <c r="BU56" s="194"/>
      <c r="BV56" s="194"/>
      <c r="BW56" s="194"/>
      <c r="BX56" s="194"/>
      <c r="BY56" s="194"/>
      <c r="BZ56" s="194"/>
      <c r="CA56" s="194"/>
      <c r="CB56" s="194"/>
      <c r="CD56" s="186"/>
      <c r="CE56" s="186"/>
      <c r="CF56" s="186"/>
      <c r="CG56" s="186"/>
      <c r="CH56" s="186"/>
      <c r="CI56" s="186"/>
      <c r="CJ56" s="186"/>
      <c r="CK56" s="186"/>
      <c r="CL56" s="186"/>
      <c r="CM56" s="186"/>
      <c r="CN56" s="54"/>
      <c r="CO56" s="198"/>
      <c r="CP56" s="198"/>
      <c r="CQ56" s="198"/>
      <c r="CR56" s="198"/>
      <c r="CS56" s="198"/>
      <c r="CT56" s="198"/>
      <c r="CU56" s="198"/>
      <c r="CV56" s="198"/>
      <c r="CX56" s="186"/>
      <c r="CY56" s="186"/>
      <c r="CZ56" s="186"/>
      <c r="DA56" s="186"/>
      <c r="DB56" s="186"/>
      <c r="DC56" s="186"/>
      <c r="DD56" s="186"/>
      <c r="DE56" s="186"/>
      <c r="DF56" s="186"/>
      <c r="DG56" s="186"/>
      <c r="DH56" s="54"/>
      <c r="DI56" s="308"/>
      <c r="DJ56" s="308"/>
      <c r="DK56" s="308"/>
      <c r="DL56" s="309"/>
      <c r="DM56" s="309"/>
      <c r="DN56" s="308"/>
      <c r="DR56" s="94"/>
      <c r="DU56" s="193"/>
      <c r="EB56" s="193"/>
      <c r="EC56" s="54"/>
      <c r="ED56" s="198"/>
      <c r="EE56" s="198"/>
      <c r="EF56" s="198"/>
      <c r="EG56" s="310"/>
      <c r="EH56" s="310"/>
      <c r="EI56" s="310"/>
      <c r="FD56" s="54"/>
      <c r="FE56" s="311"/>
      <c r="FF56" s="311"/>
    </row>
    <row r="57" spans="1:162" ht="14.25" customHeight="1">
      <c r="A57" s="524" t="s">
        <v>19</v>
      </c>
      <c r="B57" s="921">
        <v>284.00719223244812</v>
      </c>
      <c r="C57" s="724">
        <v>135.46124268446937</v>
      </c>
      <c r="D57" s="312"/>
      <c r="E57" s="317"/>
      <c r="F57" s="317"/>
      <c r="G57" s="317"/>
      <c r="H57" s="86"/>
      <c r="J57" s="54"/>
      <c r="K57" s="55"/>
      <c r="L57" s="55"/>
      <c r="M57" s="56"/>
      <c r="N57" s="57"/>
      <c r="O57" s="55"/>
      <c r="P57" s="58"/>
      <c r="Q57" s="56"/>
      <c r="AB57" s="54"/>
      <c r="AC57" s="158"/>
      <c r="AD57" s="158"/>
      <c r="AE57" s="158"/>
      <c r="AF57" s="302"/>
      <c r="AG57" s="158"/>
      <c r="AH57" s="158"/>
      <c r="AI57" s="160"/>
      <c r="AJ57" s="160"/>
      <c r="AK57" s="160"/>
      <c r="AL57" s="160"/>
      <c r="AM57" s="160"/>
      <c r="AN57" s="160"/>
      <c r="AO57" s="160"/>
      <c r="AP57" s="160"/>
      <c r="AQ57" s="160"/>
      <c r="AR57" s="160"/>
      <c r="AS57" s="160"/>
      <c r="AT57" s="160"/>
      <c r="AU57" s="160"/>
      <c r="AV57" s="54"/>
      <c r="AW57" s="87"/>
      <c r="AX57" s="303"/>
      <c r="AY57" s="303"/>
      <c r="AZ57" s="304"/>
      <c r="BA57" s="304"/>
      <c r="BB57" s="305"/>
      <c r="BC57" s="305"/>
      <c r="BD57" s="87"/>
      <c r="BE57" s="161"/>
      <c r="BF57" s="161"/>
      <c r="BG57" s="161"/>
      <c r="BH57" s="161"/>
      <c r="BI57" s="138"/>
      <c r="BJ57" s="138"/>
      <c r="BK57" s="138"/>
      <c r="BL57" s="138"/>
      <c r="BM57" s="138"/>
      <c r="BN57" s="138"/>
      <c r="BO57" s="138"/>
      <c r="BP57" s="138"/>
      <c r="BQ57" s="161"/>
      <c r="BR57" s="161"/>
      <c r="BS57" s="182"/>
      <c r="BT57" s="54"/>
      <c r="BU57" s="194"/>
      <c r="BV57" s="194"/>
      <c r="BW57" s="194"/>
      <c r="BX57" s="194"/>
      <c r="BY57" s="194"/>
      <c r="BZ57" s="194"/>
      <c r="CA57" s="194"/>
      <c r="CB57" s="194"/>
      <c r="CD57" s="186"/>
      <c r="CE57" s="186"/>
      <c r="CF57" s="186"/>
      <c r="CG57" s="186"/>
      <c r="CH57" s="186"/>
      <c r="CI57" s="186"/>
      <c r="CJ57" s="186"/>
      <c r="CK57" s="186"/>
      <c r="CL57" s="186"/>
      <c r="CM57" s="186"/>
      <c r="CN57" s="54"/>
      <c r="CO57" s="198"/>
      <c r="CP57" s="198"/>
      <c r="CQ57" s="198"/>
      <c r="CR57" s="198"/>
      <c r="CS57" s="198"/>
      <c r="CT57" s="198"/>
      <c r="CU57" s="198"/>
      <c r="CV57" s="198"/>
      <c r="CX57" s="186"/>
      <c r="CY57" s="186"/>
      <c r="CZ57" s="186"/>
      <c r="DA57" s="186"/>
      <c r="DB57" s="186"/>
      <c r="DC57" s="186"/>
      <c r="DD57" s="186"/>
      <c r="DE57" s="186"/>
      <c r="DF57" s="186"/>
      <c r="DG57" s="186"/>
      <c r="DH57" s="54"/>
      <c r="DI57" s="308"/>
      <c r="DJ57" s="308"/>
      <c r="DK57" s="308"/>
      <c r="DL57" s="309"/>
      <c r="DM57" s="309"/>
      <c r="DN57" s="308"/>
      <c r="DR57" s="94"/>
      <c r="DU57" s="193"/>
      <c r="EB57" s="193"/>
      <c r="EC57" s="54"/>
      <c r="ED57" s="198"/>
      <c r="EE57" s="198"/>
      <c r="EF57" s="198"/>
      <c r="EG57" s="310"/>
      <c r="EH57" s="310"/>
      <c r="EI57" s="310"/>
      <c r="FD57" s="54"/>
      <c r="FE57" s="311"/>
      <c r="FF57" s="311"/>
    </row>
    <row r="58" spans="1:162" ht="14.25" customHeight="1">
      <c r="A58" s="670" t="s">
        <v>20</v>
      </c>
      <c r="B58" s="920">
        <v>241.69887693519038</v>
      </c>
      <c r="C58" s="723">
        <v>164.13682012462942</v>
      </c>
      <c r="D58" s="312"/>
      <c r="E58" s="317"/>
      <c r="F58" s="317"/>
      <c r="G58" s="317"/>
      <c r="H58" s="86"/>
      <c r="J58" s="54"/>
      <c r="K58" s="60"/>
      <c r="L58" s="113"/>
      <c r="M58" s="262"/>
      <c r="N58" s="319"/>
      <c r="O58" s="319"/>
      <c r="P58" s="111"/>
      <c r="Q58" s="112"/>
      <c r="AB58" s="54"/>
      <c r="AC58" s="158"/>
      <c r="AD58" s="158"/>
      <c r="AE58" s="158"/>
      <c r="AF58" s="302"/>
      <c r="AG58" s="158"/>
      <c r="AH58" s="158"/>
      <c r="AI58" s="160"/>
      <c r="AJ58" s="160"/>
      <c r="AK58" s="160"/>
      <c r="AL58" s="160"/>
      <c r="AM58" s="160"/>
      <c r="AN58" s="160"/>
      <c r="AO58" s="160"/>
      <c r="AP58" s="160"/>
      <c r="AQ58" s="160"/>
      <c r="AR58" s="160"/>
      <c r="AS58" s="160"/>
      <c r="AT58" s="160"/>
      <c r="AU58" s="160"/>
      <c r="AV58" s="54"/>
      <c r="AW58" s="87"/>
      <c r="AX58" s="303"/>
      <c r="AY58" s="303"/>
      <c r="AZ58" s="304"/>
      <c r="BA58" s="304"/>
      <c r="BB58" s="305"/>
      <c r="BC58" s="305"/>
      <c r="BD58" s="87"/>
      <c r="BE58" s="161"/>
      <c r="BF58" s="161"/>
      <c r="BG58" s="161"/>
      <c r="BH58" s="161"/>
      <c r="BI58" s="138"/>
      <c r="BJ58" s="138"/>
      <c r="BK58" s="138"/>
      <c r="BL58" s="138"/>
      <c r="BM58" s="138"/>
      <c r="BN58" s="138"/>
      <c r="BO58" s="138"/>
      <c r="BP58" s="138"/>
      <c r="BQ58" s="161"/>
      <c r="BR58" s="161"/>
      <c r="BS58" s="182"/>
      <c r="BT58" s="54"/>
      <c r="BU58" s="194"/>
      <c r="BV58" s="194"/>
      <c r="BW58" s="194"/>
      <c r="BX58" s="194"/>
      <c r="BY58" s="194"/>
      <c r="BZ58" s="194"/>
      <c r="CA58" s="194"/>
      <c r="CB58" s="194"/>
      <c r="CD58" s="186"/>
      <c r="CE58" s="186"/>
      <c r="CF58" s="186"/>
      <c r="CG58" s="186"/>
      <c r="CH58" s="186"/>
      <c r="CI58" s="186"/>
      <c r="CJ58" s="186"/>
      <c r="CK58" s="186"/>
      <c r="CL58" s="186"/>
      <c r="CM58" s="186"/>
      <c r="CN58" s="54"/>
      <c r="CO58" s="198"/>
      <c r="CP58" s="198"/>
      <c r="CQ58" s="198"/>
      <c r="CR58" s="198"/>
      <c r="CS58" s="198"/>
      <c r="CT58" s="198"/>
      <c r="CU58" s="198"/>
      <c r="CV58" s="198"/>
      <c r="CX58" s="186"/>
      <c r="CY58" s="186"/>
      <c r="CZ58" s="186"/>
      <c r="DA58" s="186"/>
      <c r="DB58" s="186"/>
      <c r="DC58" s="186"/>
      <c r="DD58" s="186"/>
      <c r="DE58" s="186"/>
      <c r="DF58" s="186"/>
      <c r="DG58" s="186"/>
      <c r="DH58" s="54"/>
      <c r="DI58" s="308"/>
      <c r="DJ58" s="308"/>
      <c r="DK58" s="308"/>
      <c r="DL58" s="309"/>
      <c r="DM58" s="309"/>
      <c r="DN58" s="308"/>
      <c r="DR58" s="94"/>
      <c r="DU58" s="193"/>
      <c r="EB58" s="193"/>
      <c r="EC58" s="54"/>
      <c r="ED58" s="198"/>
      <c r="EE58" s="198"/>
      <c r="EF58" s="198"/>
      <c r="EG58" s="310"/>
      <c r="EH58" s="310"/>
      <c r="EI58" s="310"/>
      <c r="FD58" s="54"/>
      <c r="FE58" s="311"/>
      <c r="FF58" s="311"/>
    </row>
    <row r="59" spans="1:162" ht="14.25" customHeight="1">
      <c r="A59" s="524" t="s">
        <v>21</v>
      </c>
      <c r="B59" s="921">
        <v>299.13832440175003</v>
      </c>
      <c r="C59" s="724">
        <v>152.06951454147747</v>
      </c>
      <c r="D59" s="312"/>
      <c r="E59" s="317"/>
      <c r="F59" s="317"/>
      <c r="G59" s="317"/>
      <c r="H59" s="86"/>
      <c r="J59" s="54"/>
      <c r="K59" s="54"/>
      <c r="L59" s="94"/>
      <c r="M59" s="273"/>
      <c r="N59" s="94"/>
      <c r="O59" s="94"/>
      <c r="P59" s="94"/>
      <c r="Q59" s="86"/>
      <c r="AB59" s="54"/>
      <c r="AC59" s="158"/>
      <c r="AD59" s="158"/>
      <c r="AE59" s="158"/>
      <c r="AF59" s="302"/>
      <c r="AG59" s="158"/>
      <c r="AH59" s="158"/>
      <c r="AI59" s="160"/>
      <c r="AJ59" s="160"/>
      <c r="AK59" s="160"/>
      <c r="AL59" s="160"/>
      <c r="AM59" s="160"/>
      <c r="AN59" s="160"/>
      <c r="AO59" s="160"/>
      <c r="AP59" s="160"/>
      <c r="AQ59" s="160"/>
      <c r="AR59" s="160"/>
      <c r="AS59" s="160"/>
      <c r="AT59" s="160"/>
      <c r="AU59" s="160"/>
      <c r="AV59" s="54"/>
      <c r="AW59" s="87"/>
      <c r="AX59" s="303"/>
      <c r="AY59" s="303"/>
      <c r="AZ59" s="304"/>
      <c r="BA59" s="304"/>
      <c r="BB59" s="305"/>
      <c r="BC59" s="305"/>
      <c r="BD59" s="87"/>
      <c r="BE59" s="161"/>
      <c r="BF59" s="161"/>
      <c r="BG59" s="161"/>
      <c r="BH59" s="161"/>
      <c r="BI59" s="138"/>
      <c r="BJ59" s="138"/>
      <c r="BK59" s="138"/>
      <c r="BL59" s="138"/>
      <c r="BM59" s="138"/>
      <c r="BN59" s="138"/>
      <c r="BO59" s="138"/>
      <c r="BP59" s="138"/>
      <c r="BQ59" s="161"/>
      <c r="BR59" s="161"/>
      <c r="BS59" s="182"/>
      <c r="BT59" s="54"/>
      <c r="BU59" s="194"/>
      <c r="BV59" s="194"/>
      <c r="BW59" s="194"/>
      <c r="BX59" s="194"/>
      <c r="BY59" s="194"/>
      <c r="BZ59" s="194"/>
      <c r="CA59" s="194"/>
      <c r="CB59" s="194"/>
      <c r="CD59" s="186"/>
      <c r="CE59" s="186"/>
      <c r="CF59" s="186"/>
      <c r="CG59" s="186"/>
      <c r="CH59" s="186"/>
      <c r="CI59" s="186"/>
      <c r="CJ59" s="186"/>
      <c r="CK59" s="186"/>
      <c r="CL59" s="186"/>
      <c r="CM59" s="186"/>
      <c r="CN59" s="54"/>
      <c r="CO59" s="198"/>
      <c r="CP59" s="198"/>
      <c r="CQ59" s="198"/>
      <c r="CR59" s="198"/>
      <c r="CS59" s="198"/>
      <c r="CT59" s="198"/>
      <c r="CU59" s="198"/>
      <c r="CV59" s="198"/>
      <c r="CX59" s="186"/>
      <c r="CY59" s="186"/>
      <c r="CZ59" s="186"/>
      <c r="DA59" s="186"/>
      <c r="DB59" s="186"/>
      <c r="DC59" s="186"/>
      <c r="DD59" s="186"/>
      <c r="DE59" s="186"/>
      <c r="DF59" s="186"/>
      <c r="DG59" s="186"/>
      <c r="DH59" s="54"/>
      <c r="DI59" s="308"/>
      <c r="DJ59" s="308"/>
      <c r="DK59" s="308"/>
      <c r="DL59" s="309"/>
      <c r="DM59" s="309"/>
      <c r="DN59" s="308"/>
      <c r="DR59" s="94"/>
      <c r="DU59" s="193"/>
      <c r="EB59" s="193"/>
      <c r="EC59" s="54"/>
      <c r="ED59" s="198"/>
      <c r="EE59" s="198"/>
      <c r="EF59" s="198"/>
      <c r="EG59" s="310"/>
      <c r="EH59" s="310"/>
      <c r="EI59" s="310"/>
      <c r="FD59" s="54"/>
      <c r="FE59" s="311"/>
      <c r="FF59" s="311"/>
    </row>
    <row r="60" spans="1:162" ht="14.25" customHeight="1">
      <c r="A60" s="670" t="s">
        <v>22</v>
      </c>
      <c r="B60" s="920">
        <v>281.15525709388629</v>
      </c>
      <c r="C60" s="723">
        <v>178.96300305710494</v>
      </c>
      <c r="D60" s="312"/>
      <c r="E60" s="317"/>
      <c r="F60" s="317"/>
      <c r="G60" s="317"/>
      <c r="H60" s="86"/>
      <c r="J60" s="54"/>
      <c r="K60" s="320"/>
      <c r="L60" s="69"/>
      <c r="M60" s="70"/>
      <c r="N60" s="57"/>
      <c r="O60" s="55"/>
      <c r="P60" s="58"/>
      <c r="Q60" s="56"/>
      <c r="AB60" s="54"/>
      <c r="AC60" s="158"/>
      <c r="AD60" s="158"/>
      <c r="AE60" s="158"/>
      <c r="AF60" s="302"/>
      <c r="AG60" s="158"/>
      <c r="AH60" s="158"/>
      <c r="AI60" s="160"/>
      <c r="AJ60" s="160"/>
      <c r="AK60" s="160"/>
      <c r="AL60" s="160"/>
      <c r="AM60" s="160"/>
      <c r="AN60" s="160"/>
      <c r="AO60" s="160"/>
      <c r="AP60" s="160"/>
      <c r="AQ60" s="160"/>
      <c r="AR60" s="160"/>
      <c r="AS60" s="160"/>
      <c r="AT60" s="160"/>
      <c r="AU60" s="160"/>
      <c r="AV60" s="54"/>
      <c r="AW60" s="87"/>
      <c r="AX60" s="303"/>
      <c r="AY60" s="303"/>
      <c r="AZ60" s="304"/>
      <c r="BA60" s="304"/>
      <c r="BB60" s="305"/>
      <c r="BC60" s="305"/>
      <c r="BD60" s="87"/>
      <c r="BE60" s="161"/>
      <c r="BF60" s="161"/>
      <c r="BG60" s="161"/>
      <c r="BH60" s="161"/>
      <c r="BI60" s="138"/>
      <c r="BJ60" s="138"/>
      <c r="BK60" s="138"/>
      <c r="BL60" s="138"/>
      <c r="BM60" s="138"/>
      <c r="BN60" s="138"/>
      <c r="BO60" s="138"/>
      <c r="BP60" s="138"/>
      <c r="BQ60" s="161"/>
      <c r="BR60" s="161"/>
      <c r="BS60" s="182"/>
      <c r="BT60" s="54"/>
      <c r="BU60" s="194"/>
      <c r="BV60" s="194"/>
      <c r="BW60" s="194"/>
      <c r="BX60" s="194"/>
      <c r="BY60" s="194"/>
      <c r="BZ60" s="194"/>
      <c r="CA60" s="194"/>
      <c r="CB60" s="194"/>
      <c r="CD60" s="186"/>
      <c r="CE60" s="186"/>
      <c r="CF60" s="186"/>
      <c r="CG60" s="186"/>
      <c r="CH60" s="186"/>
      <c r="CI60" s="186"/>
      <c r="CJ60" s="186"/>
      <c r="CK60" s="186"/>
      <c r="CL60" s="186"/>
      <c r="CM60" s="186"/>
      <c r="CN60" s="54"/>
      <c r="CO60" s="198"/>
      <c r="CP60" s="198"/>
      <c r="CQ60" s="198"/>
      <c r="CR60" s="198"/>
      <c r="CS60" s="198"/>
      <c r="CT60" s="198"/>
      <c r="CU60" s="198"/>
      <c r="CV60" s="198"/>
      <c r="CX60" s="186"/>
      <c r="CY60" s="186"/>
      <c r="CZ60" s="287"/>
      <c r="DA60" s="287"/>
      <c r="DB60" s="264"/>
      <c r="DC60" s="135"/>
      <c r="DD60" s="186"/>
      <c r="DE60" s="186"/>
      <c r="DF60" s="186"/>
      <c r="DG60" s="186"/>
      <c r="DH60" s="54"/>
      <c r="DI60" s="308"/>
      <c r="DJ60" s="308"/>
      <c r="DK60" s="308"/>
      <c r="DL60" s="309"/>
      <c r="DM60" s="309"/>
      <c r="DN60" s="308"/>
      <c r="DR60" s="94"/>
      <c r="DU60" s="193"/>
      <c r="EB60" s="193"/>
      <c r="EC60" s="54"/>
      <c r="ED60" s="198"/>
      <c r="EE60" s="198"/>
      <c r="EF60" s="198"/>
      <c r="EG60" s="310"/>
      <c r="EH60" s="310"/>
      <c r="EI60" s="310"/>
      <c r="FD60" s="54"/>
      <c r="FE60" s="311"/>
      <c r="FF60" s="311"/>
    </row>
    <row r="61" spans="1:162" ht="14.25" customHeight="1">
      <c r="A61" s="524" t="s">
        <v>23</v>
      </c>
      <c r="B61" s="921">
        <v>275.91073080537655</v>
      </c>
      <c r="C61" s="724">
        <v>142.92044863464574</v>
      </c>
      <c r="D61" s="312"/>
      <c r="E61" s="317"/>
      <c r="F61" s="317"/>
      <c r="G61" s="317"/>
      <c r="H61" s="86"/>
      <c r="J61" s="54"/>
      <c r="K61" s="55"/>
      <c r="L61" s="55"/>
      <c r="M61" s="56"/>
      <c r="N61" s="57"/>
      <c r="O61" s="55"/>
      <c r="P61" s="58"/>
      <c r="Q61" s="56"/>
      <c r="AB61" s="54"/>
      <c r="AC61" s="158"/>
      <c r="AD61" s="158"/>
      <c r="AE61" s="158"/>
      <c r="AF61" s="302"/>
      <c r="AG61" s="158"/>
      <c r="AH61" s="158"/>
      <c r="AI61" s="160"/>
      <c r="AJ61" s="160"/>
      <c r="AK61" s="160"/>
      <c r="AL61" s="160"/>
      <c r="AM61" s="160"/>
      <c r="AN61" s="160"/>
      <c r="AO61" s="160"/>
      <c r="AP61" s="160"/>
      <c r="AQ61" s="160"/>
      <c r="AR61" s="160"/>
      <c r="AS61" s="160"/>
      <c r="AT61" s="160"/>
      <c r="AU61" s="160"/>
      <c r="AV61" s="54"/>
      <c r="AW61" s="87"/>
      <c r="AX61" s="303"/>
      <c r="AY61" s="303"/>
      <c r="AZ61" s="304"/>
      <c r="BA61" s="304"/>
      <c r="BB61" s="305"/>
      <c r="BC61" s="305"/>
      <c r="BD61" s="87"/>
      <c r="BE61" s="161"/>
      <c r="BF61" s="161"/>
      <c r="BG61" s="161"/>
      <c r="BH61" s="161"/>
      <c r="BI61" s="138"/>
      <c r="BJ61" s="138"/>
      <c r="BK61" s="138"/>
      <c r="BL61" s="138"/>
      <c r="BM61" s="138"/>
      <c r="BN61" s="138"/>
      <c r="BO61" s="138"/>
      <c r="BP61" s="138"/>
      <c r="BQ61" s="161"/>
      <c r="BR61" s="161"/>
      <c r="BS61" s="182"/>
      <c r="BT61" s="54"/>
      <c r="BU61" s="194"/>
      <c r="BV61" s="194"/>
      <c r="BW61" s="194"/>
      <c r="BX61" s="194"/>
      <c r="BY61" s="194"/>
      <c r="BZ61" s="194"/>
      <c r="CA61" s="194"/>
      <c r="CB61" s="194"/>
      <c r="CD61" s="186"/>
      <c r="CE61" s="186"/>
      <c r="CF61" s="186"/>
      <c r="CG61" s="186"/>
      <c r="CH61" s="186"/>
      <c r="CI61" s="186"/>
      <c r="CJ61" s="186"/>
      <c r="CK61" s="186"/>
      <c r="CL61" s="186"/>
      <c r="CM61" s="186"/>
      <c r="CN61" s="54"/>
      <c r="CO61" s="198"/>
      <c r="CP61" s="198"/>
      <c r="CQ61" s="198"/>
      <c r="CR61" s="198"/>
      <c r="CS61" s="198"/>
      <c r="CT61" s="198"/>
      <c r="CU61" s="198"/>
      <c r="CV61" s="198"/>
      <c r="CX61" s="186"/>
      <c r="CY61" s="186"/>
      <c r="CZ61" s="186"/>
      <c r="DA61" s="186"/>
      <c r="DB61" s="186"/>
      <c r="DC61" s="186"/>
      <c r="DD61" s="186"/>
      <c r="DE61" s="186"/>
      <c r="DF61" s="186"/>
      <c r="DG61" s="186"/>
      <c r="DH61" s="54"/>
      <c r="DI61" s="308"/>
      <c r="DJ61" s="308"/>
      <c r="DK61" s="308"/>
      <c r="DL61" s="309"/>
      <c r="DM61" s="309"/>
      <c r="DN61" s="308"/>
      <c r="DR61" s="94"/>
      <c r="DU61" s="193"/>
      <c r="EB61" s="193"/>
      <c r="EC61" s="54"/>
      <c r="ED61" s="198"/>
      <c r="EE61" s="198"/>
      <c r="EF61" s="198"/>
      <c r="EG61" s="310"/>
      <c r="EH61" s="310"/>
      <c r="EI61" s="310"/>
      <c r="FD61" s="54"/>
      <c r="FE61" s="311"/>
      <c r="FF61" s="311"/>
    </row>
    <row r="62" spans="1:162" ht="14.25" customHeight="1">
      <c r="A62" s="670" t="s">
        <v>24</v>
      </c>
      <c r="B62" s="920">
        <v>210.4002896249832</v>
      </c>
      <c r="C62" s="723">
        <v>186.93772197655323</v>
      </c>
      <c r="D62" s="312"/>
      <c r="E62" s="317"/>
      <c r="F62" s="317"/>
      <c r="G62" s="317"/>
      <c r="H62" s="86"/>
      <c r="J62" s="54"/>
      <c r="K62" s="55"/>
      <c r="L62" s="55"/>
      <c r="M62" s="56"/>
      <c r="N62" s="57"/>
      <c r="O62" s="55"/>
      <c r="P62" s="58"/>
      <c r="Q62" s="56"/>
      <c r="AB62" s="54"/>
      <c r="AC62" s="158"/>
      <c r="AD62" s="158"/>
      <c r="AE62" s="158"/>
      <c r="AF62" s="302"/>
      <c r="AG62" s="158"/>
      <c r="AH62" s="158"/>
      <c r="AI62" s="160"/>
      <c r="AJ62" s="160"/>
      <c r="AK62" s="160"/>
      <c r="AL62" s="160"/>
      <c r="AM62" s="160"/>
      <c r="AN62" s="160"/>
      <c r="AO62" s="160"/>
      <c r="AP62" s="160"/>
      <c r="AQ62" s="160"/>
      <c r="AR62" s="160"/>
      <c r="AS62" s="160"/>
      <c r="AT62" s="160"/>
      <c r="AU62" s="160"/>
      <c r="AV62" s="54"/>
      <c r="AW62" s="87"/>
      <c r="AX62" s="303"/>
      <c r="AY62" s="303"/>
      <c r="AZ62" s="304"/>
      <c r="BA62" s="304"/>
      <c r="BB62" s="305"/>
      <c r="BC62" s="305"/>
      <c r="BD62" s="87"/>
      <c r="BE62" s="161"/>
      <c r="BF62" s="161"/>
      <c r="BG62" s="161"/>
      <c r="BH62" s="161"/>
      <c r="BI62" s="138"/>
      <c r="BJ62" s="138"/>
      <c r="BK62" s="138"/>
      <c r="BL62" s="138"/>
      <c r="BM62" s="138"/>
      <c r="BN62" s="138"/>
      <c r="BO62" s="138"/>
      <c r="BP62" s="138"/>
      <c r="BQ62" s="161"/>
      <c r="BR62" s="161"/>
      <c r="BS62" s="182"/>
      <c r="BT62" s="54"/>
      <c r="BU62" s="194"/>
      <c r="BV62" s="194"/>
      <c r="BW62" s="194"/>
      <c r="BX62" s="194"/>
      <c r="BY62" s="194"/>
      <c r="BZ62" s="194"/>
      <c r="CA62" s="194"/>
      <c r="CB62" s="194"/>
      <c r="CD62" s="186"/>
      <c r="CE62" s="186"/>
      <c r="CF62" s="186"/>
      <c r="CG62" s="186"/>
      <c r="CH62" s="186"/>
      <c r="CI62" s="186"/>
      <c r="CJ62" s="186"/>
      <c r="CK62" s="186"/>
      <c r="CL62" s="186"/>
      <c r="CM62" s="186"/>
      <c r="CN62" s="54"/>
      <c r="CO62" s="198"/>
      <c r="CP62" s="198"/>
      <c r="CQ62" s="198"/>
      <c r="CR62" s="198"/>
      <c r="CS62" s="198"/>
      <c r="CT62" s="198"/>
      <c r="CU62" s="198"/>
      <c r="CV62" s="198"/>
      <c r="CX62" s="186"/>
      <c r="CY62" s="186"/>
      <c r="CZ62" s="186"/>
      <c r="DA62" s="186"/>
      <c r="DB62" s="186"/>
      <c r="DC62" s="186"/>
      <c r="DD62" s="186"/>
      <c r="DE62" s="186"/>
      <c r="DF62" s="186"/>
      <c r="DG62" s="186"/>
      <c r="DH62" s="54"/>
      <c r="DI62" s="308"/>
      <c r="DJ62" s="308"/>
      <c r="DK62" s="308"/>
      <c r="DL62" s="309"/>
      <c r="DM62" s="309"/>
      <c r="DN62" s="308"/>
      <c r="DR62" s="94"/>
      <c r="DU62" s="193"/>
      <c r="EB62" s="193"/>
      <c r="EC62" s="54"/>
      <c r="ED62" s="198"/>
      <c r="EE62" s="198"/>
      <c r="EF62" s="198"/>
      <c r="EG62" s="310"/>
      <c r="EH62" s="310"/>
      <c r="EI62" s="310"/>
      <c r="FD62" s="54"/>
      <c r="FE62" s="311"/>
      <c r="FF62" s="311"/>
    </row>
    <row r="63" spans="1:162" ht="14.25" customHeight="1">
      <c r="A63" s="524" t="s">
        <v>25</v>
      </c>
      <c r="B63" s="921">
        <v>305.01712128532489</v>
      </c>
      <c r="C63" s="724">
        <v>162.00297844711159</v>
      </c>
      <c r="D63" s="312"/>
      <c r="E63" s="317"/>
      <c r="F63" s="317"/>
      <c r="G63" s="317"/>
      <c r="H63" s="86"/>
      <c r="J63" s="54"/>
      <c r="K63" s="55"/>
      <c r="L63" s="55"/>
      <c r="M63" s="56"/>
      <c r="N63" s="57"/>
      <c r="O63" s="55"/>
      <c r="P63" s="58"/>
      <c r="Q63" s="56"/>
      <c r="AB63" s="54"/>
      <c r="AC63" s="158"/>
      <c r="AD63" s="158"/>
      <c r="AE63" s="158"/>
      <c r="AF63" s="302"/>
      <c r="AG63" s="158"/>
      <c r="AH63" s="158"/>
      <c r="AI63" s="160"/>
      <c r="AJ63" s="160"/>
      <c r="AK63" s="160"/>
      <c r="AL63" s="160"/>
      <c r="AM63" s="160"/>
      <c r="AN63" s="160"/>
      <c r="AO63" s="160"/>
      <c r="AP63" s="160"/>
      <c r="AQ63" s="160"/>
      <c r="AR63" s="160"/>
      <c r="AS63" s="160"/>
      <c r="AT63" s="160"/>
      <c r="AU63" s="160"/>
      <c r="AV63" s="54"/>
      <c r="AW63" s="87"/>
      <c r="AX63" s="303"/>
      <c r="AY63" s="303"/>
      <c r="AZ63" s="304"/>
      <c r="BA63" s="304"/>
      <c r="BB63" s="305"/>
      <c r="BC63" s="305"/>
      <c r="BD63" s="87"/>
      <c r="BE63" s="161"/>
      <c r="BF63" s="161"/>
      <c r="BG63" s="161"/>
      <c r="BH63" s="161"/>
      <c r="BI63" s="138"/>
      <c r="BJ63" s="138"/>
      <c r="BK63" s="138"/>
      <c r="BL63" s="138"/>
      <c r="BM63" s="138"/>
      <c r="BN63" s="138"/>
      <c r="BO63" s="138"/>
      <c r="BP63" s="138"/>
      <c r="BQ63" s="161"/>
      <c r="BR63" s="161"/>
      <c r="BS63" s="182"/>
      <c r="BT63" s="54"/>
      <c r="BU63" s="194"/>
      <c r="BV63" s="194"/>
      <c r="BW63" s="194"/>
      <c r="BX63" s="194"/>
      <c r="BY63" s="194"/>
      <c r="BZ63" s="194"/>
      <c r="CA63" s="194"/>
      <c r="CB63" s="194"/>
      <c r="CD63" s="186"/>
      <c r="CE63" s="186"/>
      <c r="CF63" s="186"/>
      <c r="CG63" s="186"/>
      <c r="CH63" s="186"/>
      <c r="CI63" s="186"/>
      <c r="CJ63" s="186"/>
      <c r="CK63" s="186"/>
      <c r="CL63" s="186"/>
      <c r="CM63" s="186"/>
      <c r="CN63" s="54"/>
      <c r="CO63" s="198"/>
      <c r="CP63" s="198"/>
      <c r="CQ63" s="198"/>
      <c r="CR63" s="198"/>
      <c r="CS63" s="198"/>
      <c r="CT63" s="198"/>
      <c r="CU63" s="198"/>
      <c r="CV63" s="198"/>
      <c r="CX63" s="186"/>
      <c r="CY63" s="186"/>
      <c r="CZ63" s="186"/>
      <c r="DA63" s="186"/>
      <c r="DB63" s="186"/>
      <c r="DC63" s="186"/>
      <c r="DD63" s="186"/>
      <c r="DE63" s="186"/>
      <c r="DF63" s="186"/>
      <c r="DG63" s="186"/>
      <c r="DH63" s="54"/>
      <c r="DI63" s="308"/>
      <c r="DJ63" s="308"/>
      <c r="DK63" s="308"/>
      <c r="DL63" s="309"/>
      <c r="DM63" s="309"/>
      <c r="DN63" s="308"/>
      <c r="DR63" s="94"/>
      <c r="DU63" s="193"/>
      <c r="EB63" s="193"/>
      <c r="EC63" s="54"/>
      <c r="ED63" s="198"/>
      <c r="EE63" s="198"/>
      <c r="EF63" s="198"/>
      <c r="EG63" s="310"/>
      <c r="EH63" s="310"/>
      <c r="EI63" s="310"/>
      <c r="EK63" s="321"/>
      <c r="EL63" s="201"/>
      <c r="EM63" s="201"/>
      <c r="EN63" s="201"/>
      <c r="EO63" s="201"/>
      <c r="EP63" s="201"/>
      <c r="EQ63" s="117"/>
      <c r="ER63" s="201"/>
      <c r="FD63" s="54"/>
      <c r="FE63" s="311"/>
      <c r="FF63" s="311"/>
    </row>
    <row r="64" spans="1:162" ht="14.25" customHeight="1">
      <c r="A64" s="670" t="s">
        <v>26</v>
      </c>
      <c r="B64" s="920">
        <v>247.27792186550192</v>
      </c>
      <c r="C64" s="723">
        <v>92.453786897044282</v>
      </c>
      <c r="D64" s="312"/>
      <c r="E64" s="317"/>
      <c r="F64" s="317"/>
      <c r="G64" s="317"/>
      <c r="H64" s="86"/>
      <c r="J64" s="54"/>
      <c r="K64" s="55"/>
      <c r="L64" s="55"/>
      <c r="M64" s="56"/>
      <c r="N64" s="57"/>
      <c r="O64" s="55"/>
      <c r="P64" s="58"/>
      <c r="Q64" s="56"/>
      <c r="AB64" s="54"/>
      <c r="AC64" s="158"/>
      <c r="AD64" s="158"/>
      <c r="AE64" s="158"/>
      <c r="AF64" s="302"/>
      <c r="AG64" s="158"/>
      <c r="AH64" s="158"/>
      <c r="AI64" s="160"/>
      <c r="AJ64" s="160"/>
      <c r="AK64" s="160"/>
      <c r="AL64" s="160"/>
      <c r="AM64" s="160"/>
      <c r="AN64" s="160"/>
      <c r="AO64" s="160"/>
      <c r="AP64" s="160"/>
      <c r="AQ64" s="160"/>
      <c r="AR64" s="160"/>
      <c r="AS64" s="160"/>
      <c r="AT64" s="160"/>
      <c r="AU64" s="160"/>
      <c r="AV64" s="54"/>
      <c r="AW64" s="87"/>
      <c r="AX64" s="303"/>
      <c r="AY64" s="303"/>
      <c r="AZ64" s="304"/>
      <c r="BA64" s="304"/>
      <c r="BB64" s="305"/>
      <c r="BC64" s="305"/>
      <c r="BD64" s="87"/>
      <c r="BE64" s="161"/>
      <c r="BF64" s="161"/>
      <c r="BG64" s="161"/>
      <c r="BH64" s="161"/>
      <c r="BI64" s="138"/>
      <c r="BJ64" s="138"/>
      <c r="BK64" s="138"/>
      <c r="BL64" s="138"/>
      <c r="BM64" s="138"/>
      <c r="BN64" s="138"/>
      <c r="BO64" s="138"/>
      <c r="BP64" s="138"/>
      <c r="BQ64" s="161"/>
      <c r="BR64" s="161"/>
      <c r="BS64" s="182"/>
      <c r="BT64" s="54"/>
      <c r="BU64" s="194"/>
      <c r="BV64" s="194"/>
      <c r="BW64" s="194"/>
      <c r="BX64" s="194"/>
      <c r="BY64" s="194"/>
      <c r="BZ64" s="194"/>
      <c r="CA64" s="194"/>
      <c r="CB64" s="194"/>
      <c r="CD64" s="186"/>
      <c r="CE64" s="186"/>
      <c r="CF64" s="186"/>
      <c r="CG64" s="186"/>
      <c r="CH64" s="186"/>
      <c r="CI64" s="186"/>
      <c r="CJ64" s="186"/>
      <c r="CK64" s="186"/>
      <c r="CL64" s="186"/>
      <c r="CM64" s="186"/>
      <c r="CN64" s="54"/>
      <c r="CO64" s="198"/>
      <c r="CP64" s="198"/>
      <c r="CQ64" s="198"/>
      <c r="CR64" s="198"/>
      <c r="CS64" s="198"/>
      <c r="CT64" s="198"/>
      <c r="CU64" s="198"/>
      <c r="CV64" s="198"/>
      <c r="CX64" s="186"/>
      <c r="CY64" s="186"/>
      <c r="CZ64" s="186"/>
      <c r="DA64" s="186"/>
      <c r="DB64" s="186"/>
      <c r="DC64" s="186"/>
      <c r="DD64" s="186"/>
      <c r="DE64" s="186"/>
      <c r="DF64" s="186"/>
      <c r="DG64" s="186"/>
      <c r="DH64" s="54"/>
      <c r="DI64" s="308"/>
      <c r="DJ64" s="308"/>
      <c r="DK64" s="308"/>
      <c r="DL64" s="309"/>
      <c r="DM64" s="309"/>
      <c r="DN64" s="308"/>
      <c r="DR64" s="94"/>
      <c r="DU64" s="193"/>
      <c r="EB64" s="193"/>
      <c r="EC64" s="54"/>
      <c r="ED64" s="198"/>
      <c r="EE64" s="198"/>
      <c r="EF64" s="198"/>
      <c r="EG64" s="310"/>
      <c r="EH64" s="310"/>
      <c r="EI64" s="310"/>
      <c r="EK64" s="201"/>
      <c r="EL64" s="201"/>
      <c r="EM64" s="201"/>
      <c r="EN64" s="201"/>
      <c r="EO64" s="201"/>
      <c r="EP64" s="201"/>
      <c r="EQ64" s="117"/>
      <c r="ER64" s="201"/>
      <c r="FD64" s="54"/>
      <c r="FE64" s="311"/>
      <c r="FF64" s="311"/>
    </row>
    <row r="65" spans="1:245" ht="14.25" customHeight="1">
      <c r="A65" s="524" t="s">
        <v>27</v>
      </c>
      <c r="B65" s="921">
        <v>268.59318893961529</v>
      </c>
      <c r="C65" s="724">
        <v>133.15670576466007</v>
      </c>
      <c r="D65" s="312"/>
      <c r="E65" s="317"/>
      <c r="F65" s="317"/>
      <c r="G65" s="317"/>
      <c r="H65" s="86"/>
      <c r="J65" s="54"/>
      <c r="K65" s="55"/>
      <c r="L65" s="55"/>
      <c r="M65" s="56"/>
      <c r="N65" s="57"/>
      <c r="O65" s="55"/>
      <c r="P65" s="58"/>
      <c r="Q65" s="56"/>
      <c r="AB65" s="54"/>
      <c r="AC65" s="158"/>
      <c r="AD65" s="158"/>
      <c r="AE65" s="158"/>
      <c r="AF65" s="302"/>
      <c r="AG65" s="158"/>
      <c r="AH65" s="158"/>
      <c r="AI65" s="160"/>
      <c r="AJ65" s="160"/>
      <c r="AK65" s="160"/>
      <c r="AL65" s="160"/>
      <c r="AM65" s="160"/>
      <c r="AN65" s="160"/>
      <c r="AO65" s="160"/>
      <c r="AP65" s="160"/>
      <c r="AQ65" s="160"/>
      <c r="AR65" s="160"/>
      <c r="AS65" s="160"/>
      <c r="AT65" s="160"/>
      <c r="AU65" s="160"/>
      <c r="AV65" s="54"/>
      <c r="AW65" s="87"/>
      <c r="AX65" s="303"/>
      <c r="AY65" s="303"/>
      <c r="AZ65" s="304"/>
      <c r="BA65" s="304"/>
      <c r="BB65" s="305"/>
      <c r="BC65" s="305"/>
      <c r="BD65" s="87"/>
      <c r="BE65" s="161"/>
      <c r="BF65" s="161"/>
      <c r="BG65" s="161"/>
      <c r="BH65" s="161"/>
      <c r="BI65" s="138"/>
      <c r="BJ65" s="138"/>
      <c r="BK65" s="138"/>
      <c r="BL65" s="138"/>
      <c r="BM65" s="138"/>
      <c r="BN65" s="138"/>
      <c r="BO65" s="138"/>
      <c r="BP65" s="138"/>
      <c r="BQ65" s="161"/>
      <c r="BR65" s="161"/>
      <c r="BS65" s="182"/>
      <c r="BT65" s="54"/>
      <c r="BU65" s="194"/>
      <c r="BV65" s="194"/>
      <c r="BW65" s="194"/>
      <c r="BX65" s="194"/>
      <c r="BY65" s="194"/>
      <c r="BZ65" s="194"/>
      <c r="CA65" s="194"/>
      <c r="CB65" s="194"/>
      <c r="CD65" s="186"/>
      <c r="CE65" s="186"/>
      <c r="CF65" s="186"/>
      <c r="CG65" s="186"/>
      <c r="CH65" s="186"/>
      <c r="CI65" s="186"/>
      <c r="CJ65" s="186"/>
      <c r="CK65" s="186"/>
      <c r="CL65" s="186"/>
      <c r="CM65" s="186"/>
      <c r="CN65" s="54"/>
      <c r="CO65" s="198"/>
      <c r="CP65" s="198"/>
      <c r="CQ65" s="198"/>
      <c r="CR65" s="198"/>
      <c r="CS65" s="198"/>
      <c r="CT65" s="198"/>
      <c r="CU65" s="198"/>
      <c r="CV65" s="198"/>
      <c r="CX65" s="186"/>
      <c r="CY65" s="186"/>
      <c r="CZ65" s="186"/>
      <c r="DA65" s="186"/>
      <c r="DB65" s="186"/>
      <c r="DC65" s="186"/>
      <c r="DD65" s="186"/>
      <c r="DE65" s="186"/>
      <c r="DF65" s="186"/>
      <c r="DG65" s="186"/>
      <c r="DH65" s="54"/>
      <c r="DI65" s="308"/>
      <c r="DJ65" s="308"/>
      <c r="DK65" s="308"/>
      <c r="DL65" s="309"/>
      <c r="DM65" s="309"/>
      <c r="DN65" s="308"/>
      <c r="DR65" s="94"/>
      <c r="DU65" s="193"/>
      <c r="EB65" s="193"/>
      <c r="EC65" s="54"/>
      <c r="ED65" s="198"/>
      <c r="EE65" s="198"/>
      <c r="EF65" s="198"/>
      <c r="EG65" s="310"/>
      <c r="EH65" s="310"/>
      <c r="EI65" s="310"/>
      <c r="EK65" s="201"/>
      <c r="EL65" s="201"/>
      <c r="EM65" s="201"/>
      <c r="EN65" s="201"/>
      <c r="EO65" s="201"/>
      <c r="EP65" s="201"/>
      <c r="EQ65" s="117"/>
      <c r="ER65" s="201"/>
      <c r="FD65" s="54"/>
      <c r="FE65" s="311"/>
      <c r="FF65" s="311"/>
    </row>
    <row r="66" spans="1:245" ht="14.25" customHeight="1">
      <c r="A66" s="670" t="s">
        <v>28</v>
      </c>
      <c r="B66" s="920">
        <v>257.32629563952986</v>
      </c>
      <c r="C66" s="723">
        <v>109.19963890737026</v>
      </c>
      <c r="D66" s="312"/>
      <c r="E66" s="117"/>
      <c r="F66" s="125"/>
      <c r="G66" s="65"/>
      <c r="H66" s="86"/>
      <c r="J66" s="54"/>
      <c r="K66" s="55"/>
      <c r="L66" s="55"/>
      <c r="M66" s="56"/>
      <c r="N66" s="57"/>
      <c r="O66" s="55"/>
      <c r="P66" s="58"/>
      <c r="Q66" s="56"/>
      <c r="AB66" s="54"/>
      <c r="AC66" s="158"/>
      <c r="AD66" s="158"/>
      <c r="AE66" s="158"/>
      <c r="AF66" s="302"/>
      <c r="AG66" s="158"/>
      <c r="AH66" s="158"/>
      <c r="AI66" s="160"/>
      <c r="AJ66" s="160"/>
      <c r="AK66" s="160"/>
      <c r="AL66" s="160"/>
      <c r="AM66" s="160"/>
      <c r="AN66" s="160"/>
      <c r="AO66" s="160"/>
      <c r="AP66" s="160"/>
      <c r="AQ66" s="160"/>
      <c r="AR66" s="160"/>
      <c r="AS66" s="160"/>
      <c r="AT66" s="160"/>
      <c r="AU66" s="160"/>
      <c r="AV66" s="54"/>
      <c r="AW66" s="87"/>
      <c r="AX66" s="303"/>
      <c r="AY66" s="303"/>
      <c r="AZ66" s="304"/>
      <c r="BA66" s="304"/>
      <c r="BB66" s="305"/>
      <c r="BC66" s="305"/>
      <c r="BD66" s="87"/>
      <c r="BE66" s="161"/>
      <c r="BF66" s="161"/>
      <c r="BG66" s="161"/>
      <c r="BH66" s="161"/>
      <c r="BI66" s="138"/>
      <c r="BJ66" s="138"/>
      <c r="BK66" s="138"/>
      <c r="BL66" s="138"/>
      <c r="BM66" s="138"/>
      <c r="BN66" s="138"/>
      <c r="BO66" s="138"/>
      <c r="BP66" s="138"/>
      <c r="BQ66" s="161"/>
      <c r="BR66" s="161"/>
      <c r="BS66" s="182"/>
      <c r="BT66" s="54"/>
      <c r="BU66" s="194"/>
      <c r="BV66" s="194"/>
      <c r="BW66" s="194"/>
      <c r="BX66" s="194"/>
      <c r="BY66" s="194"/>
      <c r="BZ66" s="194"/>
      <c r="CA66" s="194"/>
      <c r="CB66" s="194"/>
      <c r="CD66" s="186"/>
      <c r="CE66" s="186"/>
      <c r="CF66" s="186"/>
      <c r="CG66" s="186"/>
      <c r="CH66" s="186"/>
      <c r="CI66" s="186"/>
      <c r="CJ66" s="186"/>
      <c r="CK66" s="186"/>
      <c r="CL66" s="186"/>
      <c r="CM66" s="186"/>
      <c r="CN66" s="54"/>
      <c r="CO66" s="198"/>
      <c r="CP66" s="198"/>
      <c r="CQ66" s="198"/>
      <c r="CR66" s="198"/>
      <c r="CS66" s="198"/>
      <c r="CT66" s="198"/>
      <c r="CU66" s="198"/>
      <c r="CV66" s="198"/>
      <c r="CX66" s="186"/>
      <c r="CY66" s="186"/>
      <c r="CZ66" s="186"/>
      <c r="DA66" s="186"/>
      <c r="DB66" s="186"/>
      <c r="DC66" s="186"/>
      <c r="DD66" s="186"/>
      <c r="DE66" s="186"/>
      <c r="DF66" s="186"/>
      <c r="DG66" s="186"/>
      <c r="DH66" s="54"/>
      <c r="DI66" s="308"/>
      <c r="DJ66" s="308"/>
      <c r="DK66" s="308"/>
      <c r="DL66" s="309"/>
      <c r="DM66" s="309"/>
      <c r="DN66" s="308"/>
      <c r="DR66" s="94"/>
      <c r="DU66" s="193"/>
      <c r="EB66" s="193"/>
      <c r="EC66" s="54"/>
      <c r="ED66" s="198"/>
      <c r="EE66" s="198"/>
      <c r="EF66" s="198"/>
      <c r="EG66" s="310"/>
      <c r="EH66" s="310"/>
      <c r="EI66" s="310"/>
      <c r="EK66" s="201"/>
      <c r="EL66" s="201"/>
      <c r="EM66" s="201"/>
      <c r="EN66" s="201"/>
      <c r="EO66" s="201"/>
      <c r="EP66" s="201"/>
      <c r="EQ66" s="117"/>
      <c r="ER66" s="201"/>
      <c r="FD66" s="54"/>
      <c r="FE66" s="311"/>
      <c r="FF66" s="311"/>
    </row>
    <row r="67" spans="1:245" s="71" customFormat="1" ht="14.25" customHeight="1">
      <c r="A67" s="679" t="s">
        <v>29</v>
      </c>
      <c r="B67" s="922">
        <v>269.32625092866937</v>
      </c>
      <c r="C67" s="725">
        <v>149.88818479413618</v>
      </c>
      <c r="D67" s="322"/>
      <c r="E67" s="322"/>
      <c r="F67" s="125"/>
      <c r="G67" s="323"/>
      <c r="H67" s="91"/>
      <c r="I67" s="154"/>
      <c r="J67" s="54"/>
      <c r="K67" s="55"/>
      <c r="L67" s="55"/>
      <c r="M67" s="56"/>
      <c r="N67" s="57"/>
      <c r="O67" s="55"/>
      <c r="P67" s="58"/>
      <c r="Q67" s="56"/>
      <c r="R67" s="154"/>
      <c r="S67" s="323"/>
      <c r="T67" s="323"/>
      <c r="U67" s="323"/>
      <c r="V67" s="323"/>
      <c r="W67" s="323"/>
      <c r="X67" s="323"/>
      <c r="Y67" s="323"/>
      <c r="Z67" s="323"/>
      <c r="AA67" s="323"/>
      <c r="AB67" s="74"/>
      <c r="AC67" s="212"/>
      <c r="AD67" s="212"/>
      <c r="AE67" s="212"/>
      <c r="AF67" s="324"/>
      <c r="AG67" s="212"/>
      <c r="AH67" s="212"/>
      <c r="AI67" s="214"/>
      <c r="AJ67" s="214"/>
      <c r="AK67" s="214"/>
      <c r="AL67" s="214"/>
      <c r="AM67" s="214"/>
      <c r="AN67" s="214"/>
      <c r="AO67" s="214"/>
      <c r="AP67" s="214"/>
      <c r="AQ67" s="214"/>
      <c r="AR67" s="214"/>
      <c r="AS67" s="214"/>
      <c r="AT67" s="214"/>
      <c r="AU67" s="214"/>
      <c r="AV67" s="74"/>
      <c r="AW67" s="89"/>
      <c r="AX67" s="325"/>
      <c r="AY67" s="325"/>
      <c r="AZ67" s="326"/>
      <c r="BA67" s="326"/>
      <c r="BB67" s="327"/>
      <c r="BC67" s="327"/>
      <c r="BD67" s="89"/>
      <c r="BE67" s="215"/>
      <c r="BF67" s="215"/>
      <c r="BG67" s="215"/>
      <c r="BH67" s="215"/>
      <c r="BI67" s="145"/>
      <c r="BJ67" s="145"/>
      <c r="BK67" s="145"/>
      <c r="BL67" s="145"/>
      <c r="BM67" s="145"/>
      <c r="BN67" s="145"/>
      <c r="BO67" s="145"/>
      <c r="BP67" s="145"/>
      <c r="BQ67" s="215"/>
      <c r="BR67" s="215"/>
      <c r="BS67" s="219"/>
      <c r="BT67" s="74"/>
      <c r="BU67" s="230"/>
      <c r="BV67" s="230"/>
      <c r="BW67" s="230"/>
      <c r="BX67" s="230"/>
      <c r="BY67" s="230"/>
      <c r="BZ67" s="230"/>
      <c r="CA67" s="230"/>
      <c r="CB67" s="230"/>
      <c r="CC67" s="73"/>
      <c r="CD67" s="222"/>
      <c r="CE67" s="222"/>
      <c r="CF67" s="222"/>
      <c r="CG67" s="222"/>
      <c r="CH67" s="222"/>
      <c r="CI67" s="222"/>
      <c r="CJ67" s="222"/>
      <c r="CK67" s="222"/>
      <c r="CL67" s="222"/>
      <c r="CM67" s="222"/>
      <c r="CN67" s="74"/>
      <c r="CO67" s="233"/>
      <c r="CP67" s="233"/>
      <c r="CQ67" s="233"/>
      <c r="CR67" s="233"/>
      <c r="CS67" s="233"/>
      <c r="CT67" s="233"/>
      <c r="CU67" s="233"/>
      <c r="CV67" s="233"/>
      <c r="CW67" s="73"/>
      <c r="CX67" s="222"/>
      <c r="CY67" s="222"/>
      <c r="CZ67" s="222"/>
      <c r="DA67" s="222"/>
      <c r="DB67" s="222"/>
      <c r="DC67" s="222"/>
      <c r="DD67" s="222"/>
      <c r="DE67" s="222"/>
      <c r="DF67" s="222"/>
      <c r="DG67" s="222"/>
      <c r="DH67" s="74"/>
      <c r="DI67" s="328"/>
      <c r="DJ67" s="328"/>
      <c r="DK67" s="328"/>
      <c r="DL67" s="329"/>
      <c r="DM67" s="329"/>
      <c r="DN67" s="328"/>
      <c r="DO67" s="73"/>
      <c r="DP67" s="73"/>
      <c r="DQ67" s="73"/>
      <c r="DR67" s="73"/>
      <c r="DS67" s="73"/>
      <c r="DT67" s="73"/>
      <c r="DU67" s="229"/>
      <c r="DV67" s="73"/>
      <c r="DW67" s="73"/>
      <c r="DX67" s="73"/>
      <c r="DY67" s="73"/>
      <c r="DZ67" s="73"/>
      <c r="EA67" s="73"/>
      <c r="EB67" s="229"/>
      <c r="EC67" s="74"/>
      <c r="ED67" s="233"/>
      <c r="EE67" s="233"/>
      <c r="EF67" s="233"/>
      <c r="EG67" s="330"/>
      <c r="EH67" s="330"/>
      <c r="EI67" s="330"/>
      <c r="EJ67" s="73"/>
      <c r="EK67" s="321"/>
      <c r="EL67" s="201"/>
      <c r="EM67" s="201"/>
      <c r="EN67" s="201"/>
      <c r="EO67" s="201"/>
      <c r="EP67" s="73"/>
      <c r="EQ67" s="321"/>
      <c r="ER67" s="321"/>
      <c r="ES67" s="73"/>
      <c r="ET67" s="73"/>
      <c r="EU67" s="73"/>
      <c r="EV67" s="73"/>
      <c r="EW67" s="73"/>
      <c r="EX67" s="73"/>
      <c r="EY67" s="73"/>
      <c r="EZ67" s="73"/>
      <c r="FA67" s="73"/>
      <c r="FB67" s="73"/>
      <c r="FC67" s="73"/>
      <c r="FD67" s="74"/>
      <c r="FE67" s="331"/>
      <c r="FF67" s="331"/>
      <c r="FG67" s="73"/>
      <c r="FH67" s="73"/>
      <c r="FI67" s="73"/>
      <c r="FJ67" s="73"/>
      <c r="FK67" s="73"/>
      <c r="FL67" s="73"/>
      <c r="FM67" s="96"/>
      <c r="FN67" s="73"/>
      <c r="FO67" s="73"/>
      <c r="FP67" s="73"/>
      <c r="FQ67" s="73"/>
      <c r="FR67" s="73"/>
      <c r="FS67" s="73"/>
      <c r="FT67" s="73"/>
      <c r="FU67" s="73"/>
      <c r="FV67" s="73"/>
      <c r="FW67" s="73"/>
      <c r="FX67" s="73"/>
      <c r="FY67" s="73"/>
      <c r="FZ67" s="73"/>
      <c r="GA67" s="73"/>
      <c r="GB67" s="73"/>
      <c r="GC67" s="73"/>
      <c r="GD67" s="73"/>
      <c r="GE67" s="4"/>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row>
    <row r="68" spans="1:245" ht="14.25" customHeight="1">
      <c r="A68" s="670" t="s">
        <v>30</v>
      </c>
      <c r="B68" s="920">
        <v>232.50127038808358</v>
      </c>
      <c r="C68" s="723">
        <v>193.24059775366075</v>
      </c>
      <c r="D68" s="322"/>
      <c r="E68" s="116"/>
      <c r="F68" s="217"/>
      <c r="G68" s="323"/>
      <c r="H68" s="86"/>
      <c r="J68" s="74"/>
      <c r="K68" s="75"/>
      <c r="L68" s="75"/>
      <c r="M68" s="76"/>
      <c r="N68" s="77"/>
      <c r="O68" s="75"/>
      <c r="P68" s="78"/>
      <c r="Q68" s="76"/>
      <c r="AB68" s="54"/>
      <c r="AC68" s="158"/>
      <c r="AD68" s="158"/>
      <c r="AE68" s="158"/>
      <c r="AF68" s="302"/>
      <c r="AG68" s="158"/>
      <c r="AH68" s="158"/>
      <c r="AI68" s="160"/>
      <c r="AJ68" s="160"/>
      <c r="AK68" s="160"/>
      <c r="AL68" s="160"/>
      <c r="AM68" s="160"/>
      <c r="AN68" s="160"/>
      <c r="AO68" s="160"/>
      <c r="AP68" s="160"/>
      <c r="AQ68" s="160"/>
      <c r="AR68" s="160"/>
      <c r="AS68" s="160"/>
      <c r="AT68" s="160"/>
      <c r="AU68" s="160"/>
      <c r="AV68" s="54"/>
      <c r="AW68" s="87"/>
      <c r="AX68" s="303"/>
      <c r="AY68" s="303"/>
      <c r="AZ68" s="304"/>
      <c r="BA68" s="304"/>
      <c r="BB68" s="305"/>
      <c r="BC68" s="305"/>
      <c r="BD68" s="87"/>
      <c r="BE68" s="161"/>
      <c r="BF68" s="161"/>
      <c r="BG68" s="161"/>
      <c r="BH68" s="161"/>
      <c r="BI68" s="138"/>
      <c r="BJ68" s="138"/>
      <c r="BK68" s="138"/>
      <c r="BL68" s="138"/>
      <c r="BM68" s="138"/>
      <c r="BN68" s="138"/>
      <c r="BO68" s="138"/>
      <c r="BP68" s="138"/>
      <c r="BQ68" s="161"/>
      <c r="BR68" s="161"/>
      <c r="BS68" s="182"/>
      <c r="BT68" s="54"/>
      <c r="BU68" s="194"/>
      <c r="BV68" s="194"/>
      <c r="BW68" s="194"/>
      <c r="BX68" s="194"/>
      <c r="BY68" s="194"/>
      <c r="BZ68" s="194"/>
      <c r="CA68" s="194"/>
      <c r="CB68" s="194"/>
      <c r="CD68" s="186"/>
      <c r="CE68" s="186"/>
      <c r="CF68" s="186"/>
      <c r="CG68" s="186"/>
      <c r="CH68" s="186"/>
      <c r="CI68" s="186"/>
      <c r="CJ68" s="186"/>
      <c r="CK68" s="186"/>
      <c r="CL68" s="186"/>
      <c r="CM68" s="186"/>
      <c r="CN68" s="54"/>
      <c r="CO68" s="198"/>
      <c r="CP68" s="198"/>
      <c r="CQ68" s="198"/>
      <c r="CR68" s="198"/>
      <c r="CS68" s="198"/>
      <c r="CT68" s="198"/>
      <c r="CU68" s="198"/>
      <c r="CV68" s="198"/>
      <c r="CX68" s="186"/>
      <c r="CY68" s="186"/>
      <c r="CZ68" s="186"/>
      <c r="DA68" s="186"/>
      <c r="DB68" s="186"/>
      <c r="DC68" s="186"/>
      <c r="DD68" s="186"/>
      <c r="DE68" s="186"/>
      <c r="DF68" s="186"/>
      <c r="DG68" s="186"/>
      <c r="DH68" s="54"/>
      <c r="DI68" s="308"/>
      <c r="DJ68" s="308"/>
      <c r="DK68" s="308"/>
      <c r="DL68" s="309"/>
      <c r="DM68" s="309"/>
      <c r="DN68" s="308"/>
      <c r="DR68" s="94"/>
      <c r="DU68" s="193"/>
      <c r="EB68" s="193"/>
      <c r="EC68" s="54"/>
      <c r="ED68" s="198"/>
      <c r="EE68" s="198"/>
      <c r="EF68" s="198"/>
      <c r="EG68" s="310"/>
      <c r="EH68" s="310"/>
      <c r="EI68" s="310"/>
      <c r="EK68" s="201"/>
      <c r="EQ68" s="117"/>
      <c r="ER68" s="201"/>
      <c r="FD68" s="54"/>
      <c r="FE68" s="311"/>
      <c r="FF68" s="311"/>
    </row>
    <row r="69" spans="1:245" ht="14.25" customHeight="1">
      <c r="A69" s="679" t="s">
        <v>31</v>
      </c>
      <c r="B69" s="922">
        <v>262.47898243199154</v>
      </c>
      <c r="C69" s="725">
        <v>157.94916967871904</v>
      </c>
      <c r="D69" s="312"/>
      <c r="E69" s="117"/>
      <c r="F69" s="125"/>
      <c r="G69" s="65"/>
      <c r="H69" s="86"/>
      <c r="J69" s="54"/>
      <c r="K69" s="55"/>
      <c r="L69" s="55"/>
      <c r="M69" s="56"/>
      <c r="N69" s="57"/>
      <c r="O69" s="55"/>
      <c r="P69" s="58"/>
      <c r="Q69" s="56"/>
      <c r="AB69" s="74"/>
      <c r="AC69" s="212"/>
      <c r="AD69" s="212"/>
      <c r="AE69" s="212"/>
      <c r="AF69" s="324"/>
      <c r="AG69" s="212"/>
      <c r="AH69" s="212"/>
      <c r="AI69" s="214"/>
      <c r="AJ69" s="214"/>
      <c r="AK69" s="214"/>
      <c r="AL69" s="214"/>
      <c r="AM69" s="214"/>
      <c r="AN69" s="214"/>
      <c r="AO69" s="214"/>
      <c r="AP69" s="214"/>
      <c r="AQ69" s="214"/>
      <c r="AR69" s="214"/>
      <c r="AS69" s="214"/>
      <c r="AT69" s="214"/>
      <c r="AU69" s="214"/>
      <c r="AV69" s="74"/>
      <c r="AW69" s="89"/>
      <c r="AX69" s="325"/>
      <c r="AY69" s="325"/>
      <c r="AZ69" s="326"/>
      <c r="BA69" s="326"/>
      <c r="BB69" s="327"/>
      <c r="BC69" s="327"/>
      <c r="BD69" s="89"/>
      <c r="BE69" s="215"/>
      <c r="BF69" s="215"/>
      <c r="BG69" s="215"/>
      <c r="BH69" s="215"/>
      <c r="BI69" s="145"/>
      <c r="BJ69" s="145"/>
      <c r="BK69" s="145"/>
      <c r="BL69" s="145"/>
      <c r="BM69" s="145"/>
      <c r="BN69" s="145"/>
      <c r="BO69" s="145"/>
      <c r="BP69" s="145"/>
      <c r="BQ69" s="215"/>
      <c r="BR69" s="215"/>
      <c r="BS69" s="219"/>
      <c r="BT69" s="74"/>
      <c r="BU69" s="230"/>
      <c r="BV69" s="230"/>
      <c r="BW69" s="230"/>
      <c r="BX69" s="230"/>
      <c r="BY69" s="230"/>
      <c r="BZ69" s="230"/>
      <c r="CA69" s="230"/>
      <c r="CB69" s="230"/>
      <c r="CD69" s="241"/>
      <c r="CE69" s="241"/>
      <c r="CF69" s="241"/>
      <c r="CG69" s="241"/>
      <c r="CH69" s="241"/>
      <c r="CI69" s="241"/>
      <c r="CJ69" s="241"/>
      <c r="CK69" s="241"/>
      <c r="CL69" s="241"/>
      <c r="CM69" s="241"/>
      <c r="CN69" s="74"/>
      <c r="CO69" s="233"/>
      <c r="CP69" s="233"/>
      <c r="CQ69" s="233"/>
      <c r="CR69" s="233"/>
      <c r="CS69" s="233"/>
      <c r="CT69" s="233"/>
      <c r="CU69" s="233"/>
      <c r="CV69" s="233"/>
      <c r="CX69" s="241"/>
      <c r="CY69" s="241"/>
      <c r="CZ69" s="241"/>
      <c r="DA69" s="241"/>
      <c r="DB69" s="241"/>
      <c r="DC69" s="241"/>
      <c r="DD69" s="241"/>
      <c r="DE69" s="241"/>
      <c r="DF69" s="241"/>
      <c r="DG69" s="241"/>
      <c r="DH69" s="74"/>
      <c r="DI69" s="328"/>
      <c r="DJ69" s="328"/>
      <c r="DK69" s="328"/>
      <c r="DL69" s="329"/>
      <c r="DM69" s="329"/>
      <c r="DN69" s="328"/>
      <c r="DP69" s="332"/>
      <c r="DR69" s="94"/>
      <c r="DU69" s="229"/>
      <c r="EB69" s="229"/>
      <c r="EC69" s="74"/>
      <c r="ED69" s="233"/>
      <c r="EE69" s="233"/>
      <c r="EF69" s="233"/>
      <c r="EG69" s="330"/>
      <c r="EH69" s="330"/>
      <c r="EI69" s="330"/>
      <c r="EL69" s="321"/>
      <c r="EM69" s="321"/>
      <c r="EN69" s="201"/>
      <c r="EO69" s="201"/>
      <c r="EP69" s="201"/>
      <c r="EQ69" s="117"/>
      <c r="ER69" s="201"/>
      <c r="FD69" s="74"/>
      <c r="FE69" s="331"/>
      <c r="FF69" s="331"/>
    </row>
    <row r="70" spans="1:245" ht="14.25" customHeight="1">
      <c r="A70" s="670" t="s">
        <v>32</v>
      </c>
      <c r="B70" s="920">
        <v>568.86561947280472</v>
      </c>
      <c r="C70" s="723">
        <v>411.7309520742611</v>
      </c>
      <c r="D70" s="322"/>
      <c r="E70" s="116"/>
      <c r="F70" s="217"/>
      <c r="G70" s="323"/>
      <c r="H70" s="86"/>
      <c r="J70" s="74"/>
      <c r="K70" s="75"/>
      <c r="L70" s="75"/>
      <c r="M70" s="76"/>
      <c r="N70" s="77"/>
      <c r="O70" s="75"/>
      <c r="P70" s="78"/>
      <c r="Q70" s="76"/>
      <c r="AB70" s="54"/>
      <c r="AC70" s="158"/>
      <c r="AD70" s="158"/>
      <c r="AE70" s="158"/>
      <c r="AF70" s="302"/>
      <c r="AG70" s="158"/>
      <c r="AH70" s="158"/>
      <c r="AI70" s="160"/>
      <c r="AJ70" s="160"/>
      <c r="AK70" s="160"/>
      <c r="AL70" s="160"/>
      <c r="AM70" s="160"/>
      <c r="AN70" s="160"/>
      <c r="AO70" s="160"/>
      <c r="AP70" s="160"/>
      <c r="AQ70" s="160"/>
      <c r="AR70" s="160"/>
      <c r="AS70" s="160"/>
      <c r="AT70" s="160"/>
      <c r="AU70" s="160"/>
      <c r="AV70" s="54"/>
      <c r="AW70" s="87"/>
      <c r="AX70" s="303"/>
      <c r="AY70" s="303"/>
      <c r="AZ70" s="304"/>
      <c r="BA70" s="304"/>
      <c r="BB70" s="305"/>
      <c r="BC70" s="305"/>
      <c r="BD70" s="87"/>
      <c r="BE70" s="161"/>
      <c r="BF70" s="161"/>
      <c r="BG70" s="161"/>
      <c r="BH70" s="161"/>
      <c r="BI70" s="138"/>
      <c r="BJ70" s="138"/>
      <c r="BK70" s="138"/>
      <c r="BL70" s="138"/>
      <c r="BM70" s="138"/>
      <c r="BN70" s="138"/>
      <c r="BO70" s="138"/>
      <c r="BP70" s="138"/>
      <c r="BQ70" s="161"/>
      <c r="BR70" s="161"/>
      <c r="BS70" s="182"/>
      <c r="BT70" s="54"/>
      <c r="BU70" s="194"/>
      <c r="BV70" s="194"/>
      <c r="BW70" s="194"/>
      <c r="BX70" s="194"/>
      <c r="BY70" s="194"/>
      <c r="BZ70" s="194"/>
      <c r="CA70" s="194"/>
      <c r="CB70" s="194"/>
      <c r="CD70" s="186"/>
      <c r="CE70" s="186"/>
      <c r="CF70" s="186"/>
      <c r="CG70" s="186"/>
      <c r="CH70" s="186"/>
      <c r="CI70" s="186"/>
      <c r="CJ70" s="186"/>
      <c r="CK70" s="186"/>
      <c r="CL70" s="186"/>
      <c r="CM70" s="186"/>
      <c r="CN70" s="54"/>
      <c r="CO70" s="198"/>
      <c r="CP70" s="198"/>
      <c r="CQ70" s="198"/>
      <c r="CR70" s="198"/>
      <c r="CS70" s="198"/>
      <c r="CT70" s="198"/>
      <c r="CU70" s="198"/>
      <c r="CV70" s="198"/>
      <c r="CX70" s="186"/>
      <c r="CY70" s="186"/>
      <c r="CZ70" s="186"/>
      <c r="DA70" s="186"/>
      <c r="DB70" s="186"/>
      <c r="DC70" s="186"/>
      <c r="DD70" s="186"/>
      <c r="DE70" s="186"/>
      <c r="DF70" s="186"/>
      <c r="DG70" s="186"/>
      <c r="DH70" s="54"/>
      <c r="DI70" s="308"/>
      <c r="DJ70" s="308"/>
      <c r="DK70" s="308"/>
      <c r="DL70" s="309"/>
      <c r="DM70" s="309"/>
      <c r="DN70" s="308"/>
      <c r="DR70" s="94"/>
      <c r="DU70" s="193"/>
      <c r="EB70" s="193"/>
      <c r="EC70" s="54"/>
      <c r="ED70" s="198"/>
      <c r="EE70" s="198"/>
      <c r="EF70" s="198"/>
      <c r="EG70" s="310"/>
      <c r="EH70" s="310"/>
      <c r="EI70" s="310"/>
      <c r="EK70" s="321"/>
      <c r="EL70" s="201"/>
      <c r="EM70" s="201"/>
      <c r="EP70" s="201"/>
      <c r="EQ70" s="117"/>
      <c r="ER70" s="201"/>
      <c r="FD70" s="54"/>
      <c r="FE70" s="311"/>
      <c r="FF70" s="311"/>
    </row>
    <row r="71" spans="1:245" ht="14.25" customHeight="1">
      <c r="A71" s="524" t="s">
        <v>33</v>
      </c>
      <c r="B71" s="921">
        <v>455.5722387278459</v>
      </c>
      <c r="C71" s="724">
        <v>274.7407142455454</v>
      </c>
      <c r="D71" s="312"/>
      <c r="E71" s="117"/>
      <c r="F71" s="125"/>
      <c r="G71" s="65"/>
      <c r="H71" s="86"/>
      <c r="J71" s="54"/>
      <c r="K71" s="55"/>
      <c r="L71" s="55"/>
      <c r="M71" s="56"/>
      <c r="N71" s="57"/>
      <c r="O71" s="55"/>
      <c r="P71" s="58"/>
      <c r="Q71" s="56"/>
      <c r="AB71" s="54"/>
      <c r="AC71" s="158"/>
      <c r="AD71" s="158"/>
      <c r="AE71" s="158"/>
      <c r="AF71" s="302"/>
      <c r="AG71" s="158"/>
      <c r="AH71" s="158"/>
      <c r="AI71" s="160"/>
      <c r="AJ71" s="160"/>
      <c r="AK71" s="160"/>
      <c r="AL71" s="160"/>
      <c r="AM71" s="160"/>
      <c r="AN71" s="160"/>
      <c r="AO71" s="160"/>
      <c r="AP71" s="160"/>
      <c r="AQ71" s="160"/>
      <c r="AR71" s="160"/>
      <c r="AS71" s="160"/>
      <c r="AT71" s="160"/>
      <c r="AU71" s="160"/>
      <c r="AV71" s="54"/>
      <c r="AW71" s="87"/>
      <c r="AX71" s="303"/>
      <c r="AY71" s="303"/>
      <c r="AZ71" s="304"/>
      <c r="BA71" s="304"/>
      <c r="BB71" s="305"/>
      <c r="BC71" s="305"/>
      <c r="BD71" s="87"/>
      <c r="BE71" s="161"/>
      <c r="BF71" s="161"/>
      <c r="BG71" s="161"/>
      <c r="BH71" s="161"/>
      <c r="BI71" s="138"/>
      <c r="BJ71" s="138"/>
      <c r="BK71" s="138"/>
      <c r="BL71" s="138"/>
      <c r="BM71" s="138"/>
      <c r="BN71" s="138"/>
      <c r="BO71" s="138"/>
      <c r="BP71" s="138"/>
      <c r="BQ71" s="161"/>
      <c r="BR71" s="161"/>
      <c r="BS71" s="182"/>
      <c r="BT71" s="54"/>
      <c r="BU71" s="194"/>
      <c r="BV71" s="194"/>
      <c r="BW71" s="194"/>
      <c r="BX71" s="194"/>
      <c r="BY71" s="194"/>
      <c r="BZ71" s="194"/>
      <c r="CA71" s="194"/>
      <c r="CB71" s="194"/>
      <c r="CD71" s="186"/>
      <c r="CE71" s="186"/>
      <c r="CF71" s="186"/>
      <c r="CG71" s="186"/>
      <c r="CH71" s="186"/>
      <c r="CI71" s="186"/>
      <c r="CJ71" s="186"/>
      <c r="CK71" s="186"/>
      <c r="CL71" s="186"/>
      <c r="CM71" s="186"/>
      <c r="CN71" s="54"/>
      <c r="CO71" s="198"/>
      <c r="CP71" s="198"/>
      <c r="CQ71" s="198"/>
      <c r="CR71" s="198"/>
      <c r="CS71" s="198"/>
      <c r="CT71" s="198"/>
      <c r="CU71" s="198"/>
      <c r="CV71" s="198"/>
      <c r="CX71" s="186"/>
      <c r="CY71" s="186"/>
      <c r="CZ71" s="186"/>
      <c r="DA71" s="186"/>
      <c r="DB71" s="186"/>
      <c r="DC71" s="186"/>
      <c r="DD71" s="186"/>
      <c r="DE71" s="186"/>
      <c r="DF71" s="186"/>
      <c r="DG71" s="186"/>
      <c r="DH71" s="54"/>
      <c r="DI71" s="308"/>
      <c r="DJ71" s="308"/>
      <c r="DK71" s="308"/>
      <c r="DL71" s="309"/>
      <c r="DM71" s="309"/>
      <c r="DN71" s="308"/>
      <c r="DR71" s="94"/>
      <c r="DU71" s="193"/>
      <c r="EB71" s="193"/>
      <c r="EC71" s="54"/>
      <c r="ED71" s="198"/>
      <c r="EE71" s="198"/>
      <c r="EF71" s="198"/>
      <c r="EG71" s="310"/>
      <c r="EH71" s="310"/>
      <c r="EI71" s="310"/>
      <c r="EK71" s="201"/>
      <c r="EL71" s="201"/>
      <c r="EM71" s="201"/>
      <c r="EN71" s="201"/>
      <c r="EO71" s="201"/>
      <c r="EP71" s="201"/>
      <c r="EQ71" s="117"/>
      <c r="ER71" s="201"/>
      <c r="FD71" s="54"/>
      <c r="FE71" s="311"/>
      <c r="FF71" s="311"/>
    </row>
    <row r="72" spans="1:245" ht="14.25" customHeight="1">
      <c r="A72" s="670" t="s">
        <v>34</v>
      </c>
      <c r="B72" s="920">
        <v>546.48576431522838</v>
      </c>
      <c r="C72" s="723">
        <v>489.30954515835066</v>
      </c>
      <c r="D72" s="312"/>
      <c r="E72" s="2"/>
      <c r="F72" s="125"/>
      <c r="G72" s="65"/>
      <c r="H72" s="86"/>
      <c r="J72" s="54"/>
      <c r="K72" s="55"/>
      <c r="L72" s="55"/>
      <c r="M72" s="56"/>
      <c r="N72" s="57"/>
      <c r="O72" s="55"/>
      <c r="P72" s="58"/>
      <c r="Q72" s="56"/>
      <c r="AB72" s="54"/>
      <c r="AC72" s="158"/>
      <c r="AD72" s="158"/>
      <c r="AE72" s="158"/>
      <c r="AF72" s="302"/>
      <c r="AG72" s="158"/>
      <c r="AH72" s="158"/>
      <c r="AI72" s="160"/>
      <c r="AJ72" s="160"/>
      <c r="AK72" s="160"/>
      <c r="AL72" s="160"/>
      <c r="AM72" s="160"/>
      <c r="AN72" s="160"/>
      <c r="AO72" s="160"/>
      <c r="AP72" s="160"/>
      <c r="AQ72" s="160"/>
      <c r="AR72" s="160"/>
      <c r="AS72" s="160"/>
      <c r="AT72" s="160"/>
      <c r="AU72" s="160"/>
      <c r="AV72" s="54"/>
      <c r="AW72" s="87"/>
      <c r="AX72" s="303"/>
      <c r="AY72" s="303"/>
      <c r="AZ72" s="304"/>
      <c r="BA72" s="304"/>
      <c r="BB72" s="305"/>
      <c r="BC72" s="305"/>
      <c r="BD72" s="87"/>
      <c r="BE72" s="161"/>
      <c r="BF72" s="117"/>
      <c r="BG72" s="4"/>
      <c r="BH72" s="117"/>
      <c r="BI72" s="117"/>
      <c r="BJ72" s="4"/>
      <c r="BK72" s="117"/>
      <c r="BL72" s="4"/>
      <c r="BM72" s="4"/>
      <c r="BN72" s="4"/>
      <c r="BO72" s="4"/>
      <c r="BP72" s="129"/>
      <c r="BQ72" s="161"/>
      <c r="BR72" s="161"/>
      <c r="BS72" s="182"/>
      <c r="BT72" s="54"/>
      <c r="BU72" s="194"/>
      <c r="BV72" s="194"/>
      <c r="BW72" s="194"/>
      <c r="BX72" s="194"/>
      <c r="BY72" s="194"/>
      <c r="BZ72" s="194"/>
      <c r="CA72" s="194"/>
      <c r="CB72" s="194"/>
      <c r="CD72" s="186"/>
      <c r="CE72" s="186"/>
      <c r="CF72" s="186"/>
      <c r="CG72" s="186"/>
      <c r="CH72" s="186"/>
      <c r="CI72" s="186"/>
      <c r="CJ72" s="186"/>
      <c r="CK72" s="186"/>
      <c r="CL72" s="186"/>
      <c r="CM72" s="186"/>
      <c r="CN72" s="54"/>
      <c r="CO72" s="198"/>
      <c r="CP72" s="198"/>
      <c r="CQ72" s="198"/>
      <c r="CR72" s="198"/>
      <c r="CS72" s="198"/>
      <c r="CT72" s="198"/>
      <c r="CU72" s="198"/>
      <c r="CV72" s="198"/>
      <c r="CX72" s="186"/>
      <c r="CY72" s="186"/>
      <c r="CZ72" s="186"/>
      <c r="DA72" s="186"/>
      <c r="DB72" s="186"/>
      <c r="DC72" s="186"/>
      <c r="DD72" s="186"/>
      <c r="DE72" s="186"/>
      <c r="DF72" s="186"/>
      <c r="DG72" s="186"/>
      <c r="DH72" s="54"/>
      <c r="DI72" s="308"/>
      <c r="DJ72" s="308"/>
      <c r="DK72" s="308"/>
      <c r="DL72" s="309"/>
      <c r="DM72" s="309"/>
      <c r="DN72" s="308"/>
      <c r="DR72" s="94"/>
      <c r="DU72" s="193"/>
      <c r="EB72" s="193"/>
      <c r="EC72" s="54"/>
      <c r="ED72" s="198"/>
      <c r="EE72" s="198"/>
      <c r="EF72" s="198"/>
      <c r="EG72" s="310"/>
      <c r="EH72" s="310"/>
      <c r="EI72" s="310"/>
      <c r="EK72" s="201"/>
      <c r="EL72" s="201"/>
      <c r="EM72" s="201"/>
      <c r="EN72" s="201"/>
      <c r="EO72" s="201"/>
      <c r="EP72" s="201"/>
      <c r="EQ72" s="117"/>
      <c r="ER72" s="201"/>
      <c r="FD72" s="54"/>
      <c r="FE72" s="311"/>
      <c r="FF72" s="311"/>
    </row>
    <row r="73" spans="1:245" ht="14.25" customHeight="1">
      <c r="A73" s="524" t="s">
        <v>35</v>
      </c>
      <c r="B73" s="921">
        <v>449.37421934852625</v>
      </c>
      <c r="C73" s="724">
        <v>481.62732292810102</v>
      </c>
      <c r="D73" s="312"/>
      <c r="E73" s="117"/>
      <c r="F73" s="125"/>
      <c r="G73" s="65"/>
      <c r="H73" s="86"/>
      <c r="J73" s="54"/>
      <c r="K73" s="55"/>
      <c r="L73" s="55"/>
      <c r="M73" s="56"/>
      <c r="N73" s="57"/>
      <c r="O73" s="55"/>
      <c r="P73" s="58"/>
      <c r="Q73" s="56"/>
      <c r="AB73" s="54"/>
      <c r="AC73" s="158"/>
      <c r="AD73" s="158"/>
      <c r="AE73" s="158"/>
      <c r="AF73" s="302"/>
      <c r="AG73" s="158"/>
      <c r="AH73" s="158"/>
      <c r="AI73" s="160"/>
      <c r="AJ73" s="160"/>
      <c r="AK73" s="160"/>
      <c r="AL73" s="160"/>
      <c r="AM73" s="160"/>
      <c r="AN73" s="160"/>
      <c r="AO73" s="160"/>
      <c r="AP73" s="160"/>
      <c r="AQ73" s="160"/>
      <c r="AR73" s="160"/>
      <c r="AS73" s="160"/>
      <c r="AT73" s="160"/>
      <c r="AU73" s="160"/>
      <c r="AV73" s="54"/>
      <c r="AW73" s="87"/>
      <c r="AX73" s="303"/>
      <c r="AY73" s="303"/>
      <c r="AZ73" s="304"/>
      <c r="BA73" s="304"/>
      <c r="BB73" s="305"/>
      <c r="BC73" s="305"/>
      <c r="BD73" s="87"/>
      <c r="BE73" s="161"/>
      <c r="BF73" s="161"/>
      <c r="BG73" s="161"/>
      <c r="BH73" s="161"/>
      <c r="BI73" s="138"/>
      <c r="BJ73" s="138"/>
      <c r="BK73" s="138"/>
      <c r="BL73" s="138"/>
      <c r="BM73" s="138"/>
      <c r="BN73" s="138"/>
      <c r="BO73" s="138"/>
      <c r="BP73" s="138"/>
      <c r="BQ73" s="161"/>
      <c r="BR73" s="161"/>
      <c r="BS73" s="182"/>
      <c r="BT73" s="54"/>
      <c r="BU73" s="194"/>
      <c r="BV73" s="194"/>
      <c r="BW73" s="194"/>
      <c r="BX73" s="194"/>
      <c r="BY73" s="194"/>
      <c r="BZ73" s="194"/>
      <c r="CA73" s="194"/>
      <c r="CB73" s="194"/>
      <c r="CD73" s="186"/>
      <c r="CE73" s="186"/>
      <c r="CF73" s="134"/>
      <c r="CG73" s="186"/>
      <c r="CH73" s="186"/>
      <c r="CI73" s="186"/>
      <c r="CJ73" s="186"/>
      <c r="CK73" s="186"/>
      <c r="CL73" s="186"/>
      <c r="CM73" s="186"/>
      <c r="CN73" s="54"/>
      <c r="CO73" s="198"/>
      <c r="CP73" s="198"/>
      <c r="CQ73" s="198"/>
      <c r="CR73" s="198"/>
      <c r="CS73" s="198"/>
      <c r="CT73" s="198"/>
      <c r="CU73" s="198"/>
      <c r="CV73" s="198"/>
      <c r="CX73" s="186"/>
      <c r="CY73" s="186"/>
      <c r="CZ73" s="186"/>
      <c r="DA73" s="186"/>
      <c r="DB73" s="186"/>
      <c r="DC73" s="186"/>
      <c r="DD73" s="186"/>
      <c r="DE73" s="186"/>
      <c r="DF73" s="186"/>
      <c r="DG73" s="186"/>
      <c r="DH73" s="54"/>
      <c r="DI73" s="308"/>
      <c r="DJ73" s="308"/>
      <c r="DK73" s="308"/>
      <c r="DL73" s="309"/>
      <c r="DM73" s="309"/>
      <c r="DN73" s="308"/>
      <c r="DR73" s="94"/>
      <c r="DU73" s="193"/>
      <c r="EB73" s="193"/>
      <c r="EC73" s="54"/>
      <c r="ED73" s="198"/>
      <c r="EE73" s="198"/>
      <c r="EF73" s="198"/>
      <c r="EG73" s="310"/>
      <c r="EH73" s="310"/>
      <c r="EI73" s="310"/>
      <c r="EL73" s="201"/>
      <c r="EM73" s="201"/>
      <c r="EN73" s="201"/>
      <c r="EO73" s="201"/>
      <c r="EP73" s="201"/>
      <c r="EQ73" s="117"/>
      <c r="ER73" s="201"/>
      <c r="FD73" s="54"/>
      <c r="FE73" s="311"/>
      <c r="FF73" s="311"/>
    </row>
    <row r="74" spans="1:245" ht="14.25" customHeight="1">
      <c r="A74" s="718" t="s">
        <v>129</v>
      </c>
      <c r="B74" s="923">
        <v>497.09476189280309</v>
      </c>
      <c r="C74" s="726">
        <v>442.40806698868818</v>
      </c>
      <c r="D74" s="312"/>
      <c r="E74" s="117"/>
      <c r="F74" s="125"/>
      <c r="G74" s="65"/>
      <c r="H74" s="86"/>
      <c r="J74" s="54"/>
      <c r="K74" s="55"/>
      <c r="L74" s="55"/>
      <c r="M74" s="56"/>
      <c r="N74" s="57"/>
      <c r="O74" s="55"/>
      <c r="P74" s="58"/>
      <c r="Q74" s="56"/>
      <c r="AB74" s="17"/>
      <c r="AC74" s="212"/>
      <c r="AD74" s="212"/>
      <c r="AE74" s="212"/>
      <c r="AF74" s="324"/>
      <c r="AG74" s="212"/>
      <c r="AH74" s="212"/>
      <c r="AI74" s="160"/>
      <c r="AJ74" s="160"/>
      <c r="AK74" s="160"/>
      <c r="AL74" s="160"/>
      <c r="AM74" s="160"/>
      <c r="AN74" s="160"/>
      <c r="AO74" s="160"/>
      <c r="AP74" s="160"/>
      <c r="AQ74" s="160"/>
      <c r="AR74" s="160"/>
      <c r="AS74" s="160"/>
      <c r="AT74" s="160"/>
      <c r="AU74" s="160"/>
      <c r="AV74" s="17"/>
      <c r="AW74" s="89"/>
      <c r="AX74" s="325"/>
      <c r="AY74" s="325"/>
      <c r="AZ74" s="326"/>
      <c r="BA74" s="326"/>
      <c r="BB74" s="327"/>
      <c r="BC74" s="327"/>
      <c r="BD74" s="89"/>
      <c r="BE74" s="161"/>
      <c r="BF74" s="161"/>
      <c r="BG74" s="334"/>
      <c r="BH74" s="161"/>
      <c r="BI74" s="138"/>
      <c r="BJ74" s="138"/>
      <c r="BK74" s="138"/>
      <c r="BL74" s="138"/>
      <c r="BM74" s="138"/>
      <c r="BN74" s="138"/>
      <c r="BO74" s="138"/>
      <c r="BP74" s="138"/>
      <c r="BQ74" s="161"/>
      <c r="BR74" s="161"/>
      <c r="BS74" s="182"/>
      <c r="BT74" s="17"/>
      <c r="BU74" s="230"/>
      <c r="BV74" s="230"/>
      <c r="BW74" s="230"/>
      <c r="BX74" s="230"/>
      <c r="BY74" s="230"/>
      <c r="BZ74" s="230"/>
      <c r="CA74" s="230"/>
      <c r="CB74" s="230"/>
      <c r="CD74" s="186"/>
      <c r="CE74" s="186"/>
      <c r="CF74" s="134"/>
      <c r="CG74" s="186"/>
      <c r="CH74" s="186"/>
      <c r="CI74" s="186"/>
      <c r="CJ74" s="186"/>
      <c r="CK74" s="186"/>
      <c r="CL74" s="186"/>
      <c r="CM74" s="186"/>
      <c r="CN74" s="17"/>
      <c r="CO74" s="198"/>
      <c r="CP74" s="198"/>
      <c r="CQ74" s="198"/>
      <c r="CR74" s="198"/>
      <c r="CS74" s="198"/>
      <c r="CT74" s="198"/>
      <c r="CU74" s="198"/>
      <c r="CV74" s="198"/>
      <c r="CX74" s="186"/>
      <c r="CY74" s="186"/>
      <c r="CZ74" s="186"/>
      <c r="DA74" s="186"/>
      <c r="DB74" s="186"/>
      <c r="DC74" s="186"/>
      <c r="DD74" s="186"/>
      <c r="DE74" s="186"/>
      <c r="DF74" s="186"/>
      <c r="DG74" s="186"/>
      <c r="DH74" s="17"/>
      <c r="DI74" s="328"/>
      <c r="DJ74" s="328"/>
      <c r="DK74" s="328"/>
      <c r="DL74" s="329"/>
      <c r="DM74" s="329"/>
      <c r="DN74" s="328"/>
      <c r="DR74" s="94"/>
      <c r="DU74" s="193"/>
      <c r="EB74" s="229"/>
      <c r="EC74" s="17"/>
      <c r="ED74" s="233"/>
      <c r="EE74" s="233"/>
      <c r="EF74" s="233"/>
      <c r="EG74" s="330"/>
      <c r="EH74" s="330"/>
      <c r="EI74" s="330"/>
      <c r="EK74" s="321"/>
      <c r="EL74" s="201"/>
      <c r="EM74" s="201"/>
      <c r="EN74" s="201"/>
      <c r="EO74" s="201"/>
      <c r="EP74" s="201"/>
      <c r="EQ74" s="117"/>
      <c r="ER74" s="201"/>
      <c r="EZ74" s="73"/>
      <c r="FD74" s="17"/>
      <c r="FE74" s="331"/>
      <c r="FF74" s="331"/>
    </row>
    <row r="75" spans="1:245" ht="14.25" customHeight="1">
      <c r="A75" s="681" t="s">
        <v>128</v>
      </c>
      <c r="B75" s="924">
        <v>269.12388779038167</v>
      </c>
      <c r="C75" s="727">
        <v>166.00575673062488</v>
      </c>
      <c r="D75" s="312"/>
      <c r="E75" s="117"/>
      <c r="F75" s="125"/>
      <c r="G75" s="65"/>
      <c r="H75" s="86"/>
      <c r="K75" s="75"/>
      <c r="L75" s="75"/>
      <c r="M75" s="76"/>
      <c r="N75" s="77"/>
      <c r="O75" s="75"/>
      <c r="P75" s="78"/>
      <c r="Q75" s="76"/>
      <c r="AB75" s="74"/>
      <c r="AC75" s="212"/>
      <c r="AD75" s="212"/>
      <c r="AE75" s="212"/>
      <c r="AF75" s="324"/>
      <c r="AG75" s="212"/>
      <c r="AH75" s="212"/>
      <c r="AI75" s="214"/>
      <c r="AJ75" s="214"/>
      <c r="AK75" s="214"/>
      <c r="AL75" s="214"/>
      <c r="AM75" s="333"/>
      <c r="AN75" s="214"/>
      <c r="AO75" s="214"/>
      <c r="AP75" s="214"/>
      <c r="AQ75" s="214"/>
      <c r="AR75" s="214"/>
      <c r="AS75" s="214"/>
      <c r="AT75" s="214"/>
      <c r="AU75" s="214"/>
      <c r="AV75" s="74"/>
      <c r="AW75" s="89"/>
      <c r="AX75" s="325"/>
      <c r="AY75" s="325"/>
      <c r="AZ75" s="326"/>
      <c r="BA75" s="326"/>
      <c r="BB75" s="327"/>
      <c r="BC75" s="327"/>
      <c r="BD75" s="89"/>
      <c r="BE75" s="215"/>
      <c r="BF75" s="215"/>
      <c r="BG75" s="215"/>
      <c r="BH75" s="215"/>
      <c r="BI75" s="145"/>
      <c r="BJ75" s="145"/>
      <c r="BK75" s="145"/>
      <c r="BL75" s="145"/>
      <c r="BM75" s="145"/>
      <c r="BN75" s="145"/>
      <c r="BO75" s="145"/>
      <c r="BP75" s="145"/>
      <c r="BQ75" s="215"/>
      <c r="BR75" s="215"/>
      <c r="BS75" s="219"/>
      <c r="BT75" s="74"/>
      <c r="BU75" s="230"/>
      <c r="BV75" s="230"/>
      <c r="BW75" s="230"/>
      <c r="BX75" s="230"/>
      <c r="BY75" s="230"/>
      <c r="BZ75" s="230"/>
      <c r="CA75" s="230"/>
      <c r="CB75" s="230"/>
      <c r="CD75" s="222"/>
      <c r="CE75" s="222"/>
      <c r="CF75" s="222"/>
      <c r="CG75" s="222"/>
      <c r="CH75" s="222"/>
      <c r="CI75" s="222"/>
      <c r="CJ75" s="222"/>
      <c r="CK75" s="222"/>
      <c r="CL75" s="222"/>
      <c r="CM75" s="222"/>
      <c r="CN75" s="74"/>
      <c r="CO75" s="233"/>
      <c r="CP75" s="233"/>
      <c r="CQ75" s="233"/>
      <c r="CR75" s="233"/>
      <c r="CS75" s="233"/>
      <c r="CT75" s="233"/>
      <c r="CU75" s="233"/>
      <c r="CV75" s="233"/>
      <c r="CX75" s="222"/>
      <c r="CY75" s="222"/>
      <c r="CZ75" s="222"/>
      <c r="DA75" s="222"/>
      <c r="DB75" s="222"/>
      <c r="DC75" s="222"/>
      <c r="DD75" s="222"/>
      <c r="DE75" s="222"/>
      <c r="DF75" s="222"/>
      <c r="DG75" s="222"/>
      <c r="DH75" s="74"/>
      <c r="DI75" s="328"/>
      <c r="DJ75" s="328"/>
      <c r="DK75" s="328"/>
      <c r="DL75" s="329"/>
      <c r="DM75" s="329"/>
      <c r="DN75" s="328"/>
      <c r="DR75" s="94"/>
      <c r="DU75" s="229"/>
      <c r="EB75" s="229"/>
      <c r="EC75" s="74"/>
      <c r="ED75" s="233"/>
      <c r="EE75" s="233"/>
      <c r="EF75" s="233"/>
      <c r="EG75" s="330"/>
      <c r="EH75" s="330"/>
      <c r="EI75" s="330"/>
      <c r="EK75" s="201"/>
      <c r="EN75" s="321"/>
      <c r="EO75" s="321"/>
      <c r="EP75" s="321"/>
      <c r="EQ75" s="117"/>
      <c r="ER75" s="201"/>
      <c r="FD75" s="74"/>
      <c r="FE75" s="331"/>
      <c r="FF75" s="331"/>
    </row>
    <row r="76" spans="1:245" ht="11.45" customHeight="1">
      <c r="A76" s="1120" t="s">
        <v>460</v>
      </c>
      <c r="B76" s="1120"/>
      <c r="C76" s="1120"/>
      <c r="D76" s="1120"/>
      <c r="E76" s="1120"/>
      <c r="F76" s="1120"/>
      <c r="G76" s="1120"/>
      <c r="H76" s="65"/>
      <c r="J76" s="336"/>
      <c r="K76" s="75"/>
      <c r="L76" s="75"/>
      <c r="M76" s="76"/>
      <c r="N76" s="77"/>
      <c r="O76" s="75"/>
      <c r="P76" s="78"/>
      <c r="Q76" s="76"/>
      <c r="AB76" s="110"/>
      <c r="AD76" s="4"/>
      <c r="AF76" s="4"/>
      <c r="AG76" s="118"/>
      <c r="AH76" s="134"/>
      <c r="AI76" s="134"/>
      <c r="AJ76" s="118"/>
      <c r="AK76" s="134"/>
      <c r="AL76" s="134"/>
      <c r="AM76" s="4"/>
      <c r="AN76" s="4"/>
      <c r="AO76" s="4"/>
      <c r="AP76" s="4"/>
      <c r="AQ76" s="4"/>
      <c r="AR76" s="4"/>
      <c r="AS76" s="134"/>
      <c r="AT76" s="337"/>
      <c r="AV76" s="110"/>
      <c r="AW76" s="4"/>
      <c r="AX76" s="4"/>
      <c r="AY76" s="4"/>
      <c r="AZ76" s="4"/>
      <c r="BA76" s="4"/>
      <c r="BB76" s="4"/>
      <c r="BC76" s="4"/>
      <c r="BD76" s="4"/>
      <c r="BE76" s="4"/>
      <c r="BF76" s="4"/>
      <c r="BG76" s="4"/>
      <c r="BH76" s="4"/>
      <c r="BI76" s="333"/>
      <c r="BJ76" s="4"/>
      <c r="BK76" s="4"/>
      <c r="BL76" s="4"/>
      <c r="BM76" s="4"/>
      <c r="BN76" s="4"/>
      <c r="BO76" s="4"/>
      <c r="BP76" s="4"/>
      <c r="BQ76" s="338"/>
      <c r="BR76" s="338"/>
      <c r="BT76" s="253"/>
      <c r="CG76" s="134"/>
      <c r="CH76" s="134"/>
      <c r="CI76" s="134"/>
      <c r="CJ76" s="134"/>
      <c r="CK76" s="134"/>
      <c r="CN76" s="253"/>
      <c r="DH76" s="253"/>
      <c r="DL76" s="278"/>
      <c r="DO76" s="94"/>
      <c r="DR76" s="94"/>
      <c r="DV76" s="253"/>
      <c r="EC76" s="253"/>
      <c r="EK76" s="321"/>
      <c r="EN76" s="201"/>
      <c r="EO76" s="201"/>
      <c r="EP76" s="201"/>
      <c r="FD76" s="253"/>
    </row>
    <row r="77" spans="1:245" ht="5.0999999999999996" customHeight="1">
      <c r="A77" s="1120"/>
      <c r="B77" s="1120"/>
      <c r="C77" s="1120"/>
      <c r="D77" s="1120"/>
      <c r="E77" s="1120"/>
      <c r="F77" s="1120"/>
      <c r="G77" s="1120"/>
      <c r="H77" s="65"/>
      <c r="J77" s="253"/>
      <c r="K77" s="94"/>
      <c r="L77" s="80"/>
      <c r="M77" s="94"/>
      <c r="N77" s="94"/>
      <c r="O77" s="4"/>
      <c r="P77" s="94"/>
      <c r="Q77" s="94"/>
      <c r="AB77" s="253"/>
      <c r="AD77" s="4"/>
      <c r="AF77" s="4"/>
      <c r="AG77" s="118"/>
      <c r="AH77" s="134"/>
      <c r="AI77" s="134"/>
      <c r="AJ77" s="118"/>
      <c r="AK77" s="118"/>
      <c r="AL77" s="134"/>
      <c r="AM77" s="4"/>
      <c r="AN77" s="4"/>
      <c r="AO77" s="4"/>
      <c r="AP77" s="4"/>
      <c r="AQ77" s="4"/>
      <c r="AR77" s="4"/>
      <c r="AS77" s="4"/>
      <c r="AT77" s="4"/>
      <c r="BQ77" s="4"/>
      <c r="BR77" s="4"/>
      <c r="BT77" s="253"/>
      <c r="CD77" s="4"/>
      <c r="CE77" s="134"/>
      <c r="CG77" s="134"/>
      <c r="CH77" s="134"/>
      <c r="CI77" s="134"/>
      <c r="CJ77" s="134"/>
      <c r="CL77" s="134"/>
      <c r="CM77" s="4"/>
      <c r="CN77" s="253"/>
      <c r="DH77" s="253"/>
      <c r="DL77" s="278"/>
      <c r="DO77" s="94"/>
      <c r="DQ77" s="117"/>
      <c r="DR77" s="94"/>
      <c r="DV77" s="253"/>
      <c r="ET77" s="94"/>
      <c r="EX77" s="94"/>
      <c r="EZ77" s="4"/>
      <c r="FA77" s="94"/>
      <c r="FC77" s="4"/>
    </row>
    <row r="78" spans="1:245">
      <c r="A78" s="1082" t="s">
        <v>329</v>
      </c>
      <c r="J78" s="54"/>
      <c r="K78" s="87"/>
      <c r="L78" s="85"/>
      <c r="M78" s="87"/>
      <c r="N78" s="88"/>
      <c r="O78" s="88"/>
      <c r="P78" s="86"/>
      <c r="Q78" s="85"/>
      <c r="AP78" s="343"/>
      <c r="AQ78" s="343"/>
      <c r="AR78" s="343"/>
      <c r="AS78" s="343"/>
      <c r="AT78" s="343"/>
      <c r="BI78" s="343"/>
      <c r="BJ78" s="343"/>
      <c r="BK78" s="343"/>
      <c r="BL78" s="343"/>
      <c r="BM78" s="343"/>
      <c r="BT78" s="4"/>
      <c r="BV78" s="94"/>
      <c r="BX78" s="4"/>
      <c r="CA78" s="94"/>
      <c r="CD78" s="345"/>
      <c r="CE78" s="345"/>
      <c r="CF78" s="343"/>
      <c r="CG78" s="345"/>
      <c r="CH78" s="345"/>
      <c r="CI78" s="343"/>
      <c r="CJ78" s="343"/>
      <c r="DK78" s="4"/>
      <c r="DL78" s="278"/>
      <c r="DN78" s="4"/>
      <c r="DO78" s="94"/>
      <c r="DR78" s="94"/>
      <c r="EC78" s="94"/>
      <c r="EM78" s="4"/>
      <c r="EQ78" s="94"/>
      <c r="EW78" s="4"/>
      <c r="EX78" s="94"/>
      <c r="FA78" s="94"/>
      <c r="FI78" s="4"/>
    </row>
    <row r="79" spans="1:245">
      <c r="J79" s="54"/>
      <c r="K79" s="87"/>
      <c r="L79" s="85"/>
      <c r="M79" s="87"/>
      <c r="N79" s="88"/>
      <c r="O79" s="88"/>
      <c r="P79" s="86"/>
      <c r="Q79" s="85"/>
      <c r="AP79" s="343"/>
      <c r="AQ79" s="343"/>
      <c r="AR79" s="343"/>
      <c r="AS79" s="343"/>
      <c r="AT79" s="343"/>
      <c r="BI79" s="343"/>
      <c r="BJ79" s="343"/>
      <c r="BK79" s="343"/>
      <c r="BL79" s="343"/>
      <c r="BM79" s="343"/>
      <c r="BT79" s="4"/>
      <c r="BV79" s="94"/>
      <c r="BX79" s="4"/>
      <c r="CA79" s="94"/>
      <c r="CD79" s="345"/>
      <c r="CE79" s="345"/>
      <c r="CF79" s="343"/>
      <c r="CG79" s="345"/>
      <c r="CH79" s="345"/>
      <c r="CI79" s="343"/>
      <c r="CJ79" s="343"/>
      <c r="DK79" s="4"/>
      <c r="DL79" s="278"/>
      <c r="DN79" s="4"/>
      <c r="DO79" s="94"/>
      <c r="DR79" s="94"/>
      <c r="EC79" s="94"/>
      <c r="EM79" s="4"/>
      <c r="EQ79" s="94"/>
      <c r="EW79" s="4"/>
      <c r="EX79" s="94"/>
      <c r="FA79" s="94"/>
      <c r="FI79" s="4"/>
    </row>
    <row r="80" spans="1:245">
      <c r="J80" s="54"/>
      <c r="K80" s="87"/>
      <c r="L80" s="85"/>
      <c r="M80" s="87"/>
      <c r="N80" s="88"/>
      <c r="O80" s="88"/>
      <c r="P80" s="86"/>
      <c r="Q80" s="85"/>
      <c r="AP80" s="343"/>
      <c r="AQ80" s="343"/>
      <c r="AR80" s="343"/>
      <c r="AS80" s="343"/>
      <c r="AT80" s="343"/>
      <c r="BI80" s="343"/>
      <c r="BJ80" s="343"/>
      <c r="BK80" s="343"/>
      <c r="BL80" s="343"/>
      <c r="BM80" s="343"/>
      <c r="BT80" s="4"/>
      <c r="BV80" s="94"/>
      <c r="BX80" s="4"/>
      <c r="CA80" s="94"/>
      <c r="CD80" s="345"/>
      <c r="CE80" s="345"/>
      <c r="CF80" s="343"/>
      <c r="CG80" s="345"/>
      <c r="CH80" s="345"/>
      <c r="CI80" s="343"/>
      <c r="CJ80" s="343"/>
      <c r="DK80" s="4"/>
      <c r="DL80" s="278"/>
      <c r="DN80" s="4"/>
      <c r="DO80" s="94"/>
      <c r="DR80" s="94"/>
      <c r="EC80" s="94"/>
      <c r="EM80" s="4"/>
      <c r="EQ80" s="94"/>
      <c r="EW80" s="4"/>
      <c r="EX80" s="94"/>
      <c r="FA80" s="94"/>
      <c r="FI80" s="4"/>
    </row>
    <row r="81" spans="10:168">
      <c r="J81" s="17"/>
      <c r="K81" s="89"/>
      <c r="L81" s="90"/>
      <c r="M81" s="89"/>
      <c r="N81" s="88"/>
      <c r="O81" s="88"/>
      <c r="P81" s="86"/>
      <c r="Q81" s="85"/>
      <c r="AP81" s="343"/>
      <c r="AQ81" s="343"/>
      <c r="AR81" s="343"/>
      <c r="AS81" s="343"/>
      <c r="AT81" s="343"/>
      <c r="BI81" s="343"/>
      <c r="BJ81" s="343"/>
      <c r="BK81" s="343"/>
      <c r="BL81" s="343"/>
      <c r="BM81" s="343"/>
      <c r="BT81" s="4"/>
      <c r="BV81" s="94"/>
      <c r="BX81" s="4"/>
      <c r="CA81" s="94"/>
      <c r="CD81" s="345"/>
      <c r="CE81" s="345"/>
      <c r="CF81" s="343"/>
      <c r="CG81" s="345"/>
      <c r="CH81" s="345"/>
      <c r="CI81" s="343"/>
      <c r="CJ81" s="343"/>
      <c r="DK81" s="4"/>
      <c r="DL81" s="278"/>
      <c r="DN81" s="4"/>
      <c r="DO81" s="94"/>
      <c r="DR81" s="94"/>
      <c r="EC81" s="94"/>
      <c r="EM81" s="4"/>
      <c r="EQ81" s="94"/>
      <c r="EW81" s="4"/>
      <c r="EX81" s="94"/>
      <c r="FA81" s="94"/>
      <c r="FI81" s="4"/>
    </row>
    <row r="82" spans="10:168">
      <c r="J82" s="74"/>
      <c r="K82" s="89"/>
      <c r="L82" s="90"/>
      <c r="M82" s="89"/>
      <c r="N82" s="92"/>
      <c r="O82" s="92"/>
      <c r="P82" s="91"/>
      <c r="Q82" s="90"/>
      <c r="AP82" s="343"/>
      <c r="AQ82" s="343"/>
      <c r="AR82" s="343"/>
      <c r="AS82" s="343"/>
      <c r="AT82" s="343"/>
      <c r="BI82" s="343"/>
      <c r="BJ82" s="343"/>
      <c r="BK82" s="343"/>
      <c r="BL82" s="343"/>
      <c r="BM82" s="343"/>
      <c r="BT82" s="4"/>
      <c r="BV82" s="94"/>
      <c r="BX82" s="4"/>
      <c r="CA82" s="94"/>
      <c r="CD82" s="345"/>
      <c r="CE82" s="345"/>
      <c r="CF82" s="343"/>
      <c r="CG82" s="345"/>
      <c r="CH82" s="345"/>
      <c r="CI82" s="343"/>
      <c r="CJ82" s="343"/>
      <c r="DK82" s="4"/>
      <c r="DL82" s="278"/>
      <c r="DN82" s="4"/>
      <c r="DO82" s="94"/>
      <c r="DR82" s="94"/>
      <c r="EC82" s="94"/>
      <c r="EM82" s="4"/>
      <c r="EQ82" s="94"/>
      <c r="EW82" s="4"/>
      <c r="EX82" s="94"/>
      <c r="FA82" s="94"/>
      <c r="FI82" s="4"/>
    </row>
    <row r="83" spans="10:168">
      <c r="J83" s="110"/>
      <c r="K83" s="4"/>
      <c r="L83" s="4"/>
      <c r="M83" s="110"/>
      <c r="N83" s="110"/>
      <c r="O83" s="110"/>
      <c r="P83" s="4"/>
      <c r="Q83" s="4"/>
      <c r="AP83" s="343"/>
      <c r="AQ83" s="343"/>
      <c r="AR83" s="343"/>
      <c r="AS83" s="343"/>
      <c r="AT83" s="343"/>
      <c r="BI83" s="343"/>
      <c r="BJ83" s="343"/>
      <c r="BK83" s="343"/>
      <c r="BL83" s="343"/>
      <c r="BM83" s="343"/>
      <c r="BT83" s="4"/>
      <c r="BV83" s="94"/>
      <c r="BX83" s="4"/>
      <c r="CA83" s="94"/>
      <c r="CD83" s="345"/>
      <c r="CE83" s="345"/>
      <c r="CF83" s="343"/>
      <c r="CG83" s="345"/>
      <c r="CH83" s="345"/>
      <c r="CI83" s="343"/>
      <c r="CJ83" s="343"/>
      <c r="DK83" s="4"/>
      <c r="DL83" s="278"/>
      <c r="DN83" s="4"/>
      <c r="DO83" s="94"/>
      <c r="DR83" s="94"/>
      <c r="EC83" s="94"/>
      <c r="EM83" s="4"/>
      <c r="EQ83" s="94"/>
      <c r="EW83" s="4"/>
      <c r="EX83" s="94"/>
      <c r="FA83" s="94"/>
      <c r="FI83" s="4"/>
    </row>
    <row r="84" spans="10:168">
      <c r="J84" s="100"/>
      <c r="K84" s="100"/>
      <c r="L84" s="100"/>
      <c r="M84" s="100"/>
      <c r="N84" s="100"/>
      <c r="O84" s="100"/>
      <c r="P84" s="100"/>
      <c r="Q84" s="100"/>
      <c r="AP84" s="343"/>
      <c r="AQ84" s="343"/>
      <c r="AR84" s="343"/>
      <c r="AS84" s="343"/>
      <c r="AT84" s="343"/>
      <c r="BI84" s="343"/>
      <c r="BJ84" s="343"/>
      <c r="BK84" s="343"/>
      <c r="BL84" s="343"/>
      <c r="BM84" s="343"/>
      <c r="BT84" s="4"/>
      <c r="BV84" s="94"/>
      <c r="BX84" s="4"/>
      <c r="CA84" s="94"/>
      <c r="CD84" s="345"/>
      <c r="CE84" s="345"/>
      <c r="CF84" s="343"/>
      <c r="CG84" s="345"/>
      <c r="CH84" s="345"/>
      <c r="CI84" s="343"/>
      <c r="CJ84" s="343"/>
      <c r="DK84" s="4"/>
      <c r="DL84" s="278"/>
      <c r="DN84" s="4"/>
      <c r="DO84" s="94"/>
      <c r="DR84" s="94"/>
      <c r="EC84" s="94"/>
      <c r="EM84" s="4"/>
      <c r="EQ84" s="94"/>
      <c r="EW84" s="4"/>
      <c r="EX84" s="94"/>
      <c r="FA84" s="94"/>
      <c r="FI84" s="4"/>
    </row>
    <row r="85" spans="10:168">
      <c r="N85" s="100"/>
      <c r="Q85" s="100"/>
      <c r="AP85" s="343"/>
      <c r="AQ85" s="343"/>
      <c r="AR85" s="343"/>
      <c r="AS85" s="343"/>
      <c r="AT85" s="343"/>
      <c r="BI85" s="343"/>
      <c r="BJ85" s="343"/>
      <c r="BK85" s="343"/>
      <c r="BL85" s="343"/>
      <c r="BM85" s="343"/>
      <c r="BT85" s="4"/>
      <c r="BV85" s="94"/>
      <c r="BX85" s="4"/>
      <c r="CA85" s="94"/>
      <c r="CD85" s="345"/>
      <c r="CE85" s="345"/>
      <c r="CF85" s="343"/>
      <c r="CG85" s="345"/>
      <c r="CH85" s="345"/>
      <c r="CI85" s="343"/>
      <c r="CJ85" s="343"/>
      <c r="DK85" s="4"/>
      <c r="DL85" s="278"/>
      <c r="DN85" s="4"/>
      <c r="DO85" s="94"/>
      <c r="DR85" s="94"/>
      <c r="EC85" s="94"/>
      <c r="EM85" s="4"/>
      <c r="EQ85" s="94"/>
      <c r="EW85" s="4"/>
      <c r="EX85" s="94"/>
      <c r="FA85" s="94"/>
      <c r="FI85" s="4"/>
    </row>
    <row r="86" spans="10:168">
      <c r="M86" s="100"/>
      <c r="N86" s="100"/>
      <c r="O86" s="100"/>
      <c r="P86" s="100"/>
      <c r="Q86" s="100"/>
      <c r="AP86" s="343"/>
      <c r="AQ86" s="343"/>
      <c r="AR86" s="343"/>
      <c r="AS86" s="343"/>
      <c r="AT86" s="343"/>
      <c r="BI86" s="343"/>
      <c r="BJ86" s="343"/>
      <c r="BK86" s="343"/>
      <c r="BL86" s="343"/>
      <c r="BM86" s="343"/>
      <c r="BT86" s="4"/>
      <c r="BV86" s="94"/>
      <c r="BX86" s="4"/>
      <c r="CA86" s="94"/>
      <c r="CD86" s="345"/>
      <c r="CE86" s="345"/>
      <c r="CF86" s="343"/>
      <c r="CG86" s="345"/>
      <c r="CH86" s="345"/>
      <c r="CI86" s="343"/>
      <c r="CJ86" s="343"/>
      <c r="DK86" s="4"/>
      <c r="DL86" s="278"/>
      <c r="DN86" s="4"/>
      <c r="DO86" s="94"/>
      <c r="DR86" s="94"/>
      <c r="EC86" s="94"/>
      <c r="EM86" s="4"/>
      <c r="EQ86" s="94"/>
      <c r="EW86" s="4"/>
      <c r="EX86" s="94"/>
      <c r="FA86" s="94"/>
      <c r="FI86" s="4"/>
    </row>
    <row r="87" spans="10:168">
      <c r="M87" s="100"/>
      <c r="N87" s="100"/>
      <c r="O87" s="100"/>
      <c r="P87" s="100"/>
      <c r="Q87" s="100"/>
      <c r="AP87" s="343"/>
      <c r="AQ87" s="343"/>
      <c r="AR87" s="343"/>
      <c r="AS87" s="343"/>
      <c r="AT87" s="343"/>
      <c r="BI87" s="343"/>
      <c r="BJ87" s="343"/>
      <c r="BK87" s="343"/>
      <c r="BL87" s="343"/>
      <c r="BM87" s="343"/>
      <c r="BT87" s="4"/>
      <c r="BV87" s="94"/>
      <c r="BX87" s="4"/>
      <c r="CA87" s="94"/>
      <c r="CD87" s="345"/>
      <c r="CE87" s="345"/>
      <c r="CF87" s="343"/>
      <c r="CG87" s="345"/>
      <c r="CH87" s="345"/>
      <c r="CI87" s="343"/>
      <c r="CJ87" s="343"/>
      <c r="DK87" s="4"/>
      <c r="DL87" s="278"/>
      <c r="DN87" s="4"/>
      <c r="DO87" s="94"/>
      <c r="DR87" s="94"/>
      <c r="EC87" s="94"/>
      <c r="EM87" s="4"/>
      <c r="EQ87" s="94"/>
      <c r="EW87" s="4"/>
      <c r="EX87" s="94"/>
      <c r="FA87" s="94"/>
      <c r="FI87" s="4"/>
    </row>
    <row r="88" spans="10:168">
      <c r="M88" s="100"/>
      <c r="N88" s="100"/>
      <c r="O88" s="100"/>
      <c r="P88" s="100"/>
      <c r="Q88" s="100"/>
      <c r="AO88" s="4"/>
      <c r="AP88" s="343"/>
      <c r="AQ88" s="343"/>
      <c r="AR88" s="343"/>
      <c r="AS88" s="343"/>
      <c r="AT88" s="343"/>
      <c r="BI88" s="343"/>
      <c r="BJ88" s="343"/>
      <c r="BK88" s="343"/>
      <c r="BL88" s="343"/>
      <c r="BM88" s="343"/>
      <c r="BT88" s="4"/>
      <c r="BV88" s="94"/>
      <c r="BX88" s="4"/>
      <c r="CA88" s="94"/>
      <c r="CD88" s="345"/>
      <c r="CE88" s="345"/>
      <c r="CF88" s="343"/>
      <c r="CG88" s="345"/>
      <c r="CH88" s="345"/>
      <c r="CI88" s="343"/>
      <c r="CJ88" s="343"/>
      <c r="DK88" s="4"/>
      <c r="DL88" s="278"/>
      <c r="DN88" s="4"/>
      <c r="DO88" s="94"/>
      <c r="DR88" s="94"/>
      <c r="EC88" s="94"/>
      <c r="EM88" s="4"/>
      <c r="EQ88" s="94"/>
      <c r="EW88" s="4"/>
      <c r="EX88" s="94"/>
      <c r="FA88" s="94"/>
      <c r="FI88" s="4"/>
    </row>
    <row r="89" spans="10:168">
      <c r="M89" s="100"/>
      <c r="N89" s="100"/>
      <c r="O89" s="100"/>
      <c r="P89" s="100"/>
      <c r="Q89" s="100"/>
      <c r="BI89" s="343"/>
      <c r="BJ89" s="343"/>
      <c r="BK89" s="343"/>
      <c r="BL89" s="343"/>
      <c r="BM89" s="343"/>
      <c r="BP89" s="4"/>
      <c r="BQ89" s="4"/>
      <c r="BT89" s="4"/>
      <c r="BV89" s="94"/>
      <c r="BY89" s="94"/>
      <c r="BZ89" s="343"/>
      <c r="CA89" s="343"/>
      <c r="CD89" s="345"/>
      <c r="CE89" s="347"/>
      <c r="CF89" s="343"/>
      <c r="CG89" s="345"/>
      <c r="CH89" s="347"/>
      <c r="CI89" s="343"/>
      <c r="CJ89" s="343"/>
      <c r="DK89" s="4"/>
      <c r="DL89" s="278"/>
      <c r="DN89" s="4"/>
      <c r="DO89" s="94"/>
      <c r="DR89" s="94"/>
      <c r="EC89" s="94"/>
      <c r="EM89" s="4"/>
      <c r="EQ89" s="94"/>
      <c r="EW89" s="4"/>
      <c r="EX89" s="94"/>
      <c r="FA89" s="94"/>
      <c r="FI89" s="4"/>
    </row>
    <row r="90" spans="10:168">
      <c r="M90" s="100"/>
      <c r="N90" s="100"/>
      <c r="O90" s="100"/>
      <c r="P90" s="100"/>
      <c r="Q90" s="100"/>
      <c r="BS90" s="4"/>
      <c r="BT90" s="4"/>
      <c r="BV90" s="94"/>
      <c r="BX90" s="4"/>
      <c r="CA90" s="94"/>
      <c r="CD90" s="345"/>
      <c r="CJ90" s="343"/>
      <c r="CK90" s="345"/>
      <c r="CL90" s="345"/>
      <c r="DF90" s="4"/>
      <c r="DH90" s="94"/>
      <c r="DI90" s="4"/>
      <c r="DO90" s="94"/>
      <c r="DR90" s="94"/>
      <c r="EC90" s="94"/>
      <c r="EK90" s="4"/>
      <c r="EQ90" s="94"/>
      <c r="ET90" s="94"/>
      <c r="EU90" s="4"/>
      <c r="EX90" s="94"/>
      <c r="FA90" s="94"/>
      <c r="FG90" s="4"/>
      <c r="FL90" s="4"/>
    </row>
    <row r="91" spans="10:168">
      <c r="M91" s="100"/>
      <c r="N91" s="100"/>
      <c r="O91" s="100"/>
      <c r="P91" s="100"/>
      <c r="Q91" s="100"/>
      <c r="BP91" s="4"/>
      <c r="BQ91" s="4"/>
      <c r="BT91" s="4"/>
      <c r="BV91" s="94"/>
      <c r="BY91" s="94"/>
      <c r="BZ91" s="94"/>
      <c r="CA91" s="94"/>
      <c r="CK91" s="345"/>
      <c r="CL91" s="345"/>
      <c r="DH91" s="94"/>
      <c r="DK91" s="4"/>
      <c r="DL91" s="278"/>
      <c r="DN91" s="4"/>
      <c r="DO91" s="94"/>
      <c r="DQ91" s="4"/>
      <c r="DR91" s="94"/>
      <c r="EC91" s="94"/>
      <c r="EP91" s="4"/>
      <c r="EQ91" s="94"/>
      <c r="ET91" s="94"/>
      <c r="EW91" s="4"/>
      <c r="EX91" s="94"/>
      <c r="EZ91" s="4"/>
      <c r="FA91" s="94"/>
    </row>
    <row r="92" spans="10:168">
      <c r="M92" s="100"/>
      <c r="N92" s="100"/>
      <c r="O92" s="100"/>
      <c r="P92" s="100"/>
      <c r="Q92" s="100"/>
      <c r="BP92" s="4"/>
      <c r="BQ92" s="4"/>
      <c r="BS92" s="4"/>
      <c r="BT92" s="4"/>
      <c r="BV92" s="94"/>
      <c r="BY92" s="94"/>
      <c r="BZ92" s="94"/>
      <c r="CA92" s="94"/>
      <c r="CK92" s="345"/>
      <c r="CL92" s="345"/>
      <c r="DF92" s="4"/>
      <c r="DH92" s="94"/>
      <c r="DI92" s="4"/>
      <c r="DO92" s="94"/>
      <c r="DR92" s="94"/>
      <c r="EC92" s="94"/>
      <c r="EK92" s="4"/>
      <c r="EQ92" s="94"/>
      <c r="ET92" s="94"/>
      <c r="EU92" s="4"/>
      <c r="EX92" s="94"/>
      <c r="FA92" s="94"/>
      <c r="FG92" s="4"/>
    </row>
    <row r="93" spans="10:168">
      <c r="M93" s="100"/>
      <c r="N93" s="100"/>
      <c r="O93" s="100"/>
      <c r="P93" s="100"/>
      <c r="Q93" s="100"/>
      <c r="BP93" s="4"/>
      <c r="BQ93" s="4"/>
      <c r="BS93" s="4"/>
      <c r="BT93" s="4"/>
      <c r="BV93" s="94"/>
      <c r="BY93" s="94"/>
      <c r="BZ93" s="94"/>
      <c r="CA93" s="94"/>
      <c r="CE93" s="345"/>
      <c r="CF93" s="345"/>
      <c r="CG93" s="345"/>
      <c r="CH93" s="345"/>
      <c r="CI93" s="345"/>
      <c r="CK93" s="345"/>
      <c r="CL93" s="345"/>
      <c r="DF93" s="4"/>
      <c r="DH93" s="94"/>
      <c r="DI93" s="4"/>
      <c r="DO93" s="94"/>
      <c r="DR93" s="94"/>
      <c r="EC93" s="94"/>
      <c r="EK93" s="4"/>
      <c r="EQ93" s="94"/>
      <c r="ET93" s="94"/>
      <c r="EU93" s="4"/>
      <c r="EX93" s="94"/>
      <c r="FA93" s="94"/>
      <c r="FG93" s="4"/>
    </row>
    <row r="94" spans="10:168">
      <c r="M94" s="100"/>
      <c r="N94" s="100"/>
      <c r="O94" s="100"/>
      <c r="P94" s="100"/>
      <c r="Q94" s="100"/>
      <c r="BP94" s="4"/>
      <c r="BQ94" s="4"/>
      <c r="BS94" s="4"/>
      <c r="BT94" s="4"/>
      <c r="BV94" s="94"/>
      <c r="BY94" s="94"/>
      <c r="BZ94" s="94"/>
      <c r="CA94" s="94"/>
      <c r="CD94" s="345"/>
      <c r="CE94" s="345"/>
      <c r="CF94" s="345"/>
      <c r="CG94" s="345"/>
      <c r="CH94" s="345"/>
      <c r="CI94" s="345"/>
      <c r="CJ94" s="345"/>
      <c r="CK94" s="345"/>
      <c r="CL94" s="345"/>
      <c r="DF94" s="4"/>
      <c r="DH94" s="94"/>
      <c r="DI94" s="4"/>
      <c r="DO94" s="94"/>
      <c r="DR94" s="94"/>
      <c r="EC94" s="94"/>
      <c r="EK94" s="4"/>
      <c r="EQ94" s="94"/>
      <c r="ET94" s="94"/>
      <c r="EU94" s="4"/>
      <c r="EX94" s="94"/>
      <c r="FA94" s="94"/>
      <c r="FG94" s="4"/>
    </row>
    <row r="95" spans="10:168">
      <c r="M95" s="100"/>
      <c r="N95" s="100"/>
      <c r="O95" s="100"/>
      <c r="P95" s="100"/>
      <c r="Q95" s="100"/>
      <c r="BP95" s="4"/>
      <c r="BQ95" s="4"/>
      <c r="BS95" s="4"/>
      <c r="BT95" s="4"/>
      <c r="BV95" s="94"/>
      <c r="BY95" s="94"/>
      <c r="BZ95" s="94"/>
      <c r="CA95" s="94"/>
      <c r="CD95" s="345"/>
      <c r="CE95" s="345"/>
      <c r="CF95" s="345"/>
      <c r="CG95" s="345"/>
      <c r="CH95" s="345"/>
      <c r="CI95" s="345"/>
      <c r="CJ95" s="345"/>
      <c r="CK95" s="345"/>
      <c r="CL95" s="345"/>
      <c r="DF95" s="4"/>
      <c r="DH95" s="94"/>
      <c r="DI95" s="4"/>
      <c r="DO95" s="94"/>
      <c r="DR95" s="94"/>
      <c r="EC95" s="94"/>
      <c r="EK95" s="4"/>
      <c r="EQ95" s="94"/>
      <c r="ET95" s="94"/>
      <c r="EU95" s="4"/>
      <c r="EX95" s="94"/>
      <c r="FA95" s="94"/>
      <c r="FG95" s="4"/>
    </row>
    <row r="96" spans="10:168">
      <c r="M96" s="100"/>
      <c r="N96" s="100"/>
      <c r="O96" s="100"/>
      <c r="P96" s="100"/>
      <c r="Q96" s="100"/>
      <c r="BP96" s="4"/>
      <c r="BQ96" s="4"/>
      <c r="BS96" s="4"/>
      <c r="BT96" s="4"/>
      <c r="BV96" s="94"/>
      <c r="BY96" s="94"/>
      <c r="BZ96" s="94"/>
      <c r="CA96" s="94"/>
      <c r="CD96" s="345"/>
      <c r="CJ96" s="345"/>
      <c r="CK96" s="345"/>
      <c r="CL96" s="345"/>
      <c r="DF96" s="4"/>
      <c r="DH96" s="94"/>
      <c r="DI96" s="4"/>
      <c r="DO96" s="94"/>
      <c r="DR96" s="94"/>
      <c r="EC96" s="94"/>
      <c r="EK96" s="4"/>
      <c r="EQ96" s="94"/>
      <c r="ET96" s="94"/>
      <c r="EU96" s="4"/>
      <c r="EX96" s="94"/>
      <c r="FA96" s="94"/>
      <c r="FG96" s="4"/>
    </row>
    <row r="97" spans="10:163">
      <c r="M97" s="100"/>
      <c r="N97" s="100"/>
      <c r="O97" s="100"/>
      <c r="P97" s="100"/>
      <c r="Q97" s="100"/>
      <c r="BP97" s="4"/>
      <c r="BQ97" s="4"/>
      <c r="BS97" s="4"/>
      <c r="BT97" s="4"/>
      <c r="BV97" s="94"/>
      <c r="BY97" s="94"/>
      <c r="BZ97" s="94"/>
      <c r="CA97" s="94"/>
      <c r="DF97" s="4"/>
      <c r="DH97" s="94"/>
      <c r="DI97" s="4"/>
      <c r="DO97" s="94"/>
      <c r="DR97" s="94"/>
      <c r="EC97" s="94"/>
      <c r="EK97" s="4"/>
      <c r="EQ97" s="94"/>
      <c r="ET97" s="94"/>
      <c r="EU97" s="4"/>
      <c r="EX97" s="94"/>
      <c r="FA97" s="94"/>
      <c r="FG97" s="4"/>
    </row>
    <row r="98" spans="10:163">
      <c r="M98" s="100"/>
      <c r="N98" s="100"/>
      <c r="O98" s="100"/>
      <c r="P98" s="100"/>
      <c r="Q98" s="100"/>
      <c r="BS98" s="4"/>
      <c r="BT98" s="4"/>
      <c r="DF98" s="4"/>
      <c r="DH98" s="94"/>
      <c r="DI98" s="4"/>
      <c r="DO98" s="94"/>
      <c r="DR98" s="94"/>
      <c r="EC98" s="94"/>
      <c r="EK98" s="4"/>
      <c r="EQ98" s="94"/>
      <c r="ET98" s="94"/>
      <c r="EU98" s="4"/>
      <c r="EX98" s="94"/>
      <c r="FA98" s="94"/>
      <c r="FG98" s="4"/>
    </row>
    <row r="99" spans="10:163">
      <c r="M99" s="100"/>
      <c r="N99" s="100"/>
      <c r="O99" s="100"/>
      <c r="P99" s="100"/>
      <c r="Q99" s="100"/>
    </row>
    <row r="100" spans="10:163">
      <c r="M100" s="100"/>
      <c r="N100" s="100"/>
      <c r="O100" s="100"/>
      <c r="P100" s="100"/>
      <c r="Q100" s="100"/>
    </row>
    <row r="101" spans="10:163">
      <c r="M101" s="100"/>
      <c r="N101" s="100"/>
      <c r="Q101" s="100"/>
    </row>
    <row r="102" spans="10:163">
      <c r="M102" s="100"/>
      <c r="N102" s="100"/>
      <c r="Q102" s="100"/>
    </row>
    <row r="103" spans="10:163">
      <c r="M103" s="100"/>
      <c r="N103" s="100"/>
      <c r="O103" s="100"/>
      <c r="P103" s="100"/>
      <c r="Q103" s="100"/>
    </row>
    <row r="104" spans="10:163">
      <c r="M104" s="100"/>
      <c r="N104" s="100"/>
      <c r="O104" s="100"/>
      <c r="P104" s="100"/>
      <c r="Q104" s="100"/>
    </row>
    <row r="105" spans="10:163">
      <c r="M105" s="100"/>
      <c r="N105" s="100"/>
      <c r="O105" s="100"/>
      <c r="P105" s="100"/>
      <c r="Q105" s="100"/>
    </row>
    <row r="106" spans="10:163">
      <c r="J106" s="94"/>
      <c r="K106" s="86"/>
      <c r="N106" s="100"/>
      <c r="Q106" s="100"/>
    </row>
  </sheetData>
  <mergeCells count="6">
    <mergeCell ref="A76:G77"/>
    <mergeCell ref="E7:G7"/>
    <mergeCell ref="B7:D7"/>
    <mergeCell ref="A7:A8"/>
    <mergeCell ref="A44:A45"/>
    <mergeCell ref="B44:C44"/>
  </mergeCells>
  <phoneticPr fontId="0" type="noConversion"/>
  <hyperlinks>
    <hyperlink ref="G1" location="Sommaire!A1" display="Retour sommaire"/>
  </hyperlinks>
  <pageMargins left="0.78740157480314965" right="0.37" top="0.98425196850393704" bottom="0.98425196850393704" header="0.51181102362204722" footer="0.39370078740157483"/>
  <pageSetup paperSize="9" scale="63" firstPageNumber="6"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AA138"/>
  <sheetViews>
    <sheetView view="pageLayout" topLeftCell="K1" zoomScale="90" zoomScaleNormal="100" zoomScaleSheetLayoutView="100" zoomScalePageLayoutView="90" workbookViewId="0">
      <selection activeCell="R53" sqref="R53"/>
    </sheetView>
  </sheetViews>
  <sheetFormatPr baseColWidth="10" defaultColWidth="11.42578125" defaultRowHeight="12.75"/>
  <cols>
    <col min="1" max="1" width="29.7109375" style="2" customWidth="1"/>
    <col min="2" max="2" width="13.85546875" style="2" customWidth="1"/>
    <col min="3" max="3" width="13.85546875" style="1" customWidth="1"/>
    <col min="4" max="4" width="13.85546875" style="2" customWidth="1"/>
    <col min="5" max="5" width="13.85546875" style="1" customWidth="1"/>
    <col min="6" max="6" width="13.85546875" style="2" customWidth="1"/>
    <col min="7" max="7" width="13.85546875" style="1" customWidth="1"/>
    <col min="8" max="8" width="13.85546875" style="2" customWidth="1"/>
    <col min="9" max="9" width="13.85546875" style="1" customWidth="1"/>
    <col min="10" max="10" width="15.28515625" style="1" customWidth="1"/>
    <col min="11" max="11" width="25.7109375" style="1" customWidth="1"/>
    <col min="12" max="12" width="22.42578125" style="1" customWidth="1"/>
    <col min="13" max="16" width="21" style="1" customWidth="1"/>
    <col min="17" max="17" width="6.7109375" style="1" customWidth="1"/>
    <col min="18" max="18" width="11.42578125" style="4"/>
    <col min="19" max="19" width="11.5703125" style="4" customWidth="1"/>
    <col min="20" max="16384" width="11.42578125" style="4"/>
  </cols>
  <sheetData>
    <row r="1" spans="1:19" s="654" customFormat="1" ht="18.75" customHeight="1">
      <c r="A1" s="649" t="s">
        <v>279</v>
      </c>
      <c r="B1" s="651"/>
      <c r="C1" s="703"/>
      <c r="D1" s="651"/>
      <c r="E1" s="703"/>
      <c r="F1" s="651"/>
      <c r="G1" s="703"/>
      <c r="H1" s="651"/>
      <c r="I1" s="703"/>
      <c r="J1" s="652" t="s">
        <v>115</v>
      </c>
      <c r="K1" s="649" t="s">
        <v>279</v>
      </c>
      <c r="L1" s="703"/>
      <c r="M1" s="703"/>
      <c r="N1" s="703"/>
      <c r="O1" s="703"/>
      <c r="P1" s="652" t="s">
        <v>115</v>
      </c>
      <c r="Q1" s="650"/>
    </row>
    <row r="2" spans="1:19" s="654" customFormat="1" ht="18.75" customHeight="1">
      <c r="A2" s="649"/>
      <c r="B2" s="651"/>
      <c r="C2" s="703"/>
      <c r="D2" s="651"/>
      <c r="E2" s="703"/>
      <c r="F2" s="651"/>
      <c r="G2" s="703"/>
      <c r="H2" s="651"/>
      <c r="I2" s="703"/>
      <c r="J2" s="652"/>
      <c r="K2" s="649"/>
      <c r="L2" s="703"/>
      <c r="M2" s="703"/>
      <c r="N2" s="703"/>
      <c r="O2" s="703"/>
      <c r="P2" s="703"/>
      <c r="Q2" s="650"/>
    </row>
    <row r="3" spans="1:19" s="654" customFormat="1" ht="18.75" customHeight="1">
      <c r="A3" s="655" t="s">
        <v>358</v>
      </c>
      <c r="B3" s="659"/>
      <c r="C3" s="663"/>
      <c r="D3" s="659"/>
      <c r="E3" s="663"/>
      <c r="F3" s="659"/>
      <c r="G3" s="663"/>
      <c r="H3" s="659"/>
      <c r="I3" s="663"/>
      <c r="J3" s="663"/>
      <c r="K3" s="655" t="s">
        <v>359</v>
      </c>
      <c r="L3" s="663"/>
      <c r="M3" s="663"/>
      <c r="N3" s="663"/>
      <c r="O3" s="663"/>
      <c r="P3" s="663"/>
      <c r="Q3" s="650"/>
    </row>
    <row r="4" spans="1:19">
      <c r="A4" s="236"/>
      <c r="B4" s="350"/>
      <c r="C4" s="236"/>
      <c r="D4" s="350"/>
      <c r="E4" s="351"/>
      <c r="F4" s="350"/>
      <c r="G4" s="351"/>
      <c r="I4" s="2"/>
      <c r="J4" s="2"/>
      <c r="K4" s="2"/>
      <c r="L4" s="10"/>
      <c r="M4" s="2"/>
      <c r="N4" s="2"/>
      <c r="O4" s="2"/>
      <c r="P4" s="2"/>
      <c r="Q4" s="2"/>
    </row>
    <row r="5" spans="1:19" ht="15" customHeight="1">
      <c r="A5" s="671" t="s">
        <v>4</v>
      </c>
      <c r="B5" s="709"/>
      <c r="C5" s="710"/>
      <c r="D5" s="711"/>
      <c r="E5" s="712"/>
      <c r="F5" s="711"/>
      <c r="G5" s="712"/>
      <c r="H5" s="711"/>
      <c r="I5" s="713"/>
      <c r="J5" s="713"/>
      <c r="K5" s="660"/>
      <c r="L5" s="4"/>
      <c r="M5" s="4"/>
      <c r="N5" s="4"/>
      <c r="O5" s="4"/>
      <c r="Q5" s="2"/>
    </row>
    <row r="6" spans="1:19" ht="18.75" customHeight="1">
      <c r="A6" s="1123" t="s">
        <v>7</v>
      </c>
      <c r="B6" s="1137" t="s">
        <v>111</v>
      </c>
      <c r="C6" s="1137"/>
      <c r="D6" s="1137" t="s">
        <v>216</v>
      </c>
      <c r="E6" s="1137"/>
      <c r="F6" s="1137" t="s">
        <v>180</v>
      </c>
      <c r="G6" s="1137"/>
      <c r="H6" s="1137" t="s">
        <v>283</v>
      </c>
      <c r="I6" s="1137"/>
      <c r="J6" s="706" t="s">
        <v>181</v>
      </c>
      <c r="K6" s="1135" t="s">
        <v>7</v>
      </c>
      <c r="L6" s="1132" t="s">
        <v>407</v>
      </c>
      <c r="M6" s="1133"/>
      <c r="N6" s="1133"/>
      <c r="O6" s="1133"/>
      <c r="P6" s="1134"/>
      <c r="Q6" s="2"/>
    </row>
    <row r="7" spans="1:19" ht="18.75" customHeight="1">
      <c r="A7" s="1110"/>
      <c r="B7" s="677">
        <v>2013</v>
      </c>
      <c r="C7" s="708" t="s">
        <v>400</v>
      </c>
      <c r="D7" s="677">
        <v>2013</v>
      </c>
      <c r="E7" s="708" t="s">
        <v>400</v>
      </c>
      <c r="F7" s="677">
        <v>2013</v>
      </c>
      <c r="G7" s="708" t="s">
        <v>400</v>
      </c>
      <c r="H7" s="677">
        <v>2013</v>
      </c>
      <c r="I7" s="708" t="s">
        <v>400</v>
      </c>
      <c r="J7" s="708">
        <v>2013</v>
      </c>
      <c r="K7" s="1136"/>
      <c r="L7" s="998" t="s">
        <v>111</v>
      </c>
      <c r="M7" s="728" t="s">
        <v>216</v>
      </c>
      <c r="N7" s="728" t="s">
        <v>40</v>
      </c>
      <c r="O7" s="728" t="s">
        <v>217</v>
      </c>
      <c r="P7" s="728" t="s">
        <v>41</v>
      </c>
      <c r="Q7" s="2"/>
      <c r="R7" s="1010"/>
      <c r="S7" s="428"/>
    </row>
    <row r="8" spans="1:19" ht="14.25" customHeight="1">
      <c r="A8" s="670" t="s">
        <v>8</v>
      </c>
      <c r="B8" s="682">
        <v>45.491246339999961</v>
      </c>
      <c r="C8" s="683">
        <v>0.21275848663084274</v>
      </c>
      <c r="D8" s="682">
        <v>68.713929140000005</v>
      </c>
      <c r="E8" s="683">
        <v>1.9640651162179168E-2</v>
      </c>
      <c r="F8" s="682">
        <v>368.01434973999994</v>
      </c>
      <c r="G8" s="683">
        <v>1.4579984524012657E-2</v>
      </c>
      <c r="H8" s="682">
        <v>20.615432700000003</v>
      </c>
      <c r="I8" s="683">
        <v>0.40499184522092335</v>
      </c>
      <c r="J8" s="682">
        <v>4.2569260300002547</v>
      </c>
      <c r="K8" s="670" t="s">
        <v>8</v>
      </c>
      <c r="L8" s="959">
        <v>8.9710065926603253</v>
      </c>
      <c r="M8" s="959">
        <v>13.550587440830599</v>
      </c>
      <c r="N8" s="959">
        <v>72.57350420861529</v>
      </c>
      <c r="O8" s="959">
        <v>4.065423516427785</v>
      </c>
      <c r="P8" s="959">
        <v>0.83947824146599681</v>
      </c>
      <c r="Q8" s="2"/>
      <c r="R8" s="959"/>
      <c r="S8" s="959"/>
    </row>
    <row r="9" spans="1:19" ht="14.25" customHeight="1">
      <c r="A9" s="524" t="s">
        <v>9</v>
      </c>
      <c r="B9" s="685">
        <v>83.363630119999982</v>
      </c>
      <c r="C9" s="686">
        <v>1.2581187838166086E-2</v>
      </c>
      <c r="D9" s="685">
        <v>140.73689378999998</v>
      </c>
      <c r="E9" s="686">
        <v>2.1952559848337438E-2</v>
      </c>
      <c r="F9" s="685">
        <v>506.43223735999987</v>
      </c>
      <c r="G9" s="686">
        <v>3.8119639612321121E-2</v>
      </c>
      <c r="H9" s="685">
        <v>13.931718</v>
      </c>
      <c r="I9" s="686">
        <v>0.26611857369564507</v>
      </c>
      <c r="J9" s="685">
        <v>1.8781081600005685</v>
      </c>
      <c r="K9" s="524" t="s">
        <v>9</v>
      </c>
      <c r="L9" s="960">
        <v>11.169619893601297</v>
      </c>
      <c r="M9" s="960">
        <v>18.85687567081246</v>
      </c>
      <c r="N9" s="960">
        <v>67.855197584781834</v>
      </c>
      <c r="O9" s="960">
        <v>1.8666652867784606</v>
      </c>
      <c r="P9" s="960">
        <v>0.25164156402594623</v>
      </c>
      <c r="R9" s="959"/>
      <c r="S9" s="959"/>
    </row>
    <row r="10" spans="1:19" ht="14.25" customHeight="1">
      <c r="A10" s="670" t="s">
        <v>10</v>
      </c>
      <c r="B10" s="682">
        <v>38.674860799999998</v>
      </c>
      <c r="C10" s="683">
        <v>-8.8655686540351719E-2</v>
      </c>
      <c r="D10" s="682">
        <v>65.567347369999993</v>
      </c>
      <c r="E10" s="683">
        <v>1.3496532455768762E-2</v>
      </c>
      <c r="F10" s="682">
        <v>269.85209958000002</v>
      </c>
      <c r="G10" s="683">
        <v>8.6096567024434023E-3</v>
      </c>
      <c r="H10" s="682">
        <v>21.335888450000002</v>
      </c>
      <c r="I10" s="683">
        <v>-2.2935470998305174E-2</v>
      </c>
      <c r="J10" s="682">
        <v>3.3257083200000714</v>
      </c>
      <c r="K10" s="670" t="s">
        <v>10</v>
      </c>
      <c r="L10" s="959">
        <v>9.6988810351421932</v>
      </c>
      <c r="M10" s="959">
        <v>16.442978430357357</v>
      </c>
      <c r="N10" s="959">
        <v>67.673505651241157</v>
      </c>
      <c r="O10" s="959">
        <v>5.3506137986051758</v>
      </c>
      <c r="P10" s="959">
        <v>0.83402108465412506</v>
      </c>
      <c r="R10" s="959"/>
      <c r="S10" s="959"/>
    </row>
    <row r="11" spans="1:19" ht="14.25" customHeight="1">
      <c r="A11" s="524" t="s">
        <v>11</v>
      </c>
      <c r="B11" s="685">
        <v>47.523552059999993</v>
      </c>
      <c r="C11" s="686">
        <v>-1.3504654479779221E-2</v>
      </c>
      <c r="D11" s="685">
        <v>78.901300149999997</v>
      </c>
      <c r="E11" s="686">
        <v>1.7973006200475705E-2</v>
      </c>
      <c r="F11" s="685">
        <v>342.58456244000001</v>
      </c>
      <c r="G11" s="686">
        <v>-3.3827934644544921E-2</v>
      </c>
      <c r="H11" s="685">
        <v>7.5524009599999999</v>
      </c>
      <c r="I11" s="686">
        <v>-0.24022343005617941</v>
      </c>
      <c r="J11" s="685">
        <v>6.7497004500003754</v>
      </c>
      <c r="K11" s="524" t="s">
        <v>11</v>
      </c>
      <c r="L11" s="960">
        <v>9.8329028961313263</v>
      </c>
      <c r="M11" s="960">
        <v>16.325143831293449</v>
      </c>
      <c r="N11" s="960">
        <v>70.882764233052143</v>
      </c>
      <c r="O11" s="960">
        <v>1.5626362519908199</v>
      </c>
      <c r="P11" s="960">
        <v>1.3965527875322628</v>
      </c>
      <c r="R11" s="959"/>
      <c r="S11" s="959"/>
    </row>
    <row r="12" spans="1:19" ht="14.25" customHeight="1">
      <c r="A12" s="670" t="s">
        <v>12</v>
      </c>
      <c r="B12" s="682">
        <v>92.477753399999926</v>
      </c>
      <c r="C12" s="683">
        <v>0.1360369540374784</v>
      </c>
      <c r="D12" s="682">
        <v>139.89928306999994</v>
      </c>
      <c r="E12" s="683">
        <v>4.6344848308949249E-2</v>
      </c>
      <c r="F12" s="682">
        <v>496.99885796000018</v>
      </c>
      <c r="G12" s="683">
        <v>9.1072687674214059E-3</v>
      </c>
      <c r="H12" s="682">
        <v>5.8335691799999996</v>
      </c>
      <c r="I12" s="683">
        <v>-1.6881068372258334E-2</v>
      </c>
      <c r="J12" s="682">
        <v>2.9972030900009781</v>
      </c>
      <c r="K12" s="670" t="s">
        <v>12</v>
      </c>
      <c r="L12" s="959">
        <v>12.527352782304506</v>
      </c>
      <c r="M12" s="959">
        <v>18.951235389865893</v>
      </c>
      <c r="N12" s="959">
        <v>67.325165211759725</v>
      </c>
      <c r="O12" s="959">
        <v>0.7902352339999521</v>
      </c>
      <c r="P12" s="959">
        <v>0.40601138206992216</v>
      </c>
      <c r="R12" s="959"/>
      <c r="S12" s="959"/>
    </row>
    <row r="13" spans="1:19" ht="14.25" customHeight="1">
      <c r="A13" s="524" t="s">
        <v>13</v>
      </c>
      <c r="B13" s="685">
        <v>76.739747370000018</v>
      </c>
      <c r="C13" s="686">
        <v>-1.9143428582522826E-2</v>
      </c>
      <c r="D13" s="685">
        <v>112.80509261</v>
      </c>
      <c r="E13" s="686">
        <v>3.0628848175425771E-2</v>
      </c>
      <c r="F13" s="685">
        <v>456.6192867200001</v>
      </c>
      <c r="G13" s="686">
        <v>2.489699994636263E-2</v>
      </c>
      <c r="H13" s="685">
        <v>17.37212121</v>
      </c>
      <c r="I13" s="686">
        <v>1.5531538663351663E-2</v>
      </c>
      <c r="J13" s="685">
        <v>0.91074281000014778</v>
      </c>
      <c r="K13" s="524" t="s">
        <v>13</v>
      </c>
      <c r="L13" s="960">
        <v>11.549416046996344</v>
      </c>
      <c r="M13" s="960">
        <v>16.977290014928577</v>
      </c>
      <c r="N13" s="960">
        <v>68.721702874326155</v>
      </c>
      <c r="O13" s="960">
        <v>2.6145232731320562</v>
      </c>
      <c r="P13" s="960">
        <v>0.13706779061686461</v>
      </c>
      <c r="R13" s="959"/>
      <c r="S13" s="959"/>
    </row>
    <row r="14" spans="1:19" ht="14.25" customHeight="1">
      <c r="A14" s="670" t="s">
        <v>14</v>
      </c>
      <c r="B14" s="682">
        <v>54.155885909999995</v>
      </c>
      <c r="C14" s="683">
        <v>0.20309777469318613</v>
      </c>
      <c r="D14" s="682">
        <v>64.924176450000004</v>
      </c>
      <c r="E14" s="683">
        <v>1.1437709368703919E-2</v>
      </c>
      <c r="F14" s="682">
        <v>287.54410018999999</v>
      </c>
      <c r="G14" s="683">
        <v>-3.270890160538642E-2</v>
      </c>
      <c r="H14" s="682">
        <v>7.1289955299999992</v>
      </c>
      <c r="I14" s="683">
        <v>-7.9126748355628718E-2</v>
      </c>
      <c r="J14" s="682">
        <v>4.2293920399999347</v>
      </c>
      <c r="K14" s="670" t="s">
        <v>14</v>
      </c>
      <c r="L14" s="959">
        <v>12.956494450414787</v>
      </c>
      <c r="M14" s="959">
        <v>15.532748061219474</v>
      </c>
      <c r="N14" s="959">
        <v>68.793326445672918</v>
      </c>
      <c r="O14" s="959">
        <v>1.7055725240092712</v>
      </c>
      <c r="P14" s="959">
        <v>1.0118585186835445</v>
      </c>
      <c r="R14" s="959"/>
      <c r="S14" s="959"/>
    </row>
    <row r="15" spans="1:19" ht="14.25" customHeight="1">
      <c r="A15" s="524" t="s">
        <v>15</v>
      </c>
      <c r="B15" s="685">
        <v>35.287108580000009</v>
      </c>
      <c r="C15" s="192">
        <v>0.22216099648675303</v>
      </c>
      <c r="D15" s="685">
        <v>59.427084290000025</v>
      </c>
      <c r="E15" s="192">
        <v>5.0924248429390362E-2</v>
      </c>
      <c r="F15" s="685">
        <v>330.18657284000005</v>
      </c>
      <c r="G15" s="192">
        <v>3.8980998873339612E-2</v>
      </c>
      <c r="H15" s="685">
        <v>15.17522744</v>
      </c>
      <c r="I15" s="192">
        <v>0.24022098894842747</v>
      </c>
      <c r="J15" s="685">
        <v>8.6785807899999128</v>
      </c>
      <c r="K15" s="524" t="s">
        <v>15</v>
      </c>
      <c r="L15" s="960">
        <v>7.8633423766992099</v>
      </c>
      <c r="M15" s="960">
        <v>13.242669321058692</v>
      </c>
      <c r="N15" s="960">
        <v>73.578430619884259</v>
      </c>
      <c r="O15" s="960">
        <v>3.3816318141927129</v>
      </c>
      <c r="P15" s="960">
        <v>1.9339258681651383</v>
      </c>
      <c r="R15" s="959"/>
      <c r="S15" s="959"/>
    </row>
    <row r="16" spans="1:19" ht="14.25" customHeight="1">
      <c r="A16" s="670" t="s">
        <v>16</v>
      </c>
      <c r="B16" s="682">
        <v>16.338761780000002</v>
      </c>
      <c r="C16" s="683">
        <v>-0.18619084444129208</v>
      </c>
      <c r="D16" s="682">
        <v>68.258333839999992</v>
      </c>
      <c r="E16" s="683">
        <v>2.4466555078233032E-2</v>
      </c>
      <c r="F16" s="682">
        <v>248.47393887999999</v>
      </c>
      <c r="G16" s="683">
        <v>2.9405911247468497E-2</v>
      </c>
      <c r="H16" s="682">
        <v>4.24407552</v>
      </c>
      <c r="I16" s="683">
        <v>-0.11013227216468202</v>
      </c>
      <c r="J16" s="682">
        <v>8.2905169999800243E-2</v>
      </c>
      <c r="K16" s="670" t="s">
        <v>16</v>
      </c>
      <c r="L16" s="959">
        <v>4.8425779181893276</v>
      </c>
      <c r="M16" s="959">
        <v>20.230804796394995</v>
      </c>
      <c r="N16" s="959">
        <v>73.644161403876737</v>
      </c>
      <c r="O16" s="959">
        <v>1.25788396164987</v>
      </c>
      <c r="P16" s="959">
        <v>2.4571919889070374E-2</v>
      </c>
      <c r="R16" s="959"/>
      <c r="S16" s="959"/>
    </row>
    <row r="17" spans="1:19" ht="14.25" customHeight="1">
      <c r="A17" s="524" t="s">
        <v>17</v>
      </c>
      <c r="B17" s="685">
        <v>122.08325128000001</v>
      </c>
      <c r="C17" s="686">
        <v>2.4582822646642022E-2</v>
      </c>
      <c r="D17" s="685">
        <v>116.12768320000002</v>
      </c>
      <c r="E17" s="686">
        <v>1.3744089833922279E-2</v>
      </c>
      <c r="F17" s="685">
        <v>396.1992245899998</v>
      </c>
      <c r="G17" s="686">
        <v>5.3799978166813034E-3</v>
      </c>
      <c r="H17" s="685">
        <v>22.158459760000003</v>
      </c>
      <c r="I17" s="686">
        <v>0.13757945692617413</v>
      </c>
      <c r="J17" s="685">
        <v>0.37137432000056592</v>
      </c>
      <c r="K17" s="524" t="s">
        <v>17</v>
      </c>
      <c r="L17" s="960">
        <v>18.583622941665617</v>
      </c>
      <c r="M17" s="960">
        <v>17.677060981349687</v>
      </c>
      <c r="N17" s="960">
        <v>60.309804353703711</v>
      </c>
      <c r="O17" s="960">
        <v>3.3729807883595422</v>
      </c>
      <c r="P17" s="960">
        <v>5.6530934921444079E-2</v>
      </c>
      <c r="R17" s="959"/>
      <c r="S17" s="959"/>
    </row>
    <row r="18" spans="1:19" ht="14.25" customHeight="1">
      <c r="A18" s="670" t="s">
        <v>18</v>
      </c>
      <c r="B18" s="682">
        <v>40.459233869999991</v>
      </c>
      <c r="C18" s="683">
        <v>0.11245474882270279</v>
      </c>
      <c r="D18" s="682">
        <v>55.660983739999999</v>
      </c>
      <c r="E18" s="683">
        <v>2.5353427793008532E-2</v>
      </c>
      <c r="F18" s="682">
        <v>190.42778486999998</v>
      </c>
      <c r="G18" s="683">
        <v>2.2492491602582598E-2</v>
      </c>
      <c r="H18" s="682">
        <v>9.0229775600000011</v>
      </c>
      <c r="I18" s="683">
        <v>5.961146814168039E-3</v>
      </c>
      <c r="J18" s="682">
        <v>3.7546960300000052</v>
      </c>
      <c r="K18" s="670" t="s">
        <v>18</v>
      </c>
      <c r="L18" s="959">
        <v>13.5167936146374</v>
      </c>
      <c r="M18" s="959">
        <v>18.595459123587908</v>
      </c>
      <c r="N18" s="959">
        <v>63.618927507397245</v>
      </c>
      <c r="O18" s="959">
        <v>3.014434871898493</v>
      </c>
      <c r="P18" s="959">
        <v>1.2543848824789545</v>
      </c>
      <c r="R18" s="959"/>
      <c r="S18" s="959"/>
    </row>
    <row r="19" spans="1:19" ht="14.25" customHeight="1">
      <c r="A19" s="524" t="s">
        <v>19</v>
      </c>
      <c r="B19" s="685">
        <v>99.094413980000056</v>
      </c>
      <c r="C19" s="686">
        <v>0.18192066565707621</v>
      </c>
      <c r="D19" s="685">
        <v>128.08506245000001</v>
      </c>
      <c r="E19" s="686">
        <v>3.787202743115059E-2</v>
      </c>
      <c r="F19" s="685">
        <v>430.74585163999978</v>
      </c>
      <c r="G19" s="686">
        <v>3.5404751294911829E-3</v>
      </c>
      <c r="H19" s="685">
        <v>21.44185809</v>
      </c>
      <c r="I19" s="686">
        <v>2.5225735239271962E-2</v>
      </c>
      <c r="J19" s="685">
        <v>4.1029381200001289</v>
      </c>
      <c r="K19" s="524" t="s">
        <v>19</v>
      </c>
      <c r="L19" s="960">
        <v>14.498719177285306</v>
      </c>
      <c r="M19" s="960">
        <v>18.740403991312849</v>
      </c>
      <c r="N19" s="960">
        <v>63.023362154090947</v>
      </c>
      <c r="O19" s="960">
        <v>3.1372048796701799</v>
      </c>
      <c r="P19" s="960">
        <v>0.60030979764073233</v>
      </c>
      <c r="R19" s="959"/>
      <c r="S19" s="959"/>
    </row>
    <row r="20" spans="1:19" ht="14.25" customHeight="1">
      <c r="A20" s="670" t="s">
        <v>20</v>
      </c>
      <c r="B20" s="682">
        <v>83.397047209999982</v>
      </c>
      <c r="C20" s="683">
        <v>3.310449353560263E-2</v>
      </c>
      <c r="D20" s="682">
        <v>131.40171074</v>
      </c>
      <c r="E20" s="683">
        <v>1.3951746078181726E-2</v>
      </c>
      <c r="F20" s="682">
        <v>476.44049168999987</v>
      </c>
      <c r="G20" s="683">
        <v>2.7656705299075712E-2</v>
      </c>
      <c r="H20" s="682">
        <v>5.83003596</v>
      </c>
      <c r="I20" s="683">
        <v>-3.3536097204118431E-2</v>
      </c>
      <c r="J20" s="682">
        <v>19.400628890000551</v>
      </c>
      <c r="K20" s="670" t="s">
        <v>20</v>
      </c>
      <c r="L20" s="959">
        <v>11.639992904567933</v>
      </c>
      <c r="M20" s="959">
        <v>18.340157497546109</v>
      </c>
      <c r="N20" s="959">
        <v>66.49832491977574</v>
      </c>
      <c r="O20" s="959">
        <v>0.81371678588206353</v>
      </c>
      <c r="P20" s="959">
        <v>2.7078078922281557</v>
      </c>
      <c r="R20" s="959"/>
      <c r="S20" s="959"/>
    </row>
    <row r="21" spans="1:19" ht="14.25" customHeight="1">
      <c r="A21" s="524" t="s">
        <v>21</v>
      </c>
      <c r="B21" s="685">
        <v>132.08804898000005</v>
      </c>
      <c r="C21" s="686">
        <v>-0.10571335819119942</v>
      </c>
      <c r="D21" s="685">
        <v>242.22743488000003</v>
      </c>
      <c r="E21" s="686">
        <v>1.8338745388335242E-2</v>
      </c>
      <c r="F21" s="685">
        <v>796.14849597999955</v>
      </c>
      <c r="G21" s="686">
        <v>5.110604062296753E-2</v>
      </c>
      <c r="H21" s="685">
        <v>44.816883429999997</v>
      </c>
      <c r="I21" s="686">
        <v>0.19131336147123013</v>
      </c>
      <c r="J21" s="685">
        <v>13.324507519998939</v>
      </c>
      <c r="K21" s="524" t="s">
        <v>21</v>
      </c>
      <c r="L21" s="960">
        <v>10.751055800371999</v>
      </c>
      <c r="M21" s="960">
        <v>19.715641868328049</v>
      </c>
      <c r="N21" s="960">
        <v>64.800994274351297</v>
      </c>
      <c r="O21" s="960">
        <v>3.6477850818104876</v>
      </c>
      <c r="P21" s="960">
        <v>1.0845229751381618</v>
      </c>
      <c r="R21" s="959"/>
      <c r="S21" s="959"/>
    </row>
    <row r="22" spans="1:19" ht="14.25" customHeight="1">
      <c r="A22" s="670" t="s">
        <v>22</v>
      </c>
      <c r="B22" s="682">
        <v>54.57287255</v>
      </c>
      <c r="C22" s="683">
        <v>0.15108508578939706</v>
      </c>
      <c r="D22" s="682">
        <v>72.524829540000013</v>
      </c>
      <c r="E22" s="683">
        <v>1.2551218458344726E-2</v>
      </c>
      <c r="F22" s="682">
        <v>271.25905347000008</v>
      </c>
      <c r="G22" s="683">
        <v>1.8414284792795943E-2</v>
      </c>
      <c r="H22" s="682">
        <v>8.13303726</v>
      </c>
      <c r="I22" s="683">
        <v>0.22610327079979009</v>
      </c>
      <c r="J22" s="682">
        <v>20.332846440000004</v>
      </c>
      <c r="K22" s="670" t="s">
        <v>22</v>
      </c>
      <c r="L22" s="959">
        <v>12.785843001349514</v>
      </c>
      <c r="M22" s="959">
        <v>16.991795389705494</v>
      </c>
      <c r="N22" s="959">
        <v>63.553108134163885</v>
      </c>
      <c r="O22" s="959">
        <v>1.9054840376088251</v>
      </c>
      <c r="P22" s="959">
        <v>4.7637694371722867</v>
      </c>
      <c r="R22" s="959"/>
      <c r="S22" s="959"/>
    </row>
    <row r="23" spans="1:19" ht="14.25" customHeight="1">
      <c r="A23" s="524" t="s">
        <v>23</v>
      </c>
      <c r="B23" s="685">
        <v>71.95135823999999</v>
      </c>
      <c r="C23" s="686">
        <v>0.45190363351649498</v>
      </c>
      <c r="D23" s="685">
        <v>108.50667313000001</v>
      </c>
      <c r="E23" s="686">
        <v>4.7242318059666166E-2</v>
      </c>
      <c r="F23" s="685">
        <v>294.00469452999994</v>
      </c>
      <c r="G23" s="686">
        <v>-5.4173672083024371E-4</v>
      </c>
      <c r="H23" s="685">
        <v>8.0227056999999995</v>
      </c>
      <c r="I23" s="686">
        <v>5.1840848006502904E-2</v>
      </c>
      <c r="J23" s="685">
        <v>35.991114550000148</v>
      </c>
      <c r="K23" s="524" t="s">
        <v>23</v>
      </c>
      <c r="L23" s="961">
        <v>13.877456709330838</v>
      </c>
      <c r="M23" s="961">
        <v>20.927981012010527</v>
      </c>
      <c r="N23" s="961">
        <v>56.705495496982742</v>
      </c>
      <c r="O23" s="961">
        <v>1.5473613530975334</v>
      </c>
      <c r="P23" s="961">
        <v>6.941705428578361</v>
      </c>
      <c r="R23" s="959"/>
      <c r="S23" s="959"/>
    </row>
    <row r="24" spans="1:19" ht="14.25" customHeight="1">
      <c r="A24" s="670" t="s">
        <v>24</v>
      </c>
      <c r="B24" s="682">
        <v>127.96593835000004</v>
      </c>
      <c r="C24" s="683">
        <v>-0.10367596939799228</v>
      </c>
      <c r="D24" s="682">
        <v>125.93698982000004</v>
      </c>
      <c r="E24" s="683">
        <v>3.3291495158728424E-2</v>
      </c>
      <c r="F24" s="682">
        <v>489.95131820999956</v>
      </c>
      <c r="G24" s="683">
        <v>5.0145670555654442E-2</v>
      </c>
      <c r="H24" s="682">
        <v>26.619707680000001</v>
      </c>
      <c r="I24" s="683">
        <v>0.11323686540672129</v>
      </c>
      <c r="J24" s="682">
        <v>3.0799635700003343</v>
      </c>
      <c r="K24" s="670" t="s">
        <v>24</v>
      </c>
      <c r="L24" s="959">
        <v>16.542601030586166</v>
      </c>
      <c r="M24" s="959">
        <v>16.280311811469254</v>
      </c>
      <c r="N24" s="959">
        <v>63.337707565505355</v>
      </c>
      <c r="O24" s="959">
        <v>3.4412220109435894</v>
      </c>
      <c r="P24" s="959">
        <v>0.39815758149563368</v>
      </c>
      <c r="R24" s="959"/>
      <c r="S24" s="959"/>
    </row>
    <row r="25" spans="1:19" ht="14.25" customHeight="1">
      <c r="A25" s="524" t="s">
        <v>25</v>
      </c>
      <c r="B25" s="685">
        <v>56.353184350000021</v>
      </c>
      <c r="C25" s="686">
        <v>0.15811625823197439</v>
      </c>
      <c r="D25" s="685">
        <v>103.78597558999999</v>
      </c>
      <c r="E25" s="686">
        <v>1.9525957057795251E-2</v>
      </c>
      <c r="F25" s="685">
        <v>422.84886685999987</v>
      </c>
      <c r="G25" s="686">
        <v>-9.3102123162558392E-4</v>
      </c>
      <c r="H25" s="685">
        <v>14.55059378</v>
      </c>
      <c r="I25" s="686">
        <v>-0.13098990603845995</v>
      </c>
      <c r="J25" s="685">
        <v>0.95072395000026688</v>
      </c>
      <c r="K25" s="524" t="s">
        <v>25</v>
      </c>
      <c r="L25" s="960">
        <v>9.4159043707377545</v>
      </c>
      <c r="M25" s="960">
        <v>17.341323874613707</v>
      </c>
      <c r="N25" s="960">
        <v>70.652697616875287</v>
      </c>
      <c r="O25" s="960">
        <v>2.4312201901316608</v>
      </c>
      <c r="P25" s="960">
        <v>0.15885394764160424</v>
      </c>
      <c r="Q25" s="211"/>
      <c r="R25" s="959"/>
      <c r="S25" s="959"/>
    </row>
    <row r="26" spans="1:19" ht="14.25" customHeight="1">
      <c r="A26" s="670" t="s">
        <v>26</v>
      </c>
      <c r="B26" s="682">
        <v>51.681172000000011</v>
      </c>
      <c r="C26" s="683">
        <v>5.7374286971380029E-2</v>
      </c>
      <c r="D26" s="682">
        <v>104.19532165000001</v>
      </c>
      <c r="E26" s="683">
        <v>2.6180221056038455E-2</v>
      </c>
      <c r="F26" s="682">
        <v>279.18541312999997</v>
      </c>
      <c r="G26" s="683">
        <v>-3.7343785119327566E-2</v>
      </c>
      <c r="H26" s="682">
        <v>10.048106410000001</v>
      </c>
      <c r="I26" s="683">
        <v>0.10023754389461126</v>
      </c>
      <c r="J26" s="682">
        <v>6.0156672900001258</v>
      </c>
      <c r="K26" s="670" t="s">
        <v>26</v>
      </c>
      <c r="L26" s="959">
        <v>11.456047446691789</v>
      </c>
      <c r="M26" s="959">
        <v>23.096739147976596</v>
      </c>
      <c r="N26" s="959">
        <v>61.886393351171051</v>
      </c>
      <c r="O26" s="959">
        <v>2.2273408153818157</v>
      </c>
      <c r="P26" s="959">
        <v>1.3334792387787422</v>
      </c>
      <c r="R26" s="959"/>
      <c r="S26" s="959"/>
    </row>
    <row r="27" spans="1:19" ht="14.25" customHeight="1">
      <c r="A27" s="524" t="s">
        <v>27</v>
      </c>
      <c r="B27" s="685">
        <v>181.80025822999997</v>
      </c>
      <c r="C27" s="192">
        <v>9.8954552539104901E-2</v>
      </c>
      <c r="D27" s="685">
        <v>233.06378871999999</v>
      </c>
      <c r="E27" s="192">
        <v>4.8381100352227202E-2</v>
      </c>
      <c r="F27" s="685">
        <v>837.80959157999973</v>
      </c>
      <c r="G27" s="192">
        <v>7.0963969277797467E-3</v>
      </c>
      <c r="H27" s="685">
        <v>49.492704090000004</v>
      </c>
      <c r="I27" s="192">
        <v>-3.3691342812155467E-2</v>
      </c>
      <c r="J27" s="685">
        <v>36.51768946000125</v>
      </c>
      <c r="K27" s="524" t="s">
        <v>27</v>
      </c>
      <c r="L27" s="960">
        <v>13.580520412088951</v>
      </c>
      <c r="M27" s="960">
        <v>17.409917735245823</v>
      </c>
      <c r="N27" s="960">
        <v>62.584565999359839</v>
      </c>
      <c r="O27" s="960">
        <v>3.697116190524806</v>
      </c>
      <c r="P27" s="960">
        <v>2.7278796627805684</v>
      </c>
      <c r="R27" s="959"/>
      <c r="S27" s="959"/>
    </row>
    <row r="28" spans="1:19" ht="14.25" customHeight="1">
      <c r="A28" s="670" t="s">
        <v>28</v>
      </c>
      <c r="B28" s="682">
        <v>149.1684157599999</v>
      </c>
      <c r="C28" s="683">
        <v>7.8635447239747247E-2</v>
      </c>
      <c r="D28" s="682">
        <v>238.70109535000003</v>
      </c>
      <c r="E28" s="683">
        <v>1.8093847417554931E-2</v>
      </c>
      <c r="F28" s="682">
        <v>1197.8652098300004</v>
      </c>
      <c r="G28" s="683">
        <v>1.8912869124293907E-2</v>
      </c>
      <c r="H28" s="682">
        <v>37.012925039999999</v>
      </c>
      <c r="I28" s="683">
        <v>-0.28375907714280424</v>
      </c>
      <c r="J28" s="682">
        <v>20.233403640000489</v>
      </c>
      <c r="K28" s="670" t="s">
        <v>28</v>
      </c>
      <c r="L28" s="959">
        <v>9.0791318496643978</v>
      </c>
      <c r="M28" s="959">
        <v>14.528536126768374</v>
      </c>
      <c r="N28" s="959">
        <v>72.908035677407867</v>
      </c>
      <c r="O28" s="959">
        <v>2.2527907457338348</v>
      </c>
      <c r="P28" s="959">
        <v>1.2315056004255314</v>
      </c>
      <c r="R28" s="959"/>
      <c r="S28" s="959"/>
    </row>
    <row r="29" spans="1:19" s="17" customFormat="1" ht="14.25" customHeight="1">
      <c r="A29" s="679" t="s">
        <v>29</v>
      </c>
      <c r="B29" s="688">
        <v>1660.6677411599997</v>
      </c>
      <c r="C29" s="689">
        <v>5.5839891086120419E-2</v>
      </c>
      <c r="D29" s="688">
        <v>2459.4509895199994</v>
      </c>
      <c r="E29" s="689">
        <v>2.7015589219301583E-2</v>
      </c>
      <c r="F29" s="688">
        <v>9389.5920020899975</v>
      </c>
      <c r="G29" s="689">
        <v>1.5569433906716057E-2</v>
      </c>
      <c r="H29" s="688">
        <v>370.33942375000004</v>
      </c>
      <c r="I29" s="689">
        <v>1.407582299497756E-2</v>
      </c>
      <c r="J29" s="688">
        <v>197.18482064000784</v>
      </c>
      <c r="K29" s="679" t="s">
        <v>29</v>
      </c>
      <c r="L29" s="962">
        <v>11.796831862609352</v>
      </c>
      <c r="M29" s="962">
        <v>17.471122656618313</v>
      </c>
      <c r="N29" s="962">
        <v>66.700541813249544</v>
      </c>
      <c r="O29" s="962">
        <v>2.6307682179836269</v>
      </c>
      <c r="P29" s="962">
        <v>1.4007354495391728</v>
      </c>
      <c r="Q29" s="236"/>
      <c r="R29" s="959"/>
      <c r="S29" s="959"/>
    </row>
    <row r="30" spans="1:19" ht="14.25" customHeight="1">
      <c r="A30" s="670" t="s">
        <v>30</v>
      </c>
      <c r="B30" s="682">
        <v>215.79602161000003</v>
      </c>
      <c r="C30" s="683">
        <v>9.2442733215144512E-2</v>
      </c>
      <c r="D30" s="682">
        <v>395.13557800000007</v>
      </c>
      <c r="E30" s="683">
        <v>2.8322425561026821E-2</v>
      </c>
      <c r="F30" s="682">
        <v>1935.6632778399999</v>
      </c>
      <c r="G30" s="683">
        <v>3.2122010008712731E-3</v>
      </c>
      <c r="H30" s="682">
        <v>105.60257442</v>
      </c>
      <c r="I30" s="683">
        <v>-7.2671827087017138E-2</v>
      </c>
      <c r="J30" s="682">
        <v>123.56871992999879</v>
      </c>
      <c r="K30" s="670" t="s">
        <v>30</v>
      </c>
      <c r="L30" s="959">
        <v>7.7742867465692536</v>
      </c>
      <c r="M30" s="959">
        <v>14.235189621313342</v>
      </c>
      <c r="N30" s="959">
        <v>69.734378115314456</v>
      </c>
      <c r="O30" s="959">
        <v>3.8044477770805889</v>
      </c>
      <c r="P30" s="959">
        <v>4.4516977397223734</v>
      </c>
      <c r="R30" s="959"/>
      <c r="S30" s="959"/>
    </row>
    <row r="31" spans="1:19" s="18" customFormat="1" ht="14.25" customHeight="1">
      <c r="A31" s="679" t="s">
        <v>31</v>
      </c>
      <c r="B31" s="688">
        <v>1876.4637627699994</v>
      </c>
      <c r="C31" s="689">
        <v>5.9923969708135072E-2</v>
      </c>
      <c r="D31" s="688">
        <v>2854.5865675199993</v>
      </c>
      <c r="E31" s="689">
        <v>2.719628510070593E-2</v>
      </c>
      <c r="F31" s="688">
        <v>11325.255279929999</v>
      </c>
      <c r="G31" s="689">
        <v>1.3435865814790837E-2</v>
      </c>
      <c r="H31" s="688">
        <v>475.94199817000003</v>
      </c>
      <c r="I31" s="689">
        <v>-6.5443928138957386E-3</v>
      </c>
      <c r="J31" s="688">
        <v>320.75354057000118</v>
      </c>
      <c r="K31" s="679" t="s">
        <v>31</v>
      </c>
      <c r="L31" s="962">
        <v>11.134300331343633</v>
      </c>
      <c r="M31" s="962">
        <v>16.938149723535478</v>
      </c>
      <c r="N31" s="962">
        <v>67.20022849241235</v>
      </c>
      <c r="O31" s="962">
        <v>2.8240785956355934</v>
      </c>
      <c r="P31" s="962">
        <v>1.9032428570729367</v>
      </c>
      <c r="Q31" s="249"/>
      <c r="R31" s="959"/>
      <c r="S31" s="959"/>
    </row>
    <row r="32" spans="1:19" ht="14.25" customHeight="1">
      <c r="A32" s="670" t="s">
        <v>32</v>
      </c>
      <c r="B32" s="682">
        <v>39.111672280000001</v>
      </c>
      <c r="C32" s="683">
        <v>7.7432554118354702E-2</v>
      </c>
      <c r="D32" s="682">
        <v>47.511843600000013</v>
      </c>
      <c r="E32" s="683">
        <v>3.1309403672547864E-2</v>
      </c>
      <c r="F32" s="682">
        <v>135.32422341</v>
      </c>
      <c r="G32" s="683">
        <v>0.40073445806978136</v>
      </c>
      <c r="H32" s="682">
        <v>5.7272182100000002</v>
      </c>
      <c r="I32" s="683">
        <v>-0.10324134352408187</v>
      </c>
      <c r="J32" s="682">
        <v>5.5059042500000039</v>
      </c>
      <c r="K32" s="670" t="s">
        <v>32</v>
      </c>
      <c r="L32" s="959">
        <v>16.773105642749002</v>
      </c>
      <c r="M32" s="959">
        <v>20.375533070522245</v>
      </c>
      <c r="N32" s="959">
        <v>58.034018055514792</v>
      </c>
      <c r="O32" s="959">
        <v>2.4561270453405895</v>
      </c>
      <c r="P32" s="959">
        <v>2.3612161858733693</v>
      </c>
      <c r="R32" s="959"/>
      <c r="S32" s="959"/>
    </row>
    <row r="33" spans="1:19" ht="14.25" customHeight="1">
      <c r="A33" s="524" t="s">
        <v>33</v>
      </c>
      <c r="B33" s="685">
        <v>23.749929850000001</v>
      </c>
      <c r="C33" s="192">
        <v>9.5446404953369646E-2</v>
      </c>
      <c r="D33" s="685">
        <v>22.749691010000003</v>
      </c>
      <c r="E33" s="192">
        <v>9.4893521001113257E-2</v>
      </c>
      <c r="F33" s="685">
        <v>53.58653262</v>
      </c>
      <c r="G33" s="192">
        <v>0.22581402944006079</v>
      </c>
      <c r="H33" s="685">
        <v>5.1166012599999995</v>
      </c>
      <c r="I33" s="192">
        <v>-5.2595463028438649E-2</v>
      </c>
      <c r="J33" s="685">
        <v>0.11051296999994165</v>
      </c>
      <c r="K33" s="524" t="s">
        <v>33</v>
      </c>
      <c r="L33" s="960">
        <v>22.551697774111364</v>
      </c>
      <c r="M33" s="960">
        <v>21.601923009972104</v>
      </c>
      <c r="N33" s="960">
        <v>50.882983488424912</v>
      </c>
      <c r="O33" s="960">
        <v>4.858458360716269</v>
      </c>
      <c r="P33" s="960">
        <v>0.10493736677534313</v>
      </c>
      <c r="R33" s="959"/>
      <c r="S33" s="959"/>
    </row>
    <row r="34" spans="1:19" ht="14.25" customHeight="1">
      <c r="A34" s="670" t="s">
        <v>34</v>
      </c>
      <c r="B34" s="682">
        <v>28.45384910999999</v>
      </c>
      <c r="C34" s="683">
        <v>0.49900026309295709</v>
      </c>
      <c r="D34" s="682">
        <v>57.548595250000005</v>
      </c>
      <c r="E34" s="683">
        <v>0.13079406100715119</v>
      </c>
      <c r="F34" s="682">
        <v>119.38991688000003</v>
      </c>
      <c r="G34" s="683">
        <v>0.11977226072975955</v>
      </c>
      <c r="H34" s="682">
        <v>5.9381303599999997</v>
      </c>
      <c r="I34" s="683" t="s">
        <v>422</v>
      </c>
      <c r="J34" s="682">
        <v>7.5561840099999982</v>
      </c>
      <c r="K34" s="670" t="s">
        <v>34</v>
      </c>
      <c r="L34" s="959">
        <v>12.99935184757315</v>
      </c>
      <c r="M34" s="959">
        <v>26.291502253219313</v>
      </c>
      <c r="N34" s="959">
        <v>54.544168368074757</v>
      </c>
      <c r="O34" s="959">
        <v>2.7128788645774979</v>
      </c>
      <c r="P34" s="959">
        <v>3.4520986665552829</v>
      </c>
      <c r="R34" s="959"/>
      <c r="S34" s="959"/>
    </row>
    <row r="35" spans="1:19" ht="14.25" customHeight="1">
      <c r="A35" s="524" t="s">
        <v>35</v>
      </c>
      <c r="B35" s="685">
        <v>42.306951580000003</v>
      </c>
      <c r="C35" s="192">
        <v>0.14907978260158083</v>
      </c>
      <c r="D35" s="685">
        <v>108.58992858000006</v>
      </c>
      <c r="E35" s="192">
        <v>0.10531685115735945</v>
      </c>
      <c r="F35" s="685">
        <v>207.54593399999993</v>
      </c>
      <c r="G35" s="192">
        <v>2.2284207916535514E-2</v>
      </c>
      <c r="H35" s="685">
        <v>8.969616929999999</v>
      </c>
      <c r="I35" s="192">
        <v>-0.14241886166300433</v>
      </c>
      <c r="J35" s="685">
        <v>5.5245816700000052</v>
      </c>
      <c r="K35" s="524" t="s">
        <v>35</v>
      </c>
      <c r="L35" s="960">
        <v>11.344261934984241</v>
      </c>
      <c r="M35" s="960">
        <v>29.117498361548272</v>
      </c>
      <c r="N35" s="960">
        <v>55.651739274686612</v>
      </c>
      <c r="O35" s="960">
        <v>2.4051291835096853</v>
      </c>
      <c r="P35" s="960">
        <v>1.4813712452711945</v>
      </c>
      <c r="R35" s="959"/>
      <c r="S35" s="959"/>
    </row>
    <row r="36" spans="1:19" ht="14.25" customHeight="1">
      <c r="A36" s="718" t="s">
        <v>129</v>
      </c>
      <c r="B36" s="719">
        <v>133.62240281999999</v>
      </c>
      <c r="C36" s="720">
        <v>0.17437824170948413</v>
      </c>
      <c r="D36" s="719">
        <v>236.40005844000009</v>
      </c>
      <c r="E36" s="720">
        <v>9.4531431279553768E-2</v>
      </c>
      <c r="F36" s="719">
        <v>515.84660690999999</v>
      </c>
      <c r="G36" s="720">
        <v>0.14641212815691351</v>
      </c>
      <c r="H36" s="719">
        <v>25.751566759999999</v>
      </c>
      <c r="I36" s="720">
        <v>0.14524061887083373</v>
      </c>
      <c r="J36" s="719">
        <v>18.697182899999977</v>
      </c>
      <c r="K36" s="718" t="s">
        <v>129</v>
      </c>
      <c r="L36" s="963">
        <v>14.363091865925892</v>
      </c>
      <c r="M36" s="963">
        <v>25.410677287833938</v>
      </c>
      <c r="N36" s="963">
        <v>55.448428163316372</v>
      </c>
      <c r="O36" s="963">
        <v>2.7680397243241521</v>
      </c>
      <c r="P36" s="963">
        <v>2.0097629585996573</v>
      </c>
      <c r="Q36" s="2"/>
      <c r="R36" s="959"/>
      <c r="S36" s="959"/>
    </row>
    <row r="37" spans="1:19" s="17" customFormat="1" ht="14.25" customHeight="1">
      <c r="A37" s="681" t="s">
        <v>128</v>
      </c>
      <c r="B37" s="691">
        <v>2010.0861655899994</v>
      </c>
      <c r="C37" s="692">
        <v>6.6835689923832708E-2</v>
      </c>
      <c r="D37" s="691">
        <v>3090.9866259599994</v>
      </c>
      <c r="E37" s="692">
        <v>3.2052139563793158E-2</v>
      </c>
      <c r="F37" s="691">
        <v>11841.101886839999</v>
      </c>
      <c r="G37" s="692">
        <v>1.8582913558827796E-2</v>
      </c>
      <c r="H37" s="691">
        <v>501.69356492999998</v>
      </c>
      <c r="I37" s="692">
        <v>2.6032807755327347E-4</v>
      </c>
      <c r="J37" s="691">
        <v>339.45072347000257</v>
      </c>
      <c r="K37" s="681" t="s">
        <v>128</v>
      </c>
      <c r="L37" s="964">
        <v>11.303211562159998</v>
      </c>
      <c r="M37" s="964">
        <v>17.381382135316564</v>
      </c>
      <c r="N37" s="964">
        <v>66.585443971133984</v>
      </c>
      <c r="O37" s="964">
        <v>2.8211469741216635</v>
      </c>
      <c r="P37" s="964">
        <v>1.9088153572677864</v>
      </c>
      <c r="Q37" s="356"/>
      <c r="R37" s="959"/>
      <c r="S37" s="959"/>
    </row>
    <row r="38" spans="1:19" ht="12" customHeight="1">
      <c r="A38" s="19" t="s">
        <v>398</v>
      </c>
      <c r="C38" s="4"/>
      <c r="E38" s="93"/>
      <c r="G38" s="93"/>
      <c r="I38" s="93"/>
      <c r="J38" s="93"/>
      <c r="K38" s="19" t="s">
        <v>460</v>
      </c>
      <c r="L38" s="94"/>
      <c r="M38" s="94"/>
      <c r="N38" s="94"/>
      <c r="O38" s="94"/>
      <c r="P38" s="94"/>
    </row>
    <row r="39" spans="1:19" ht="12.75" customHeight="1">
      <c r="A39" s="1126" t="s">
        <v>227</v>
      </c>
      <c r="B39" s="1115"/>
      <c r="C39" s="1115"/>
      <c r="D39" s="1115"/>
      <c r="E39" s="1115"/>
      <c r="F39" s="1115"/>
      <c r="G39" s="1115"/>
      <c r="H39" s="1115"/>
      <c r="I39" s="1115"/>
      <c r="J39" s="1115"/>
      <c r="K39" s="1129"/>
      <c r="L39" s="1129"/>
      <c r="M39" s="1129"/>
      <c r="N39" s="1129"/>
      <c r="O39" s="1129"/>
      <c r="P39" s="1129"/>
    </row>
    <row r="40" spans="1:19" s="27" customFormat="1" ht="12.75" customHeight="1">
      <c r="A40" s="521" t="s">
        <v>182</v>
      </c>
      <c r="B40" s="121"/>
      <c r="C40" s="28"/>
      <c r="D40" s="121"/>
      <c r="E40" s="28"/>
      <c r="F40" s="121"/>
      <c r="G40" s="28"/>
      <c r="H40" s="121"/>
      <c r="I40" s="28"/>
      <c r="J40" s="28"/>
      <c r="K40" s="730" t="s">
        <v>408</v>
      </c>
      <c r="L40" s="517"/>
      <c r="M40" s="518"/>
      <c r="N40" s="71" t="s">
        <v>409</v>
      </c>
      <c r="P40" s="28"/>
      <c r="Q40" s="28"/>
    </row>
    <row r="41" spans="1:19" ht="12.75" customHeight="1">
      <c r="A41" s="520" t="s">
        <v>215</v>
      </c>
      <c r="E41" s="2"/>
      <c r="G41" s="2"/>
      <c r="J41" s="2"/>
      <c r="L41" s="4"/>
      <c r="M41" s="4"/>
      <c r="N41" s="4"/>
      <c r="O41" s="4"/>
      <c r="P41" s="4"/>
      <c r="Q41" s="65"/>
    </row>
    <row r="42" spans="1:19" customFormat="1" ht="12.75" customHeight="1"/>
    <row r="43" spans="1:19" ht="18" customHeight="1">
      <c r="A43" s="671" t="s">
        <v>402</v>
      </c>
      <c r="B43" s="709"/>
      <c r="C43" s="714"/>
      <c r="D43" s="715"/>
      <c r="E43" s="715"/>
      <c r="F43" s="716"/>
      <c r="G43" s="716"/>
      <c r="H43" s="717"/>
      <c r="I43" s="715"/>
      <c r="J43" s="716"/>
      <c r="L43" s="1127"/>
      <c r="M43" s="1128"/>
      <c r="N43" s="1128"/>
      <c r="P43" s="4"/>
      <c r="Q43" s="4"/>
    </row>
    <row r="44" spans="1:19" ht="16.5" customHeight="1">
      <c r="A44" s="1123" t="s">
        <v>7</v>
      </c>
      <c r="B44" s="1130" t="s">
        <v>111</v>
      </c>
      <c r="C44" s="1130" t="s">
        <v>216</v>
      </c>
      <c r="D44" s="1130" t="s">
        <v>40</v>
      </c>
      <c r="E44" s="1130" t="s">
        <v>332</v>
      </c>
      <c r="F44" s="1130" t="s">
        <v>41</v>
      </c>
      <c r="H44" s="1"/>
      <c r="L44" s="135"/>
      <c r="M44" s="135"/>
      <c r="N44" s="135"/>
      <c r="O44" s="118"/>
      <c r="P44" s="135"/>
      <c r="Q44" s="4"/>
    </row>
    <row r="45" spans="1:19" ht="27.6" customHeight="1">
      <c r="A45" s="1110"/>
      <c r="B45" s="1131"/>
      <c r="C45" s="1131"/>
      <c r="D45" s="1131"/>
      <c r="E45" s="1131"/>
      <c r="F45" s="1131"/>
      <c r="H45" s="1"/>
      <c r="K45" s="135"/>
      <c r="L45" s="135"/>
      <c r="M45" s="135"/>
      <c r="N45" s="135"/>
      <c r="O45" s="118"/>
      <c r="P45" s="135"/>
      <c r="Q45" s="4"/>
    </row>
    <row r="46" spans="1:19" ht="15" customHeight="1">
      <c r="A46" s="670" t="s">
        <v>8</v>
      </c>
      <c r="B46" s="1037">
        <v>24.186407462543709</v>
      </c>
      <c r="C46" s="1037">
        <v>36.533250289761064</v>
      </c>
      <c r="D46" s="1037">
        <v>195.66280836425886</v>
      </c>
      <c r="E46" s="1037">
        <v>10.960641780887467</v>
      </c>
      <c r="F46" s="1037">
        <v>2.2632870229577184</v>
      </c>
      <c r="H46" s="1"/>
      <c r="K46" s="160"/>
      <c r="L46" s="160"/>
      <c r="M46" s="160"/>
      <c r="N46" s="160"/>
      <c r="O46" s="160"/>
      <c r="P46" s="160"/>
      <c r="Q46" s="4"/>
    </row>
    <row r="47" spans="1:19" ht="15" customHeight="1">
      <c r="A47" s="524" t="s">
        <v>9</v>
      </c>
      <c r="B47" s="1034">
        <v>25.101527922728231</v>
      </c>
      <c r="C47" s="1035">
        <v>42.377126141729534</v>
      </c>
      <c r="D47" s="1034">
        <v>152.49123543160039</v>
      </c>
      <c r="E47" s="1035">
        <v>4.1949637735926322</v>
      </c>
      <c r="F47" s="1034">
        <v>0.56551501358921419</v>
      </c>
      <c r="H47" s="1"/>
      <c r="K47" s="160"/>
      <c r="L47" s="160"/>
      <c r="M47" s="160"/>
      <c r="N47" s="160"/>
      <c r="O47" s="160"/>
      <c r="P47" s="160"/>
      <c r="Q47" s="4"/>
    </row>
    <row r="48" spans="1:19" ht="15" customHeight="1">
      <c r="A48" s="670" t="s">
        <v>10</v>
      </c>
      <c r="B48" s="1029">
        <v>27.848103117918686</v>
      </c>
      <c r="C48" s="1029">
        <v>47.212225537684532</v>
      </c>
      <c r="D48" s="1029">
        <v>194.3088854166142</v>
      </c>
      <c r="E48" s="1029">
        <v>15.363055208928133</v>
      </c>
      <c r="F48" s="1029">
        <v>2.3946994590212491</v>
      </c>
      <c r="H48" s="1"/>
      <c r="K48" s="160"/>
      <c r="L48" s="160"/>
      <c r="M48" s="160"/>
      <c r="N48" s="160"/>
      <c r="O48" s="160"/>
      <c r="P48" s="160"/>
      <c r="Q48" s="4"/>
    </row>
    <row r="49" spans="1:27" ht="15" customHeight="1">
      <c r="A49" s="524" t="s">
        <v>11</v>
      </c>
      <c r="B49" s="1034">
        <v>28.058318244455172</v>
      </c>
      <c r="C49" s="1035">
        <v>46.584013474307177</v>
      </c>
      <c r="D49" s="1034">
        <v>202.26490365120543</v>
      </c>
      <c r="E49" s="1035">
        <v>4.459003177579584</v>
      </c>
      <c r="F49" s="1034">
        <v>3.9850818188368566</v>
      </c>
      <c r="H49" s="1"/>
      <c r="K49" s="160"/>
      <c r="L49" s="160"/>
      <c r="M49" s="160"/>
      <c r="N49" s="160"/>
      <c r="O49" s="160"/>
      <c r="P49" s="160"/>
      <c r="Q49" s="4"/>
    </row>
    <row r="50" spans="1:27" ht="15" customHeight="1">
      <c r="A50" s="670" t="s">
        <v>12</v>
      </c>
      <c r="B50" s="1029">
        <v>28.008267424878877</v>
      </c>
      <c r="C50" s="1029">
        <v>42.370585234971671</v>
      </c>
      <c r="D50" s="1029">
        <v>150.52351956901114</v>
      </c>
      <c r="E50" s="1029">
        <v>1.76678346551368</v>
      </c>
      <c r="F50" s="1029">
        <v>0.90774767536059953</v>
      </c>
      <c r="H50" s="1"/>
      <c r="K50" s="160"/>
      <c r="L50" s="160"/>
      <c r="M50" s="160"/>
      <c r="N50" s="160"/>
      <c r="O50" s="160"/>
      <c r="P50" s="160"/>
      <c r="Q50" s="4"/>
    </row>
    <row r="51" spans="1:27" ht="15" customHeight="1">
      <c r="A51" s="524" t="s">
        <v>13</v>
      </c>
      <c r="B51" s="1034">
        <v>29.294306972060383</v>
      </c>
      <c r="C51" s="1035">
        <v>43.061739505033756</v>
      </c>
      <c r="D51" s="1034">
        <v>174.30791751300671</v>
      </c>
      <c r="E51" s="1035">
        <v>6.6315601617490829</v>
      </c>
      <c r="F51" s="1034">
        <v>0.34766311283389867</v>
      </c>
      <c r="H51" s="1"/>
      <c r="K51" s="160"/>
      <c r="L51" s="160"/>
      <c r="M51" s="160"/>
      <c r="N51" s="160"/>
      <c r="O51" s="160"/>
      <c r="P51" s="160"/>
      <c r="Q51" s="4"/>
    </row>
    <row r="52" spans="1:27" ht="15" customHeight="1">
      <c r="A52" s="670" t="s">
        <v>14</v>
      </c>
      <c r="B52" s="1029">
        <v>39.416628814317995</v>
      </c>
      <c r="C52" s="1029">
        <v>47.25418338567691</v>
      </c>
      <c r="D52" s="1029">
        <v>209.28508276592416</v>
      </c>
      <c r="E52" s="1029">
        <v>5.1887429390764481</v>
      </c>
      <c r="F52" s="1029">
        <v>3.078305771379239</v>
      </c>
      <c r="H52" s="1"/>
      <c r="K52" s="160"/>
      <c r="L52" s="160"/>
      <c r="M52" s="160"/>
      <c r="N52" s="160"/>
      <c r="O52" s="160"/>
      <c r="P52" s="160"/>
      <c r="Q52" s="4"/>
    </row>
    <row r="53" spans="1:27" ht="15" customHeight="1">
      <c r="A53" s="524" t="s">
        <v>146</v>
      </c>
      <c r="B53" s="1034">
        <v>112.06988531665753</v>
      </c>
      <c r="C53" s="1035">
        <v>188.73709944198669</v>
      </c>
      <c r="D53" s="1034">
        <v>1048.6541074167824</v>
      </c>
      <c r="E53" s="1035">
        <v>48.195674491134355</v>
      </c>
      <c r="F53" s="1034">
        <v>27.562687706237597</v>
      </c>
      <c r="H53" s="1"/>
      <c r="K53" s="160"/>
      <c r="L53" s="160"/>
      <c r="M53" s="160"/>
      <c r="N53" s="160"/>
      <c r="O53" s="160"/>
      <c r="P53" s="160"/>
      <c r="Q53" s="4"/>
    </row>
    <row r="54" spans="1:27" ht="15" customHeight="1">
      <c r="A54" s="670" t="s">
        <v>16</v>
      </c>
      <c r="B54" s="1029">
        <v>13.522465032592109</v>
      </c>
      <c r="C54" s="1029">
        <v>56.492710094118181</v>
      </c>
      <c r="D54" s="1029">
        <v>205.6447235878133</v>
      </c>
      <c r="E54" s="1029">
        <v>3.5125282801497679</v>
      </c>
      <c r="F54" s="1029">
        <v>6.8614885108105358E-2</v>
      </c>
      <c r="H54" s="1"/>
      <c r="K54" s="665" t="s">
        <v>183</v>
      </c>
      <c r="L54" s="160"/>
      <c r="M54" s="160"/>
      <c r="N54" s="160"/>
      <c r="O54" s="160"/>
      <c r="P54" s="160"/>
      <c r="Q54" s="4"/>
    </row>
    <row r="55" spans="1:27" ht="15" customHeight="1">
      <c r="A55" s="524" t="s">
        <v>17</v>
      </c>
      <c r="B55" s="1034">
        <v>45.328921584316497</v>
      </c>
      <c r="C55" s="1035">
        <v>43.117647919354695</v>
      </c>
      <c r="D55" s="1034">
        <v>147.10685859780372</v>
      </c>
      <c r="E55" s="1035">
        <v>8.2273290919048385</v>
      </c>
      <c r="F55" s="1034">
        <v>0.13788949141865048</v>
      </c>
      <c r="H55" s="1"/>
      <c r="K55" s="669" t="s">
        <v>402</v>
      </c>
      <c r="L55" s="729"/>
      <c r="M55" s="160"/>
      <c r="N55" s="160"/>
      <c r="O55" s="160"/>
      <c r="P55" s="160"/>
      <c r="Q55" s="4"/>
    </row>
    <row r="56" spans="1:27" ht="15" customHeight="1">
      <c r="A56" s="670" t="s">
        <v>18</v>
      </c>
      <c r="B56" s="1029">
        <v>52.892381535686027</v>
      </c>
      <c r="C56" s="1029">
        <v>72.765638570597503</v>
      </c>
      <c r="D56" s="1029">
        <v>248.94636128559941</v>
      </c>
      <c r="E56" s="1029">
        <v>11.795744161268605</v>
      </c>
      <c r="F56" s="1029">
        <v>4.9085164491100626</v>
      </c>
      <c r="H56" s="1"/>
      <c r="K56" s="520" t="s">
        <v>330</v>
      </c>
      <c r="L56" s="160"/>
      <c r="M56" s="160"/>
      <c r="N56" s="160"/>
      <c r="O56" s="160"/>
      <c r="P56" s="160"/>
      <c r="Q56" s="4"/>
    </row>
    <row r="57" spans="1:27" ht="14.25" customHeight="1">
      <c r="A57" s="524" t="s">
        <v>19</v>
      </c>
      <c r="B57" s="1034">
        <v>41.177405245075491</v>
      </c>
      <c r="C57" s="1035">
        <v>53.22409518874526</v>
      </c>
      <c r="D57" s="1034">
        <v>178.99088130432099</v>
      </c>
      <c r="E57" s="1035">
        <v>8.9098874933306291</v>
      </c>
      <c r="F57" s="1034">
        <v>1.7049230009757348</v>
      </c>
      <c r="H57" s="1"/>
      <c r="K57" s="160"/>
      <c r="L57" s="160"/>
      <c r="M57" s="160"/>
      <c r="N57" s="160"/>
      <c r="O57" s="160"/>
      <c r="P57" s="160"/>
      <c r="Q57" s="4"/>
    </row>
    <row r="58" spans="1:27" ht="15" customHeight="1">
      <c r="A58" s="670" t="s">
        <v>20</v>
      </c>
      <c r="B58" s="1029">
        <v>28.133732125676541</v>
      </c>
      <c r="C58" s="1029">
        <v>44.327954699714063</v>
      </c>
      <c r="D58" s="1029">
        <v>160.72570451181181</v>
      </c>
      <c r="E58" s="1029">
        <v>1.9667443329100756</v>
      </c>
      <c r="F58" s="1029">
        <v>6.5447412650779038</v>
      </c>
      <c r="H58" s="1"/>
      <c r="K58" s="160"/>
      <c r="L58" s="160"/>
      <c r="M58" s="160"/>
      <c r="N58" s="160"/>
      <c r="O58" s="160"/>
      <c r="P58" s="160"/>
      <c r="Q58" s="4"/>
    </row>
    <row r="59" spans="1:27" ht="15" customHeight="1">
      <c r="A59" s="524" t="s">
        <v>21</v>
      </c>
      <c r="B59" s="1034">
        <v>32.160528176729947</v>
      </c>
      <c r="C59" s="1035">
        <v>58.977040729966397</v>
      </c>
      <c r="D59" s="1034">
        <v>193.84460846796841</v>
      </c>
      <c r="E59" s="1035">
        <v>10.911923171504899</v>
      </c>
      <c r="F59" s="1034">
        <v>3.2442238555803047</v>
      </c>
      <c r="H59" s="1"/>
      <c r="K59" s="160"/>
      <c r="L59" s="160"/>
      <c r="M59" s="160"/>
      <c r="N59" s="160"/>
      <c r="O59" s="160"/>
      <c r="P59" s="160"/>
      <c r="Q59" s="4"/>
    </row>
    <row r="60" spans="1:27" ht="15" customHeight="1">
      <c r="A60" s="670" t="s">
        <v>22</v>
      </c>
      <c r="B60" s="1029">
        <v>35.94806976206489</v>
      </c>
      <c r="C60" s="1029">
        <v>47.773326012793603</v>
      </c>
      <c r="D60" s="1029">
        <v>178.68290456576403</v>
      </c>
      <c r="E60" s="1029">
        <v>5.3573685448220578</v>
      </c>
      <c r="F60" s="1029">
        <v>13.393588208441724</v>
      </c>
      <c r="H60" s="1"/>
      <c r="K60" s="160"/>
      <c r="L60" s="160"/>
      <c r="M60" s="160"/>
      <c r="N60" s="160"/>
      <c r="O60" s="160"/>
      <c r="P60" s="160"/>
      <c r="Q60" s="4"/>
    </row>
    <row r="61" spans="1:27" ht="15" customHeight="1">
      <c r="A61" s="524" t="s">
        <v>23</v>
      </c>
      <c r="B61" s="1034">
        <v>38.289392223914476</v>
      </c>
      <c r="C61" s="1035">
        <v>57.742545353048676</v>
      </c>
      <c r="D61" s="1034">
        <v>156.45654703253496</v>
      </c>
      <c r="E61" s="1035">
        <v>4.2693360175313675</v>
      </c>
      <c r="F61" s="1034">
        <v>19.152910178347049</v>
      </c>
      <c r="H61" s="1"/>
      <c r="K61" s="160"/>
      <c r="L61" s="160"/>
      <c r="M61" s="160"/>
      <c r="N61" s="160"/>
      <c r="O61" s="160"/>
      <c r="P61" s="160"/>
      <c r="Q61" s="4"/>
    </row>
    <row r="62" spans="1:27" ht="15" customHeight="1">
      <c r="A62" s="670" t="s">
        <v>24</v>
      </c>
      <c r="B62" s="1029">
        <v>34.805680479858751</v>
      </c>
      <c r="C62" s="1029">
        <v>34.253823203181661</v>
      </c>
      <c r="D62" s="1029">
        <v>133.26272015964815</v>
      </c>
      <c r="E62" s="1029">
        <v>7.2403410776639827</v>
      </c>
      <c r="F62" s="1029">
        <v>0.83772470463064175</v>
      </c>
      <c r="H62" s="1"/>
      <c r="K62" s="160"/>
      <c r="L62" s="160"/>
      <c r="M62" s="160"/>
      <c r="N62" s="160"/>
      <c r="O62" s="160"/>
      <c r="P62" s="160"/>
      <c r="Q62" s="4"/>
    </row>
    <row r="63" spans="1:27" ht="15" customHeight="1">
      <c r="A63" s="524" t="s">
        <v>25</v>
      </c>
      <c r="B63" s="1034">
        <v>28.720120454603382</v>
      </c>
      <c r="C63" s="1035">
        <v>52.894006875111479</v>
      </c>
      <c r="D63" s="1034">
        <v>215.50282438141829</v>
      </c>
      <c r="E63" s="1035">
        <v>7.4156378360471926</v>
      </c>
      <c r="F63" s="1034">
        <v>0.48453173814451844</v>
      </c>
      <c r="H63" s="1"/>
      <c r="K63" s="160"/>
      <c r="L63" s="160"/>
      <c r="M63" s="160"/>
      <c r="N63" s="160"/>
      <c r="O63" s="160"/>
      <c r="P63" s="160"/>
      <c r="Q63" s="4"/>
      <c r="AA63" s="723"/>
    </row>
    <row r="64" spans="1:27" ht="15" customHeight="1">
      <c r="A64" s="670" t="s">
        <v>26</v>
      </c>
      <c r="B64" s="1029">
        <v>28.328276054105345</v>
      </c>
      <c r="C64" s="1029">
        <v>57.113136583812363</v>
      </c>
      <c r="D64" s="1029">
        <v>153.03138739628594</v>
      </c>
      <c r="E64" s="1029">
        <v>5.5077220811382794</v>
      </c>
      <c r="F64" s="1029">
        <v>3.2973997501599874</v>
      </c>
      <c r="H64" s="1"/>
      <c r="K64" s="160"/>
      <c r="L64" s="160"/>
      <c r="M64" s="160"/>
      <c r="N64" s="160"/>
      <c r="O64" s="160"/>
      <c r="P64" s="160"/>
      <c r="Q64" s="4"/>
    </row>
    <row r="65" spans="1:27" ht="15" customHeight="1">
      <c r="A65" s="524" t="s">
        <v>27</v>
      </c>
      <c r="B65" s="1034">
        <v>36.476352849425098</v>
      </c>
      <c r="C65" s="1035">
        <v>46.761853236860404</v>
      </c>
      <c r="D65" s="1034">
        <v>168.09788160169879</v>
      </c>
      <c r="E65" s="1035">
        <v>9.9302022749333982</v>
      </c>
      <c r="F65" s="1034">
        <v>7.326898976697553</v>
      </c>
      <c r="H65" s="1"/>
      <c r="K65" s="160"/>
      <c r="L65" s="160"/>
      <c r="M65" s="160"/>
      <c r="N65" s="160"/>
      <c r="O65" s="160"/>
      <c r="P65" s="160"/>
      <c r="Q65" s="4"/>
    </row>
    <row r="66" spans="1:27" ht="15" customHeight="1">
      <c r="A66" s="670" t="s">
        <v>28</v>
      </c>
      <c r="B66" s="1029">
        <v>23.362993664970126</v>
      </c>
      <c r="C66" s="1029">
        <v>37.385743825663894</v>
      </c>
      <c r="D66" s="1029">
        <v>187.6115474322205</v>
      </c>
      <c r="E66" s="1029">
        <v>5.7970229745070174</v>
      </c>
      <c r="F66" s="1029">
        <v>3.1689877421683708</v>
      </c>
      <c r="H66" s="1"/>
      <c r="K66" s="160"/>
      <c r="L66" s="160"/>
      <c r="M66" s="160"/>
      <c r="N66" s="160"/>
      <c r="O66" s="160"/>
      <c r="P66" s="160"/>
      <c r="Q66" s="4"/>
    </row>
    <row r="67" spans="1:27" s="73" customFormat="1" ht="15" customHeight="1">
      <c r="A67" s="679" t="s">
        <v>29</v>
      </c>
      <c r="B67" s="1032">
        <v>31.771964983924487</v>
      </c>
      <c r="C67" s="1033">
        <v>47.054319646219454</v>
      </c>
      <c r="D67" s="1032">
        <v>179.64206861473451</v>
      </c>
      <c r="E67" s="1033">
        <v>7.0853494121182674</v>
      </c>
      <c r="F67" s="1032">
        <v>3.7725482716726977</v>
      </c>
      <c r="G67" s="1"/>
      <c r="H67" s="1"/>
      <c r="I67" s="1"/>
      <c r="J67" s="1"/>
      <c r="K67" s="214"/>
      <c r="L67" s="214"/>
      <c r="M67" s="214"/>
      <c r="N67" s="214"/>
      <c r="O67" s="214"/>
      <c r="P67" s="214"/>
    </row>
    <row r="68" spans="1:27" ht="15" customHeight="1">
      <c r="A68" s="670" t="s">
        <v>30</v>
      </c>
      <c r="B68" s="1037">
        <v>18.075315449385922</v>
      </c>
      <c r="C68" s="1037">
        <v>33.09699671170614</v>
      </c>
      <c r="D68" s="1037">
        <v>162.13331501533582</v>
      </c>
      <c r="E68" s="1037">
        <v>8.8453894129635735</v>
      </c>
      <c r="F68" s="1037">
        <v>10.350253798692119</v>
      </c>
      <c r="H68" s="1"/>
      <c r="K68" s="160"/>
      <c r="L68" s="160"/>
      <c r="M68" s="160"/>
      <c r="N68" s="160"/>
      <c r="O68" s="160"/>
      <c r="P68" s="160"/>
      <c r="Q68" s="4"/>
    </row>
    <row r="69" spans="1:27" ht="15" customHeight="1">
      <c r="A69" s="679" t="s">
        <v>31</v>
      </c>
      <c r="B69" s="1032">
        <v>29.225198210632627</v>
      </c>
      <c r="C69" s="1033">
        <v>44.45908303714311</v>
      </c>
      <c r="D69" s="1032">
        <v>176.38647593885716</v>
      </c>
      <c r="E69" s="1033">
        <v>7.4126127609039818</v>
      </c>
      <c r="F69" s="1032">
        <v>4.9956124844546075</v>
      </c>
      <c r="H69" s="1"/>
      <c r="K69" s="214"/>
      <c r="L69" s="214"/>
      <c r="M69" s="214"/>
      <c r="N69" s="214"/>
      <c r="O69" s="214"/>
      <c r="P69" s="214"/>
      <c r="Q69" s="4"/>
      <c r="Y69" s="1125"/>
      <c r="Z69" s="1125"/>
      <c r="AA69" s="723"/>
    </row>
    <row r="70" spans="1:27" ht="15" customHeight="1">
      <c r="A70" s="670" t="s">
        <v>32</v>
      </c>
      <c r="B70" s="1029">
        <v>95.416431319452073</v>
      </c>
      <c r="C70" s="1029">
        <v>115.90940242251257</v>
      </c>
      <c r="D70" s="1029">
        <v>330.13557631646358</v>
      </c>
      <c r="E70" s="1029">
        <v>13.972062331515838</v>
      </c>
      <c r="F70" s="1029">
        <v>13.432147082860672</v>
      </c>
      <c r="H70" s="1"/>
      <c r="K70" s="160"/>
      <c r="L70" s="160"/>
      <c r="M70" s="160"/>
      <c r="N70" s="160"/>
      <c r="O70" s="160"/>
      <c r="P70" s="160"/>
      <c r="Q70" s="4"/>
    </row>
    <row r="71" spans="1:27" ht="15" customHeight="1">
      <c r="A71" s="524" t="s">
        <v>33</v>
      </c>
      <c r="B71" s="1034">
        <v>102.73927442065694</v>
      </c>
      <c r="C71" s="1035">
        <v>98.412364264795585</v>
      </c>
      <c r="D71" s="1034">
        <v>231.80874700973754</v>
      </c>
      <c r="E71" s="1035">
        <v>22.133787521575311</v>
      </c>
      <c r="F71" s="1034">
        <v>0.4780655110804814</v>
      </c>
      <c r="H71" s="1"/>
      <c r="K71" s="160"/>
      <c r="L71" s="160"/>
      <c r="M71" s="160"/>
      <c r="N71" s="160"/>
      <c r="O71" s="160"/>
      <c r="P71" s="160"/>
      <c r="Q71" s="4"/>
    </row>
    <row r="72" spans="1:27" ht="15" customHeight="1">
      <c r="A72" s="670" t="s">
        <v>34</v>
      </c>
      <c r="B72" s="1029">
        <v>71.0396073002359</v>
      </c>
      <c r="C72" s="1029">
        <v>143.67931703846108</v>
      </c>
      <c r="D72" s="1029">
        <v>298.07611539565835</v>
      </c>
      <c r="E72" s="1029">
        <v>14.82549679803263</v>
      </c>
      <c r="F72" s="1029">
        <v>18.865227782840446</v>
      </c>
      <c r="H72" s="1"/>
      <c r="K72" s="160"/>
      <c r="L72" s="160"/>
      <c r="M72" s="160"/>
      <c r="N72" s="160"/>
      <c r="O72" s="160"/>
      <c r="P72" s="160"/>
      <c r="Q72" s="4"/>
    </row>
    <row r="73" spans="1:27" ht="15" customHeight="1">
      <c r="A73" s="524" t="s">
        <v>35</v>
      </c>
      <c r="B73" s="1034">
        <v>50.978188511187462</v>
      </c>
      <c r="C73" s="1035">
        <v>130.84653095602746</v>
      </c>
      <c r="D73" s="1034">
        <v>250.08456891950016</v>
      </c>
      <c r="E73" s="1035">
        <v>10.808030492720233</v>
      </c>
      <c r="F73" s="1034">
        <v>6.6569004690909725</v>
      </c>
      <c r="H73" s="1"/>
      <c r="K73" s="160"/>
      <c r="L73" s="160"/>
      <c r="M73" s="160"/>
      <c r="N73" s="160"/>
      <c r="O73" s="160"/>
      <c r="P73" s="160"/>
      <c r="Q73" s="4"/>
    </row>
    <row r="74" spans="1:27" ht="15" customHeight="1">
      <c r="A74" s="718" t="s">
        <v>129</v>
      </c>
      <c r="B74" s="1036">
        <v>71.398177311368897</v>
      </c>
      <c r="C74" s="1036">
        <v>126.3151457593067</v>
      </c>
      <c r="D74" s="1036">
        <v>275.63123195173949</v>
      </c>
      <c r="E74" s="1036">
        <v>13.759780476727347</v>
      </c>
      <c r="F74" s="1036">
        <v>9.9904263936607212</v>
      </c>
      <c r="H74" s="1"/>
      <c r="K74" s="160"/>
      <c r="L74" s="160"/>
      <c r="M74" s="160"/>
      <c r="N74" s="160"/>
      <c r="O74" s="160"/>
      <c r="P74" s="160"/>
      <c r="Q74" s="4"/>
    </row>
    <row r="75" spans="1:27" ht="15" customHeight="1">
      <c r="A75" s="681" t="s">
        <v>128</v>
      </c>
      <c r="B75" s="1030">
        <v>30.419642401256919</v>
      </c>
      <c r="C75" s="1031">
        <v>46.777451354266795</v>
      </c>
      <c r="D75" s="1030">
        <v>179.19733551760206</v>
      </c>
      <c r="E75" s="1031">
        <v>7.5923804170369333</v>
      </c>
      <c r="F75" s="1030">
        <v>5.1370781002189299</v>
      </c>
      <c r="H75" s="1"/>
      <c r="K75" s="214"/>
      <c r="L75" s="214"/>
      <c r="M75" s="214"/>
      <c r="N75" s="214"/>
      <c r="O75" s="214"/>
      <c r="P75" s="214"/>
      <c r="Q75" s="4"/>
    </row>
    <row r="76" spans="1:27" ht="12" customHeight="1">
      <c r="A76" s="19" t="s">
        <v>401</v>
      </c>
      <c r="C76" s="2"/>
      <c r="E76" s="2"/>
      <c r="F76" s="13"/>
      <c r="G76" s="358"/>
      <c r="H76" s="13"/>
      <c r="I76" s="358"/>
      <c r="J76" s="358"/>
      <c r="K76" s="4"/>
      <c r="L76" s="4"/>
      <c r="M76" s="4"/>
      <c r="N76" s="4"/>
      <c r="O76" s="4"/>
      <c r="P76" s="4"/>
      <c r="Q76" s="65"/>
    </row>
    <row r="77" spans="1:27" ht="14.25" customHeight="1">
      <c r="A77" s="521" t="s">
        <v>329</v>
      </c>
      <c r="K77" s="79"/>
      <c r="L77" s="4"/>
      <c r="Q77" s="65"/>
    </row>
    <row r="78" spans="1:27">
      <c r="A78" s="1126"/>
      <c r="B78" s="1115"/>
      <c r="C78" s="1115"/>
      <c r="D78" s="1115"/>
      <c r="E78" s="1115"/>
      <c r="F78" s="1115"/>
      <c r="G78" s="1115"/>
      <c r="H78" s="1115"/>
      <c r="I78" s="1115"/>
      <c r="J78" s="1115"/>
      <c r="Q78" s="65"/>
    </row>
    <row r="79" spans="1:27">
      <c r="A79" s="1115"/>
      <c r="B79" s="1115"/>
      <c r="C79" s="1115"/>
      <c r="D79" s="1115"/>
      <c r="E79" s="1115"/>
      <c r="F79" s="1115"/>
      <c r="G79" s="1115"/>
      <c r="H79" s="1115"/>
      <c r="I79" s="1115"/>
      <c r="J79" s="1115"/>
    </row>
    <row r="80" spans="1:27" ht="8.1" customHeight="1">
      <c r="A80" s="521"/>
      <c r="L80" s="65"/>
      <c r="M80" s="94"/>
      <c r="N80" s="82"/>
      <c r="O80" s="82"/>
      <c r="P80" s="82"/>
    </row>
    <row r="81" spans="1:20">
      <c r="A81" s="520"/>
      <c r="K81" s="19" t="s">
        <v>460</v>
      </c>
      <c r="L81" s="65"/>
      <c r="M81" s="94"/>
      <c r="N81" s="82"/>
      <c r="O81" s="82"/>
      <c r="P81" s="82"/>
    </row>
    <row r="82" spans="1:20">
      <c r="L82" s="65"/>
      <c r="M82" s="94"/>
      <c r="N82" s="82"/>
      <c r="O82" s="82"/>
      <c r="P82" s="82"/>
    </row>
    <row r="83" spans="1:20">
      <c r="L83" s="65"/>
      <c r="M83" s="94"/>
      <c r="N83" s="82"/>
      <c r="O83" s="82"/>
      <c r="P83" s="82"/>
    </row>
    <row r="84" spans="1:20">
      <c r="K84" s="291"/>
      <c r="L84" s="522" t="s">
        <v>40</v>
      </c>
      <c r="M84" s="428" t="s">
        <v>112</v>
      </c>
      <c r="N84" s="428" t="s">
        <v>111</v>
      </c>
      <c r="O84" s="428" t="s">
        <v>217</v>
      </c>
      <c r="P84" s="428" t="s">
        <v>41</v>
      </c>
      <c r="Q84" s="428" t="s">
        <v>284</v>
      </c>
    </row>
    <row r="85" spans="1:20">
      <c r="K85" s="291" t="s">
        <v>18</v>
      </c>
      <c r="L85" s="1058">
        <v>248.94636128559941</v>
      </c>
      <c r="M85" s="1059">
        <v>72.765638570597503</v>
      </c>
      <c r="N85" s="1059">
        <v>52.892381535686027</v>
      </c>
      <c r="O85" s="1059">
        <v>11.795744161268605</v>
      </c>
      <c r="P85" s="1059">
        <v>4.9085164491100626</v>
      </c>
      <c r="Q85" s="1060">
        <v>391.30864200226159</v>
      </c>
      <c r="R85" s="522"/>
      <c r="S85" s="428"/>
      <c r="T85" s="428"/>
    </row>
    <row r="86" spans="1:20">
      <c r="K86" s="291" t="s">
        <v>25</v>
      </c>
      <c r="L86" s="1058">
        <v>215.50282438141829</v>
      </c>
      <c r="M86" s="1059">
        <v>52.894006875111479</v>
      </c>
      <c r="N86" s="1059">
        <v>28.720120454603382</v>
      </c>
      <c r="O86" s="1059">
        <v>7.4156378360471926</v>
      </c>
      <c r="P86" s="1059">
        <v>0.48453173814451844</v>
      </c>
      <c r="Q86" s="1060">
        <v>305.01712128532489</v>
      </c>
    </row>
    <row r="87" spans="1:20">
      <c r="K87" s="291" t="s">
        <v>14</v>
      </c>
      <c r="L87" s="1058">
        <v>209.28508276592416</v>
      </c>
      <c r="M87" s="1059">
        <v>47.25418338567691</v>
      </c>
      <c r="N87" s="1059">
        <v>39.416628814317995</v>
      </c>
      <c r="O87" s="1059">
        <v>5.1887429390764481</v>
      </c>
      <c r="P87" s="1059">
        <v>3.078305771379239</v>
      </c>
      <c r="Q87" s="1060">
        <v>304.22294367637477</v>
      </c>
    </row>
    <row r="88" spans="1:20">
      <c r="K88" s="291" t="s">
        <v>21</v>
      </c>
      <c r="L88" s="1058">
        <v>193.84460846796841</v>
      </c>
      <c r="M88" s="1059">
        <v>58.977040729966397</v>
      </c>
      <c r="N88" s="1059">
        <v>32.160528176729947</v>
      </c>
      <c r="O88" s="1059">
        <v>10.911923171504899</v>
      </c>
      <c r="P88" s="1059">
        <v>3.2442238555803047</v>
      </c>
      <c r="Q88" s="1060">
        <v>299.13832440174991</v>
      </c>
    </row>
    <row r="89" spans="1:20">
      <c r="K89" s="291" t="s">
        <v>10</v>
      </c>
      <c r="L89" s="1058">
        <v>194.3088854166142</v>
      </c>
      <c r="M89" s="1059">
        <v>47.212225537684532</v>
      </c>
      <c r="N89" s="1059">
        <v>27.848103117918686</v>
      </c>
      <c r="O89" s="1059">
        <v>15.363055208928133</v>
      </c>
      <c r="P89" s="1059">
        <v>2.3946994590212491</v>
      </c>
      <c r="Q89" s="1060">
        <v>287.12696874016677</v>
      </c>
    </row>
    <row r="90" spans="1:20">
      <c r="K90" s="291" t="s">
        <v>11</v>
      </c>
      <c r="L90" s="1058">
        <v>202.26490365120543</v>
      </c>
      <c r="M90" s="1059">
        <v>46.584013474307177</v>
      </c>
      <c r="N90" s="1059">
        <v>28.058318244455172</v>
      </c>
      <c r="O90" s="1059">
        <v>4.459003177579584</v>
      </c>
      <c r="P90" s="1059">
        <v>3.9850818188368566</v>
      </c>
      <c r="Q90" s="1060">
        <v>285.35132036638424</v>
      </c>
    </row>
    <row r="91" spans="1:20">
      <c r="K91" s="291" t="s">
        <v>19</v>
      </c>
      <c r="L91" s="1058">
        <v>178.99088130432099</v>
      </c>
      <c r="M91" s="1059">
        <v>53.22409518874526</v>
      </c>
      <c r="N91" s="1059">
        <v>41.177405245075491</v>
      </c>
      <c r="O91" s="1059">
        <v>8.9098874933306291</v>
      </c>
      <c r="P91" s="1059">
        <v>1.7049230009757348</v>
      </c>
      <c r="Q91" s="1060">
        <v>284.00719223244812</v>
      </c>
    </row>
    <row r="92" spans="1:20">
      <c r="K92" s="291" t="s">
        <v>22</v>
      </c>
      <c r="L92" s="1058">
        <v>178.68290456576403</v>
      </c>
      <c r="M92" s="1059">
        <v>47.773326012793603</v>
      </c>
      <c r="N92" s="1059">
        <v>35.94806976206489</v>
      </c>
      <c r="O92" s="1059">
        <v>5.3573685448220578</v>
      </c>
      <c r="P92" s="1059">
        <v>13.393588208441724</v>
      </c>
      <c r="Q92" s="1060">
        <v>281.15525709388629</v>
      </c>
    </row>
    <row r="93" spans="1:20">
      <c r="K93" s="291" t="s">
        <v>16</v>
      </c>
      <c r="L93" s="1058">
        <v>205.6447235878133</v>
      </c>
      <c r="M93" s="1059">
        <v>56.492710094118181</v>
      </c>
      <c r="N93" s="1059">
        <v>13.522465032592109</v>
      </c>
      <c r="O93" s="1059">
        <v>3.5125282801497679</v>
      </c>
      <c r="P93" s="1059">
        <v>6.8614885108105358E-2</v>
      </c>
      <c r="Q93" s="1060">
        <v>279.24104187978145</v>
      </c>
    </row>
    <row r="94" spans="1:20">
      <c r="K94" s="291" t="s">
        <v>23</v>
      </c>
      <c r="L94" s="1058">
        <v>156.45654703253496</v>
      </c>
      <c r="M94" s="1059">
        <v>57.742545353048676</v>
      </c>
      <c r="N94" s="1059">
        <v>38.289392223914476</v>
      </c>
      <c r="O94" s="1059">
        <v>4.2693360175313675</v>
      </c>
      <c r="P94" s="1059">
        <v>19.152910178347049</v>
      </c>
      <c r="Q94" s="1060">
        <v>275.91073080537649</v>
      </c>
    </row>
    <row r="95" spans="1:20">
      <c r="K95" s="291" t="s">
        <v>8</v>
      </c>
      <c r="L95" s="1058">
        <v>195.66280836425886</v>
      </c>
      <c r="M95" s="1059">
        <v>36.533250289761064</v>
      </c>
      <c r="N95" s="1059">
        <v>24.186407462543709</v>
      </c>
      <c r="O95" s="1059">
        <v>10.960641780887467</v>
      </c>
      <c r="P95" s="1059">
        <v>2.2632870229577184</v>
      </c>
      <c r="Q95" s="1060">
        <v>269.60639492040883</v>
      </c>
    </row>
    <row r="96" spans="1:20">
      <c r="K96" s="291" t="s">
        <v>27</v>
      </c>
      <c r="L96" s="1058">
        <v>168.09788160169879</v>
      </c>
      <c r="M96" s="1059">
        <v>46.761853236860404</v>
      </c>
      <c r="N96" s="1059">
        <v>36.476352849425098</v>
      </c>
      <c r="O96" s="1059">
        <v>9.9302022749333982</v>
      </c>
      <c r="P96" s="1059">
        <v>7.326898976697553</v>
      </c>
      <c r="Q96" s="1060">
        <v>268.59318893961523</v>
      </c>
    </row>
    <row r="97" spans="11:17">
      <c r="K97" s="291" t="s">
        <v>28</v>
      </c>
      <c r="L97" s="1058">
        <v>187.6115474322205</v>
      </c>
      <c r="M97" s="1059">
        <v>37.385743825663894</v>
      </c>
      <c r="N97" s="1059">
        <v>23.362993664970126</v>
      </c>
      <c r="O97" s="1059">
        <v>5.7970229745070174</v>
      </c>
      <c r="P97" s="1059">
        <v>3.1689877421683708</v>
      </c>
      <c r="Q97" s="1060">
        <v>257.32629563952992</v>
      </c>
    </row>
    <row r="98" spans="11:17">
      <c r="K98" s="291" t="s">
        <v>13</v>
      </c>
      <c r="L98" s="1058">
        <v>174.30791751300671</v>
      </c>
      <c r="M98" s="1059">
        <v>43.061739505033756</v>
      </c>
      <c r="N98" s="1059">
        <v>29.294306972060383</v>
      </c>
      <c r="O98" s="1059">
        <v>6.6315601617490829</v>
      </c>
      <c r="P98" s="1059">
        <v>0.34766311283389867</v>
      </c>
      <c r="Q98" s="1060">
        <v>253.64318726468383</v>
      </c>
    </row>
    <row r="99" spans="11:17">
      <c r="K99" s="291" t="s">
        <v>26</v>
      </c>
      <c r="L99" s="1058">
        <v>153.03138739628594</v>
      </c>
      <c r="M99" s="1059">
        <v>57.113136583812363</v>
      </c>
      <c r="N99" s="1059">
        <v>28.328276054105345</v>
      </c>
      <c r="O99" s="1059">
        <v>5.5077220811382794</v>
      </c>
      <c r="P99" s="1059">
        <v>3.2973997501599874</v>
      </c>
      <c r="Q99" s="1060">
        <v>247.27792186550192</v>
      </c>
    </row>
    <row r="100" spans="11:17">
      <c r="K100" s="291" t="s">
        <v>17</v>
      </c>
      <c r="L100" s="1058">
        <v>147.10685859780372</v>
      </c>
      <c r="M100" s="1059">
        <v>43.117647919354695</v>
      </c>
      <c r="N100" s="1059">
        <v>45.328921584316497</v>
      </c>
      <c r="O100" s="1059">
        <v>8.2273290919048385</v>
      </c>
      <c r="P100" s="1059">
        <v>0.13788949141865048</v>
      </c>
      <c r="Q100" s="1060">
        <v>243.9186466847984</v>
      </c>
    </row>
    <row r="101" spans="11:17">
      <c r="K101" s="291" t="s">
        <v>20</v>
      </c>
      <c r="L101" s="1058">
        <v>160.72570451181181</v>
      </c>
      <c r="M101" s="1059">
        <v>44.327954699714063</v>
      </c>
      <c r="N101" s="1059">
        <v>28.133732125676541</v>
      </c>
      <c r="O101" s="1059">
        <v>1.9667443329100756</v>
      </c>
      <c r="P101" s="1059">
        <v>6.5447412650779038</v>
      </c>
      <c r="Q101" s="1060">
        <v>241.69887693519041</v>
      </c>
    </row>
    <row r="102" spans="11:17">
      <c r="K102" s="291" t="s">
        <v>30</v>
      </c>
      <c r="L102" s="1058">
        <v>162.13331501533582</v>
      </c>
      <c r="M102" s="1059">
        <v>33.09699671170614</v>
      </c>
      <c r="N102" s="1059">
        <v>18.075315449385922</v>
      </c>
      <c r="O102" s="1059">
        <v>8.8453894129635735</v>
      </c>
      <c r="P102" s="1059">
        <v>10.350253798692119</v>
      </c>
      <c r="Q102" s="1060">
        <v>232.50127038808358</v>
      </c>
    </row>
    <row r="103" spans="11:17">
      <c r="K103" s="291" t="s">
        <v>9</v>
      </c>
      <c r="L103" s="1058">
        <v>152.49123543160039</v>
      </c>
      <c r="M103" s="1059">
        <v>42.377126141729534</v>
      </c>
      <c r="N103" s="1059">
        <v>25.101527922728231</v>
      </c>
      <c r="O103" s="1059">
        <v>4.1949637735926322</v>
      </c>
      <c r="P103" s="1059">
        <v>0.56551501358921419</v>
      </c>
      <c r="Q103" s="1060">
        <v>224.73036828324001</v>
      </c>
    </row>
    <row r="104" spans="11:17">
      <c r="K104" s="291" t="s">
        <v>12</v>
      </c>
      <c r="L104" s="1058">
        <v>150.52351956901114</v>
      </c>
      <c r="M104" s="1059">
        <v>42.370585234971671</v>
      </c>
      <c r="N104" s="1059">
        <v>28.008267424878877</v>
      </c>
      <c r="O104" s="1059">
        <v>1.76678346551368</v>
      </c>
      <c r="P104" s="1059">
        <v>0.90774767536059953</v>
      </c>
      <c r="Q104" s="1060">
        <v>223.57690336973596</v>
      </c>
    </row>
    <row r="105" spans="11:17">
      <c r="K105" s="291" t="s">
        <v>24</v>
      </c>
      <c r="L105" s="1058">
        <v>133.26272015964815</v>
      </c>
      <c r="M105" s="1059">
        <v>34.253823203181661</v>
      </c>
      <c r="N105" s="1059">
        <v>34.805680479858751</v>
      </c>
      <c r="O105" s="1059">
        <v>7.2403410776639827</v>
      </c>
      <c r="P105" s="1059">
        <v>0.83772470463064175</v>
      </c>
      <c r="Q105" s="1060">
        <v>210.40028962498317</v>
      </c>
    </row>
    <row r="106" spans="11:17">
      <c r="K106" s="291"/>
      <c r="L106" s="1058"/>
      <c r="M106" s="1059"/>
      <c r="N106" s="1059"/>
      <c r="O106" s="1059"/>
      <c r="P106" s="1059"/>
      <c r="Q106" s="1060"/>
    </row>
    <row r="107" spans="11:17">
      <c r="K107" s="358"/>
      <c r="L107" s="428"/>
      <c r="M107" s="358"/>
      <c r="O107" s="1053"/>
      <c r="P107" s="358"/>
      <c r="Q107" s="909"/>
    </row>
    <row r="108" spans="11:17">
      <c r="K108" s="525"/>
      <c r="L108" s="1053"/>
      <c r="M108" s="358"/>
      <c r="N108" s="1053"/>
      <c r="O108" s="1053"/>
      <c r="P108" s="358"/>
      <c r="Q108" s="909"/>
    </row>
    <row r="109" spans="11:17">
      <c r="K109" s="291" t="s">
        <v>18</v>
      </c>
      <c r="L109" s="423">
        <v>52.892381535686027</v>
      </c>
      <c r="M109" s="291">
        <v>72.765638570597503</v>
      </c>
      <c r="N109" s="291">
        <v>248.94636128559941</v>
      </c>
      <c r="O109" s="291">
        <v>11.795744161268605</v>
      </c>
      <c r="P109" s="291">
        <v>4.9085164491100626</v>
      </c>
      <c r="Q109" s="1060">
        <f t="shared" ref="Q109:Q129" si="0">SUM(L109:P109)</f>
        <v>391.30864200226159</v>
      </c>
    </row>
    <row r="110" spans="11:17">
      <c r="K110" s="291" t="s">
        <v>25</v>
      </c>
      <c r="L110" s="423">
        <v>28.720120454603382</v>
      </c>
      <c r="M110" s="291">
        <v>52.894006875111479</v>
      </c>
      <c r="N110" s="291">
        <v>215.50282438141829</v>
      </c>
      <c r="O110" s="291">
        <v>7.4156378360471926</v>
      </c>
      <c r="P110" s="291">
        <v>0.48453173814451844</v>
      </c>
      <c r="Q110" s="1060">
        <f t="shared" si="0"/>
        <v>305.01712128532489</v>
      </c>
    </row>
    <row r="111" spans="11:17">
      <c r="K111" s="291" t="s">
        <v>14</v>
      </c>
      <c r="L111" s="423">
        <v>39.416628814317995</v>
      </c>
      <c r="M111" s="291">
        <v>47.25418338567691</v>
      </c>
      <c r="N111" s="291">
        <v>209.28508276592416</v>
      </c>
      <c r="O111" s="291">
        <v>5.1887429390764481</v>
      </c>
      <c r="P111" s="291">
        <v>3.078305771379239</v>
      </c>
      <c r="Q111" s="1060">
        <f t="shared" si="0"/>
        <v>304.22294367637477</v>
      </c>
    </row>
    <row r="112" spans="11:17">
      <c r="K112" s="291" t="s">
        <v>21</v>
      </c>
      <c r="L112" s="423">
        <v>32.160528176729947</v>
      </c>
      <c r="M112" s="291">
        <v>58.977040729966397</v>
      </c>
      <c r="N112" s="291">
        <v>193.84460846796841</v>
      </c>
      <c r="O112" s="291">
        <v>10.911923171504899</v>
      </c>
      <c r="P112" s="291">
        <v>3.2442238555803047</v>
      </c>
      <c r="Q112" s="1060">
        <f t="shared" si="0"/>
        <v>299.13832440174991</v>
      </c>
    </row>
    <row r="113" spans="11:17">
      <c r="K113" s="291" t="s">
        <v>10</v>
      </c>
      <c r="L113" s="423">
        <v>27.848103117918686</v>
      </c>
      <c r="M113" s="291">
        <v>47.212225537684532</v>
      </c>
      <c r="N113" s="291">
        <v>194.3088854166142</v>
      </c>
      <c r="O113" s="291">
        <v>15.363055208928133</v>
      </c>
      <c r="P113" s="291">
        <v>2.3946994590212491</v>
      </c>
      <c r="Q113" s="1060">
        <f t="shared" si="0"/>
        <v>287.12696874016677</v>
      </c>
    </row>
    <row r="114" spans="11:17">
      <c r="K114" s="291" t="s">
        <v>11</v>
      </c>
      <c r="L114" s="423">
        <v>28.058318244455172</v>
      </c>
      <c r="M114" s="291">
        <v>46.584013474307177</v>
      </c>
      <c r="N114" s="291">
        <v>202.26490365120543</v>
      </c>
      <c r="O114" s="291">
        <v>4.459003177579584</v>
      </c>
      <c r="P114" s="291">
        <v>3.9850818188368566</v>
      </c>
      <c r="Q114" s="1060">
        <f t="shared" si="0"/>
        <v>285.35132036638424</v>
      </c>
    </row>
    <row r="115" spans="11:17">
      <c r="K115" s="291" t="s">
        <v>19</v>
      </c>
      <c r="L115" s="423">
        <v>41.177405245075491</v>
      </c>
      <c r="M115" s="291">
        <v>53.22409518874526</v>
      </c>
      <c r="N115" s="291">
        <v>178.99088130432099</v>
      </c>
      <c r="O115" s="291">
        <v>8.9098874933306291</v>
      </c>
      <c r="P115" s="291">
        <v>1.7049230009757348</v>
      </c>
      <c r="Q115" s="1060">
        <f t="shared" si="0"/>
        <v>284.00719223244812</v>
      </c>
    </row>
    <row r="116" spans="11:17">
      <c r="K116" s="291" t="s">
        <v>22</v>
      </c>
      <c r="L116" s="423">
        <v>35.94806976206489</v>
      </c>
      <c r="M116" s="291">
        <v>47.773326012793603</v>
      </c>
      <c r="N116" s="291">
        <v>178.68290456576403</v>
      </c>
      <c r="O116" s="291">
        <v>5.3573685448220578</v>
      </c>
      <c r="P116" s="291">
        <v>13.393588208441724</v>
      </c>
      <c r="Q116" s="1060">
        <f t="shared" si="0"/>
        <v>281.15525709388629</v>
      </c>
    </row>
    <row r="117" spans="11:17">
      <c r="K117" s="291" t="s">
        <v>16</v>
      </c>
      <c r="L117" s="423">
        <v>13.522465032592109</v>
      </c>
      <c r="M117" s="291">
        <v>56.492710094118181</v>
      </c>
      <c r="N117" s="291">
        <v>205.6447235878133</v>
      </c>
      <c r="O117" s="291">
        <v>3.5125282801497679</v>
      </c>
      <c r="P117" s="291">
        <v>6.8614885108105358E-2</v>
      </c>
      <c r="Q117" s="1060">
        <f t="shared" si="0"/>
        <v>279.24104187978145</v>
      </c>
    </row>
    <row r="118" spans="11:17">
      <c r="K118" s="291" t="s">
        <v>23</v>
      </c>
      <c r="L118" s="423">
        <v>38.289392223914476</v>
      </c>
      <c r="M118" s="291">
        <v>57.742545353048676</v>
      </c>
      <c r="N118" s="291">
        <v>156.45654703253496</v>
      </c>
      <c r="O118" s="291">
        <v>4.2693360175313675</v>
      </c>
      <c r="P118" s="291">
        <v>19.152910178347049</v>
      </c>
      <c r="Q118" s="1060">
        <f t="shared" si="0"/>
        <v>275.91073080537649</v>
      </c>
    </row>
    <row r="119" spans="11:17">
      <c r="K119" s="291" t="s">
        <v>8</v>
      </c>
      <c r="L119" s="423">
        <v>24.186407462543709</v>
      </c>
      <c r="M119" s="291">
        <v>36.533250289761064</v>
      </c>
      <c r="N119" s="291">
        <v>195.66280836425886</v>
      </c>
      <c r="O119" s="291">
        <v>10.960641780887467</v>
      </c>
      <c r="P119" s="291">
        <v>2.2632870229577184</v>
      </c>
      <c r="Q119" s="1060">
        <f t="shared" si="0"/>
        <v>269.60639492040883</v>
      </c>
    </row>
    <row r="120" spans="11:17">
      <c r="K120" s="291" t="s">
        <v>27</v>
      </c>
      <c r="L120" s="423">
        <v>36.476352849425098</v>
      </c>
      <c r="M120" s="291">
        <v>46.761853236860404</v>
      </c>
      <c r="N120" s="291">
        <v>168.09788160169879</v>
      </c>
      <c r="O120" s="291">
        <v>9.9302022749333982</v>
      </c>
      <c r="P120" s="291">
        <v>7.326898976697553</v>
      </c>
      <c r="Q120" s="1060">
        <f t="shared" si="0"/>
        <v>268.59318893961523</v>
      </c>
    </row>
    <row r="121" spans="11:17">
      <c r="K121" s="291" t="s">
        <v>28</v>
      </c>
      <c r="L121" s="423">
        <v>23.362993664970126</v>
      </c>
      <c r="M121" s="291">
        <v>37.385743825663894</v>
      </c>
      <c r="N121" s="291">
        <v>187.6115474322205</v>
      </c>
      <c r="O121" s="291">
        <v>5.7970229745070174</v>
      </c>
      <c r="P121" s="291">
        <v>3.1689877421683708</v>
      </c>
      <c r="Q121" s="1060">
        <f t="shared" si="0"/>
        <v>257.32629563952992</v>
      </c>
    </row>
    <row r="122" spans="11:17">
      <c r="K122" s="291" t="s">
        <v>13</v>
      </c>
      <c r="L122" s="423">
        <v>29.294306972060383</v>
      </c>
      <c r="M122" s="291">
        <v>43.061739505033756</v>
      </c>
      <c r="N122" s="291">
        <v>174.30791751300671</v>
      </c>
      <c r="O122" s="291">
        <v>6.6315601617490829</v>
      </c>
      <c r="P122" s="291">
        <v>0.34766311283389867</v>
      </c>
      <c r="Q122" s="1060">
        <f t="shared" si="0"/>
        <v>253.64318726468383</v>
      </c>
    </row>
    <row r="123" spans="11:17">
      <c r="K123" s="291" t="s">
        <v>26</v>
      </c>
      <c r="L123" s="423">
        <v>28.328276054105345</v>
      </c>
      <c r="M123" s="291">
        <v>57.113136583812363</v>
      </c>
      <c r="N123" s="291">
        <v>153.03138739628594</v>
      </c>
      <c r="O123" s="291">
        <v>5.5077220811382794</v>
      </c>
      <c r="P123" s="291">
        <v>3.2973997501599874</v>
      </c>
      <c r="Q123" s="1060">
        <f t="shared" si="0"/>
        <v>247.27792186550192</v>
      </c>
    </row>
    <row r="124" spans="11:17">
      <c r="K124" s="291" t="s">
        <v>17</v>
      </c>
      <c r="L124" s="423">
        <v>45.328921584316497</v>
      </c>
      <c r="M124" s="291">
        <v>43.117647919354695</v>
      </c>
      <c r="N124" s="291">
        <v>147.10685859780372</v>
      </c>
      <c r="O124" s="291">
        <v>8.2273290919048385</v>
      </c>
      <c r="P124" s="291">
        <v>0.13788949141865048</v>
      </c>
      <c r="Q124" s="1060">
        <f t="shared" si="0"/>
        <v>243.9186466847984</v>
      </c>
    </row>
    <row r="125" spans="11:17">
      <c r="K125" s="291" t="s">
        <v>20</v>
      </c>
      <c r="L125" s="423">
        <v>28.133732125676541</v>
      </c>
      <c r="M125" s="291">
        <v>44.327954699714063</v>
      </c>
      <c r="N125" s="291">
        <v>160.72570451181181</v>
      </c>
      <c r="O125" s="291">
        <v>1.9667443329100756</v>
      </c>
      <c r="P125" s="291">
        <v>6.5447412650779038</v>
      </c>
      <c r="Q125" s="1060">
        <f t="shared" si="0"/>
        <v>241.69887693519041</v>
      </c>
    </row>
    <row r="126" spans="11:17">
      <c r="K126" s="1" t="s">
        <v>30</v>
      </c>
      <c r="L126" s="1">
        <v>18.075315449385922</v>
      </c>
      <c r="M126" s="1">
        <v>33.09699671170614</v>
      </c>
      <c r="N126" s="1">
        <v>162.13331501533582</v>
      </c>
      <c r="O126" s="1">
        <v>8.8453894129635735</v>
      </c>
      <c r="P126" s="1">
        <v>10.350253798692119</v>
      </c>
      <c r="Q126" s="1060">
        <f t="shared" si="0"/>
        <v>232.50127038808358</v>
      </c>
    </row>
    <row r="127" spans="11:17">
      <c r="K127" s="291" t="s">
        <v>9</v>
      </c>
      <c r="L127" s="423">
        <v>25.101527922728231</v>
      </c>
      <c r="M127" s="291">
        <v>42.377126141729534</v>
      </c>
      <c r="N127" s="291">
        <v>152.49123543160039</v>
      </c>
      <c r="O127" s="291">
        <v>4.1949637735926322</v>
      </c>
      <c r="P127" s="291">
        <v>0.56551501358921419</v>
      </c>
      <c r="Q127" s="1060">
        <f t="shared" si="0"/>
        <v>224.73036828324001</v>
      </c>
    </row>
    <row r="128" spans="11:17">
      <c r="K128" s="291" t="s">
        <v>12</v>
      </c>
      <c r="L128" s="423">
        <v>28.008267424878877</v>
      </c>
      <c r="M128" s="291">
        <v>42.370585234971671</v>
      </c>
      <c r="N128" s="291">
        <v>150.52351956901114</v>
      </c>
      <c r="O128" s="291">
        <v>1.76678346551368</v>
      </c>
      <c r="P128" s="291">
        <v>0.90774767536059953</v>
      </c>
      <c r="Q128" s="1060">
        <f t="shared" si="0"/>
        <v>223.57690336973596</v>
      </c>
    </row>
    <row r="129" spans="11:17">
      <c r="K129" s="291" t="s">
        <v>24</v>
      </c>
      <c r="L129" s="423">
        <v>34.805680479858751</v>
      </c>
      <c r="M129" s="291">
        <v>34.253823203181661</v>
      </c>
      <c r="N129" s="291">
        <v>133.26272015964815</v>
      </c>
      <c r="O129" s="291">
        <v>7.2403410776639827</v>
      </c>
      <c r="P129" s="291">
        <v>0.83772470463064175</v>
      </c>
      <c r="Q129" s="1060">
        <f t="shared" si="0"/>
        <v>210.40028962498317</v>
      </c>
    </row>
    <row r="130" spans="11:17">
      <c r="Q130" s="1060"/>
    </row>
    <row r="131" spans="11:17">
      <c r="Q131" s="1060"/>
    </row>
    <row r="132" spans="11:17">
      <c r="Q132" s="1060"/>
    </row>
    <row r="133" spans="11:17">
      <c r="Q133" s="1060"/>
    </row>
    <row r="134" spans="11:17">
      <c r="Q134" s="1060"/>
    </row>
    <row r="135" spans="11:17">
      <c r="Q135" s="1060"/>
    </row>
    <row r="136" spans="11:17">
      <c r="Q136" s="1060"/>
    </row>
    <row r="137" spans="11:17">
      <c r="Q137" s="1060"/>
    </row>
    <row r="138" spans="11:17">
      <c r="Q138" s="1060"/>
    </row>
  </sheetData>
  <sortState ref="K109:Q129">
    <sortCondition descending="1" ref="Q109:Q129"/>
  </sortState>
  <mergeCells count="18">
    <mergeCell ref="A6:A7"/>
    <mergeCell ref="A44:A45"/>
    <mergeCell ref="B44:B45"/>
    <mergeCell ref="C44:C45"/>
    <mergeCell ref="L6:P6"/>
    <mergeCell ref="K6:K7"/>
    <mergeCell ref="B6:C6"/>
    <mergeCell ref="D6:E6"/>
    <mergeCell ref="F6:G6"/>
    <mergeCell ref="H6:I6"/>
    <mergeCell ref="E44:E45"/>
    <mergeCell ref="D44:D45"/>
    <mergeCell ref="F44:F45"/>
    <mergeCell ref="Y69:Z69"/>
    <mergeCell ref="A78:J79"/>
    <mergeCell ref="L43:N43"/>
    <mergeCell ref="A39:J39"/>
    <mergeCell ref="K39:P39"/>
  </mergeCells>
  <phoneticPr fontId="0" type="noConversion"/>
  <hyperlinks>
    <hyperlink ref="J1" location="Sommaire!A1" display="Retour sommaire"/>
    <hyperlink ref="P1" location="Sommaire!A1" display="Retour sommaire"/>
  </hyperlinks>
  <pageMargins left="0.78740157480314965" right="0.14000000000000001" top="1.1811023622047245" bottom="0.98425196850393704" header="0.51181102362204722" footer="0.51181102362204722"/>
  <pageSetup paperSize="9" scale="56" firstPageNumber="7"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1" manualBreakCount="1">
    <brk id="10" max="80" man="1"/>
  </colBreaks>
  <drawing r:id="rId2"/>
</worksheet>
</file>

<file path=xl/worksheets/sheet5.xml><?xml version="1.0" encoding="utf-8"?>
<worksheet xmlns="http://schemas.openxmlformats.org/spreadsheetml/2006/main" xmlns:r="http://schemas.openxmlformats.org/officeDocument/2006/relationships">
  <sheetPr>
    <tabColor rgb="FF92D050"/>
  </sheetPr>
  <dimension ref="A1:FY134"/>
  <sheetViews>
    <sheetView view="pageLayout" zoomScale="90" zoomScaleNormal="100" zoomScaleSheetLayoutView="100" zoomScalePageLayoutView="90" workbookViewId="0">
      <selection activeCell="F2" sqref="F2"/>
    </sheetView>
  </sheetViews>
  <sheetFormatPr baseColWidth="10" defaultColWidth="10.7109375" defaultRowHeight="12.75"/>
  <cols>
    <col min="1" max="1" width="29.42578125" style="1" customWidth="1"/>
    <col min="2" max="8" width="14.140625" style="1" customWidth="1"/>
    <col min="9" max="9" width="30.140625" style="1" customWidth="1"/>
    <col min="10" max="13" width="24" style="1" customWidth="1"/>
    <col min="14" max="14" width="10.42578125" style="23" customWidth="1"/>
    <col min="15" max="15" width="7.140625" style="23" customWidth="1"/>
    <col min="16" max="17" width="10.7109375" style="4" customWidth="1"/>
    <col min="18" max="19" width="10.7109375" style="94" customWidth="1"/>
    <col min="20" max="21" width="10.7109375" style="4" customWidth="1"/>
    <col min="22" max="22" width="10.7109375" style="94" customWidth="1"/>
    <col min="23" max="23" width="10.7109375" style="4" customWidth="1"/>
    <col min="24" max="24" width="10.7109375" style="94" customWidth="1"/>
    <col min="25" max="25" width="10.7109375" style="4" customWidth="1"/>
    <col min="26" max="27" width="10.7109375" style="94" customWidth="1"/>
    <col min="28" max="28" width="10.7109375" style="4" customWidth="1"/>
    <col min="29" max="39" width="10.7109375" style="94" customWidth="1"/>
    <col min="40" max="63" width="10.7109375" customWidth="1"/>
    <col min="64" max="16384" width="10.7109375" style="34"/>
  </cols>
  <sheetData>
    <row r="1" spans="1:64" s="703" customFormat="1" ht="18.75" customHeight="1">
      <c r="A1" s="649" t="s">
        <v>279</v>
      </c>
      <c r="B1" s="650"/>
      <c r="C1" s="650"/>
      <c r="D1" s="650"/>
      <c r="E1" s="650"/>
      <c r="F1" s="650"/>
      <c r="G1" s="650"/>
      <c r="H1" s="652" t="s">
        <v>115</v>
      </c>
      <c r="I1" s="649" t="s">
        <v>279</v>
      </c>
      <c r="J1" s="650"/>
      <c r="K1" s="650"/>
      <c r="M1" s="652" t="s">
        <v>115</v>
      </c>
      <c r="N1" s="737"/>
      <c r="O1" s="737"/>
      <c r="P1" s="654"/>
      <c r="Q1" s="654"/>
      <c r="R1" s="738"/>
      <c r="S1" s="738"/>
      <c r="T1" s="739"/>
      <c r="U1" s="654"/>
      <c r="V1" s="738"/>
      <c r="W1" s="654"/>
      <c r="X1" s="738"/>
      <c r="Y1" s="654"/>
      <c r="Z1" s="738"/>
      <c r="AA1" s="738"/>
      <c r="AB1" s="654"/>
      <c r="AC1" s="738"/>
      <c r="AD1" s="738"/>
      <c r="AE1" s="739"/>
      <c r="AF1" s="738"/>
      <c r="AG1" s="738"/>
      <c r="AH1" s="738"/>
      <c r="AI1" s="738"/>
      <c r="AJ1" s="738"/>
      <c r="AK1" s="738"/>
      <c r="AL1" s="738"/>
      <c r="AM1" s="738"/>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739"/>
    </row>
    <row r="2" spans="1:64" s="703" customFormat="1" ht="18.75" customHeight="1">
      <c r="A2" s="740"/>
      <c r="B2" s="650"/>
      <c r="C2" s="650"/>
      <c r="D2" s="650"/>
      <c r="E2" s="650"/>
      <c r="F2" s="650"/>
      <c r="G2" s="650"/>
      <c r="H2" s="652"/>
      <c r="I2" s="740"/>
      <c r="J2" s="650"/>
      <c r="K2" s="650"/>
      <c r="L2" s="650"/>
      <c r="M2" s="650"/>
      <c r="N2" s="737"/>
      <c r="O2" s="737"/>
      <c r="P2" s="654"/>
      <c r="Q2" s="654"/>
      <c r="R2" s="738"/>
      <c r="S2" s="738"/>
      <c r="T2" s="739"/>
      <c r="U2" s="654"/>
      <c r="V2" s="738"/>
      <c r="W2" s="654"/>
      <c r="X2" s="738"/>
      <c r="Y2" s="654"/>
      <c r="Z2" s="738"/>
      <c r="AA2" s="738"/>
      <c r="AB2" s="654"/>
      <c r="AC2" s="738"/>
      <c r="AD2" s="738"/>
      <c r="AE2" s="739"/>
      <c r="AF2" s="738"/>
      <c r="AG2" s="738"/>
      <c r="AH2" s="738"/>
      <c r="AI2" s="738"/>
      <c r="AJ2" s="738"/>
      <c r="AK2" s="738"/>
      <c r="AL2" s="738"/>
      <c r="AM2" s="738"/>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739"/>
    </row>
    <row r="3" spans="1:64" s="703" customFormat="1" ht="18.75" customHeight="1">
      <c r="A3" s="655" t="s">
        <v>360</v>
      </c>
      <c r="B3" s="658"/>
      <c r="C3" s="658"/>
      <c r="D3" s="658"/>
      <c r="E3" s="658"/>
      <c r="F3" s="658"/>
      <c r="G3" s="658"/>
      <c r="H3" s="658"/>
      <c r="I3" s="655" t="s">
        <v>361</v>
      </c>
      <c r="J3" s="658"/>
      <c r="K3" s="658"/>
      <c r="L3" s="658"/>
      <c r="M3" s="658"/>
      <c r="N3" s="741"/>
      <c r="O3" s="741"/>
      <c r="P3" s="654"/>
      <c r="Q3" s="654"/>
      <c r="R3" s="738"/>
      <c r="S3" s="738"/>
      <c r="T3" s="742"/>
      <c r="U3" s="654"/>
      <c r="V3" s="738"/>
      <c r="W3" s="654"/>
      <c r="X3" s="738"/>
      <c r="Y3" s="654"/>
      <c r="Z3" s="738"/>
      <c r="AA3" s="738"/>
      <c r="AB3" s="654"/>
      <c r="AC3" s="738"/>
      <c r="AD3" s="738"/>
      <c r="AE3" s="742"/>
      <c r="AF3" s="738"/>
      <c r="AG3" s="738"/>
      <c r="AH3" s="738"/>
      <c r="AI3" s="738"/>
      <c r="AJ3" s="738"/>
      <c r="AK3" s="738"/>
      <c r="AL3" s="738"/>
      <c r="AM3" s="738"/>
      <c r="AN3" s="651"/>
      <c r="AO3" s="651"/>
      <c r="AP3" s="651"/>
      <c r="AQ3" s="651"/>
      <c r="AR3" s="651"/>
      <c r="AS3" s="651"/>
      <c r="AT3" s="651"/>
      <c r="AU3" s="651"/>
      <c r="AV3" s="651"/>
      <c r="AW3" s="651"/>
      <c r="AX3" s="651"/>
      <c r="AY3" s="651"/>
      <c r="AZ3" s="651"/>
      <c r="BA3" s="651"/>
      <c r="BB3" s="651"/>
      <c r="BC3" s="651"/>
      <c r="BD3" s="651"/>
      <c r="BE3" s="651"/>
      <c r="BF3" s="651"/>
      <c r="BG3" s="651"/>
      <c r="BH3" s="651"/>
      <c r="BI3" s="651"/>
      <c r="BJ3" s="651"/>
      <c r="BK3" s="651"/>
    </row>
    <row r="4" spans="1:64" s="703" customFormat="1" ht="18.75" customHeight="1">
      <c r="A4" s="655"/>
      <c r="B4" s="658"/>
      <c r="C4" s="658"/>
      <c r="D4" s="658"/>
      <c r="E4" s="658"/>
      <c r="F4" s="658"/>
      <c r="G4" s="658"/>
      <c r="H4" s="658"/>
      <c r="I4" s="655"/>
      <c r="J4" s="658"/>
      <c r="K4" s="658"/>
      <c r="L4" s="658"/>
      <c r="M4" s="658"/>
      <c r="N4" s="741"/>
      <c r="O4" s="741"/>
      <c r="P4" s="654"/>
      <c r="Q4" s="654"/>
      <c r="R4" s="738"/>
      <c r="S4" s="738"/>
      <c r="T4" s="742"/>
      <c r="U4" s="654"/>
      <c r="V4" s="738"/>
      <c r="W4" s="654"/>
      <c r="X4" s="738"/>
      <c r="Y4" s="654"/>
      <c r="Z4" s="738"/>
      <c r="AA4" s="738"/>
      <c r="AB4" s="654"/>
      <c r="AC4" s="738"/>
      <c r="AD4" s="738"/>
      <c r="AE4" s="742"/>
      <c r="AF4" s="738"/>
      <c r="AG4" s="738"/>
      <c r="AH4" s="738"/>
      <c r="AI4" s="738"/>
      <c r="AJ4" s="738"/>
      <c r="AK4" s="738"/>
      <c r="AL4" s="738"/>
      <c r="AM4" s="738"/>
      <c r="AN4" s="651"/>
      <c r="AO4" s="651"/>
      <c r="AP4" s="651"/>
      <c r="AQ4" s="651"/>
      <c r="AR4" s="651"/>
      <c r="AS4" s="651"/>
      <c r="AT4" s="651"/>
      <c r="AU4" s="651"/>
      <c r="AV4" s="651"/>
      <c r="AW4" s="651"/>
      <c r="AX4" s="651"/>
      <c r="AY4" s="651"/>
      <c r="AZ4" s="651"/>
      <c r="BA4" s="651"/>
      <c r="BB4" s="651"/>
      <c r="BC4" s="651"/>
      <c r="BD4" s="651"/>
      <c r="BE4" s="651"/>
      <c r="BF4" s="651"/>
      <c r="BG4" s="651"/>
      <c r="BH4" s="651"/>
      <c r="BI4" s="651"/>
      <c r="BJ4" s="651"/>
      <c r="BK4" s="651"/>
    </row>
    <row r="5" spans="1:64">
      <c r="A5" s="668" t="s">
        <v>3</v>
      </c>
      <c r="B5" s="361"/>
      <c r="C5" s="361"/>
      <c r="D5" s="361"/>
      <c r="E5" s="362"/>
      <c r="F5" s="353"/>
      <c r="G5" s="362"/>
      <c r="H5" s="362"/>
      <c r="J5" s="2"/>
      <c r="K5" s="2"/>
      <c r="L5" s="2"/>
      <c r="M5" s="2"/>
      <c r="N5" s="2"/>
      <c r="O5" s="2"/>
      <c r="R5" s="4"/>
      <c r="S5" s="110"/>
      <c r="T5" s="17"/>
      <c r="U5" s="114"/>
      <c r="V5" s="17"/>
      <c r="W5" s="114"/>
      <c r="X5" s="115"/>
      <c r="Y5" s="114"/>
      <c r="Z5" s="115"/>
      <c r="AA5" s="115"/>
      <c r="AC5" s="4"/>
      <c r="AD5" s="4"/>
      <c r="AE5" s="4"/>
      <c r="AF5" s="4"/>
      <c r="AG5" s="4"/>
      <c r="AH5" s="4"/>
      <c r="AI5" s="4"/>
      <c r="AJ5" s="4"/>
      <c r="AK5" s="4"/>
      <c r="AL5" s="4"/>
      <c r="AM5" s="4"/>
    </row>
    <row r="6" spans="1:64" ht="15" customHeight="1">
      <c r="A6" s="669" t="s">
        <v>4</v>
      </c>
      <c r="B6" s="352"/>
      <c r="C6" s="335"/>
      <c r="I6" s="668" t="s">
        <v>3</v>
      </c>
      <c r="J6" s="4"/>
      <c r="K6" s="10"/>
      <c r="L6" s="10"/>
      <c r="N6" s="4"/>
      <c r="O6" s="2"/>
      <c r="P6" s="27"/>
      <c r="Q6" s="27"/>
      <c r="R6" s="12"/>
      <c r="T6" s="42"/>
      <c r="U6" s="43"/>
      <c r="V6" s="117"/>
      <c r="W6" s="125"/>
      <c r="X6" s="56"/>
      <c r="Y6" s="125"/>
      <c r="Z6" s="56"/>
      <c r="AA6" s="56"/>
      <c r="AB6" s="125"/>
      <c r="AC6" s="12"/>
      <c r="AD6" s="4"/>
      <c r="AE6" s="126"/>
      <c r="AF6" s="4"/>
      <c r="AG6" s="4"/>
      <c r="AH6" s="4"/>
      <c r="AI6" s="4"/>
      <c r="AK6" s="4"/>
      <c r="AL6" s="4"/>
      <c r="AM6" s="4"/>
    </row>
    <row r="7" spans="1:64" ht="18" customHeight="1">
      <c r="A7" s="1123" t="s">
        <v>7</v>
      </c>
      <c r="B7" s="1130" t="s">
        <v>285</v>
      </c>
      <c r="C7" s="1130"/>
      <c r="D7" s="1130" t="s">
        <v>43</v>
      </c>
      <c r="E7" s="1130"/>
      <c r="F7" s="1130" t="s">
        <v>333</v>
      </c>
      <c r="G7" s="1130"/>
      <c r="H7" s="860" t="s">
        <v>41</v>
      </c>
      <c r="I7" s="1135"/>
      <c r="J7" s="1132" t="s">
        <v>410</v>
      </c>
      <c r="K7" s="1133"/>
      <c r="L7" s="1133"/>
      <c r="M7" s="1133"/>
      <c r="N7" s="1149"/>
      <c r="O7" s="2"/>
      <c r="P7" s="152"/>
      <c r="Q7" s="135"/>
      <c r="R7" s="135"/>
      <c r="S7" s="118"/>
      <c r="T7" s="46"/>
      <c r="U7" s="130"/>
      <c r="V7" s="131"/>
      <c r="W7" s="130"/>
      <c r="X7" s="132"/>
      <c r="Y7" s="130"/>
      <c r="Z7" s="132"/>
      <c r="AA7" s="132"/>
      <c r="AB7" s="130"/>
      <c r="AC7" s="132"/>
      <c r="AD7" s="133"/>
      <c r="AE7" s="134"/>
      <c r="AF7" s="118"/>
      <c r="AG7" s="135"/>
      <c r="AH7" s="135"/>
      <c r="AI7" s="135"/>
      <c r="AJ7" s="124"/>
      <c r="AK7" s="135"/>
      <c r="AL7" s="135"/>
      <c r="AM7" s="4"/>
    </row>
    <row r="8" spans="1:64" ht="18" customHeight="1">
      <c r="A8" s="1110"/>
      <c r="B8" s="677">
        <v>2013</v>
      </c>
      <c r="C8" s="708" t="s">
        <v>400</v>
      </c>
      <c r="D8" s="677">
        <v>2013</v>
      </c>
      <c r="E8" s="708" t="s">
        <v>400</v>
      </c>
      <c r="F8" s="677">
        <v>2013</v>
      </c>
      <c r="G8" s="708" t="s">
        <v>400</v>
      </c>
      <c r="H8" s="708">
        <v>2013</v>
      </c>
      <c r="I8" s="1136" t="s">
        <v>7</v>
      </c>
      <c r="J8" s="728" t="s">
        <v>44</v>
      </c>
      <c r="K8" s="728" t="s">
        <v>354</v>
      </c>
      <c r="L8" s="728" t="s">
        <v>45</v>
      </c>
      <c r="M8" s="728" t="s">
        <v>41</v>
      </c>
      <c r="N8" s="428"/>
      <c r="O8" s="2"/>
      <c r="P8" s="118"/>
      <c r="Q8" s="135"/>
      <c r="R8" s="135"/>
      <c r="S8" s="118"/>
      <c r="T8" s="49"/>
      <c r="U8" s="130"/>
      <c r="V8" s="132"/>
      <c r="W8" s="130"/>
      <c r="X8" s="132"/>
      <c r="Y8" s="130"/>
      <c r="Z8" s="132"/>
      <c r="AA8" s="143"/>
      <c r="AB8" s="130"/>
      <c r="AC8" s="132"/>
      <c r="AD8" s="133"/>
      <c r="AE8" s="144"/>
      <c r="AF8" s="141"/>
      <c r="AG8" s="145"/>
      <c r="AH8" s="141"/>
      <c r="AI8" s="146"/>
      <c r="AJ8" s="141"/>
      <c r="AK8" s="147"/>
      <c r="AL8" s="147"/>
      <c r="AM8" s="4"/>
    </row>
    <row r="9" spans="1:64" ht="15" customHeight="1">
      <c r="A9" s="670" t="s">
        <v>8</v>
      </c>
      <c r="B9" s="682">
        <v>147.36506790000004</v>
      </c>
      <c r="C9" s="683">
        <v>0.14315638360486216</v>
      </c>
      <c r="D9" s="682">
        <v>53.910710389999991</v>
      </c>
      <c r="E9" s="683">
        <v>1.417242400870955E-2</v>
      </c>
      <c r="F9" s="682">
        <v>44.722302380000002</v>
      </c>
      <c r="G9" s="683">
        <v>-0.17908854113224648</v>
      </c>
      <c r="H9" s="682">
        <v>1.4467356399999574</v>
      </c>
      <c r="I9" s="670" t="s">
        <v>8</v>
      </c>
      <c r="J9" s="959">
        <v>59.554720158445519</v>
      </c>
      <c r="K9" s="959">
        <v>21.786962925285295</v>
      </c>
      <c r="L9" s="959">
        <v>18.073646903142919</v>
      </c>
      <c r="M9" s="959">
        <v>0.58467001312627231</v>
      </c>
      <c r="N9" s="731"/>
      <c r="O9" s="2"/>
      <c r="P9" s="55"/>
      <c r="Q9" s="55"/>
      <c r="R9" s="56"/>
      <c r="S9" s="125"/>
      <c r="T9" s="54"/>
      <c r="U9" s="55"/>
      <c r="V9" s="56"/>
      <c r="W9" s="55"/>
      <c r="X9" s="56"/>
      <c r="Y9" s="55"/>
      <c r="Z9" s="56"/>
      <c r="AA9" s="181"/>
      <c r="AB9" s="55"/>
      <c r="AC9" s="56"/>
      <c r="AD9" s="117"/>
      <c r="AE9" s="54"/>
      <c r="AF9" s="162"/>
      <c r="AG9" s="162"/>
      <c r="AH9" s="162"/>
      <c r="AI9" s="162"/>
      <c r="AJ9" s="162"/>
      <c r="AK9" s="182"/>
      <c r="AL9" s="182"/>
      <c r="AM9" s="4"/>
    </row>
    <row r="10" spans="1:64" ht="15" customHeight="1">
      <c r="A10" s="524" t="s">
        <v>9</v>
      </c>
      <c r="B10" s="685">
        <v>328.62452788000019</v>
      </c>
      <c r="C10" s="686">
        <v>6.4677529698747183E-2</v>
      </c>
      <c r="D10" s="685">
        <v>64.415879740000008</v>
      </c>
      <c r="E10" s="686">
        <v>-8.2121904829161152E-2</v>
      </c>
      <c r="F10" s="685">
        <v>164.99248553000004</v>
      </c>
      <c r="G10" s="686">
        <v>-0.18731625661883466</v>
      </c>
      <c r="H10" s="685">
        <v>30.78351855999955</v>
      </c>
      <c r="I10" s="524" t="s">
        <v>9</v>
      </c>
      <c r="J10" s="960">
        <v>55.811034024277895</v>
      </c>
      <c r="K10" s="960">
        <v>10.939892037473596</v>
      </c>
      <c r="L10" s="960">
        <v>28.021040556739973</v>
      </c>
      <c r="M10" s="960">
        <v>5.2280333815085402</v>
      </c>
      <c r="N10" s="732"/>
      <c r="P10" s="55"/>
      <c r="Q10" s="55"/>
      <c r="R10" s="56"/>
      <c r="S10" s="125"/>
      <c r="T10" s="54"/>
      <c r="U10" s="55"/>
      <c r="V10" s="56"/>
      <c r="W10" s="55"/>
      <c r="X10" s="56"/>
      <c r="Y10" s="55"/>
      <c r="Z10" s="56"/>
      <c r="AA10" s="181"/>
      <c r="AB10" s="55"/>
      <c r="AC10" s="56"/>
      <c r="AD10" s="201"/>
      <c r="AE10" s="54"/>
      <c r="AF10" s="162"/>
      <c r="AG10" s="162"/>
      <c r="AH10" s="162"/>
      <c r="AI10" s="162"/>
      <c r="AJ10" s="162"/>
      <c r="AK10" s="202"/>
      <c r="AL10" s="202"/>
    </row>
    <row r="11" spans="1:64" ht="15" customHeight="1">
      <c r="A11" s="670" t="s">
        <v>10</v>
      </c>
      <c r="B11" s="682">
        <v>97.139412150000027</v>
      </c>
      <c r="C11" s="683">
        <v>5.8602262872475608E-2</v>
      </c>
      <c r="D11" s="682">
        <v>48.327886749999998</v>
      </c>
      <c r="E11" s="683">
        <v>5.8780595315726103E-2</v>
      </c>
      <c r="F11" s="682">
        <v>86.454461350000017</v>
      </c>
      <c r="G11" s="683">
        <v>2.4374195353825456E-2</v>
      </c>
      <c r="H11" s="682">
        <v>12.861009090000024</v>
      </c>
      <c r="I11" s="670" t="s">
        <v>10</v>
      </c>
      <c r="J11" s="959">
        <v>39.683925634109748</v>
      </c>
      <c r="K11" s="959">
        <v>19.743173459596413</v>
      </c>
      <c r="L11" s="959">
        <v>35.31885090731852</v>
      </c>
      <c r="M11" s="959">
        <v>5.2540499989753169</v>
      </c>
      <c r="N11" s="731"/>
      <c r="P11" s="55"/>
      <c r="Q11" s="55"/>
      <c r="R11" s="56"/>
      <c r="S11" s="125"/>
      <c r="T11" s="54"/>
      <c r="U11" s="55"/>
      <c r="V11" s="56"/>
      <c r="W11" s="55"/>
      <c r="X11" s="56"/>
      <c r="Y11" s="55"/>
      <c r="Z11" s="56"/>
      <c r="AA11" s="181"/>
      <c r="AB11" s="55"/>
      <c r="AC11" s="56"/>
      <c r="AD11" s="201"/>
      <c r="AE11" s="54"/>
      <c r="AF11" s="162"/>
      <c r="AG11" s="162"/>
      <c r="AH11" s="162"/>
      <c r="AI11" s="162"/>
      <c r="AJ11" s="162"/>
      <c r="AK11" s="182"/>
      <c r="AL11" s="182"/>
    </row>
    <row r="12" spans="1:64" ht="15" customHeight="1">
      <c r="A12" s="524" t="s">
        <v>11</v>
      </c>
      <c r="B12" s="685">
        <v>103.38597736999999</v>
      </c>
      <c r="C12" s="686">
        <v>-0.10790599762541386</v>
      </c>
      <c r="D12" s="685">
        <v>46.87484495999999</v>
      </c>
      <c r="E12" s="686">
        <v>-6.7002592756122858E-2</v>
      </c>
      <c r="F12" s="685">
        <v>44.700509589999989</v>
      </c>
      <c r="G12" s="686">
        <v>-0.13966485709004983</v>
      </c>
      <c r="H12" s="685">
        <v>7.0444909400000242</v>
      </c>
      <c r="I12" s="524" t="s">
        <v>11</v>
      </c>
      <c r="J12" s="960">
        <v>51.179701607736121</v>
      </c>
      <c r="K12" s="960">
        <v>23.204699892481106</v>
      </c>
      <c r="L12" s="960">
        <v>22.128327271526054</v>
      </c>
      <c r="M12" s="960">
        <v>3.4872712282567244</v>
      </c>
      <c r="N12" s="732"/>
      <c r="P12" s="55"/>
      <c r="Q12" s="55"/>
      <c r="R12" s="56"/>
      <c r="S12" s="125"/>
      <c r="T12" s="54"/>
      <c r="U12" s="55"/>
      <c r="V12" s="56"/>
      <c r="W12" s="55"/>
      <c r="X12" s="56"/>
      <c r="Y12" s="55"/>
      <c r="Z12" s="56"/>
      <c r="AA12" s="181"/>
      <c r="AB12" s="55"/>
      <c r="AC12" s="56"/>
      <c r="AD12" s="201"/>
      <c r="AE12" s="54"/>
      <c r="AF12" s="162"/>
      <c r="AG12" s="162"/>
      <c r="AH12" s="162"/>
      <c r="AI12" s="162"/>
      <c r="AJ12" s="162"/>
      <c r="AK12" s="182"/>
      <c r="AL12" s="182"/>
    </row>
    <row r="13" spans="1:64" ht="15" customHeight="1">
      <c r="A13" s="670" t="s">
        <v>12</v>
      </c>
      <c r="B13" s="682">
        <v>373.43187801999994</v>
      </c>
      <c r="C13" s="683">
        <v>0.30215507698045241</v>
      </c>
      <c r="D13" s="682">
        <v>34.42449715999998</v>
      </c>
      <c r="E13" s="683">
        <v>-0.13160402936570881</v>
      </c>
      <c r="F13" s="682">
        <v>85.820964790000005</v>
      </c>
      <c r="G13" s="683">
        <v>-3.607531491774163E-2</v>
      </c>
      <c r="H13" s="682">
        <v>15.52179430000001</v>
      </c>
      <c r="I13" s="670" t="s">
        <v>12</v>
      </c>
      <c r="J13" s="959">
        <v>73.337099945262239</v>
      </c>
      <c r="K13" s="959">
        <v>6.7605176134778313</v>
      </c>
      <c r="L13" s="959">
        <v>16.85410657915493</v>
      </c>
      <c r="M13" s="959">
        <v>3.0482758621049948</v>
      </c>
      <c r="N13" s="731"/>
      <c r="P13" s="55"/>
      <c r="Q13" s="55"/>
      <c r="R13" s="56"/>
      <c r="S13" s="125"/>
      <c r="T13" s="54"/>
      <c r="U13" s="55"/>
      <c r="V13" s="56"/>
      <c r="W13" s="55"/>
      <c r="X13" s="56"/>
      <c r="Y13" s="55"/>
      <c r="Z13" s="56"/>
      <c r="AA13" s="181"/>
      <c r="AB13" s="55"/>
      <c r="AC13" s="56"/>
      <c r="AD13" s="201"/>
      <c r="AE13" s="54"/>
      <c r="AF13" s="162"/>
      <c r="AG13" s="162"/>
      <c r="AH13" s="162"/>
      <c r="AI13" s="162"/>
      <c r="AJ13" s="162"/>
      <c r="AK13" s="182"/>
      <c r="AL13" s="182"/>
    </row>
    <row r="14" spans="1:64" ht="15" customHeight="1">
      <c r="A14" s="524" t="s">
        <v>13</v>
      </c>
      <c r="B14" s="685">
        <v>212.21763584000007</v>
      </c>
      <c r="C14" s="686">
        <v>1.3662005364855068E-2</v>
      </c>
      <c r="D14" s="685">
        <v>51.760038259999988</v>
      </c>
      <c r="E14" s="686">
        <v>0.11230759623221087</v>
      </c>
      <c r="F14" s="685">
        <v>72.583805740000031</v>
      </c>
      <c r="G14" s="686">
        <v>-0.1483435400615708</v>
      </c>
      <c r="H14" s="685">
        <v>8.5142743599999164</v>
      </c>
      <c r="I14" s="524" t="s">
        <v>13</v>
      </c>
      <c r="J14" s="960">
        <v>61.498854456463022</v>
      </c>
      <c r="K14" s="960">
        <v>14.999616064013802</v>
      </c>
      <c r="L14" s="960">
        <v>21.034165645243132</v>
      </c>
      <c r="M14" s="960">
        <v>2.4673638342800488</v>
      </c>
      <c r="N14" s="732"/>
      <c r="P14" s="55"/>
      <c r="Q14" s="55"/>
      <c r="R14" s="56"/>
      <c r="S14" s="125"/>
      <c r="T14" s="54"/>
      <c r="U14" s="55"/>
      <c r="V14" s="56"/>
      <c r="W14" s="55"/>
      <c r="X14" s="56"/>
      <c r="Y14" s="55"/>
      <c r="Z14" s="56"/>
      <c r="AA14" s="181"/>
      <c r="AB14" s="55"/>
      <c r="AC14" s="56"/>
      <c r="AD14" s="201"/>
      <c r="AE14" s="54"/>
      <c r="AF14" s="162"/>
      <c r="AG14" s="162"/>
      <c r="AH14" s="162"/>
      <c r="AI14" s="162"/>
      <c r="AJ14" s="162"/>
      <c r="AK14" s="182"/>
      <c r="AL14" s="182"/>
    </row>
    <row r="15" spans="1:64" ht="15" customHeight="1">
      <c r="A15" s="670" t="s">
        <v>14</v>
      </c>
      <c r="B15" s="682">
        <v>76.657783850000015</v>
      </c>
      <c r="C15" s="683">
        <v>-5.5988648163139643E-2</v>
      </c>
      <c r="D15" s="682">
        <v>95.011263029999995</v>
      </c>
      <c r="E15" s="683">
        <v>1.3423180171783482</v>
      </c>
      <c r="F15" s="682">
        <v>44.374541390000005</v>
      </c>
      <c r="G15" s="683">
        <v>-9.5457091098553382E-2</v>
      </c>
      <c r="H15" s="682">
        <v>7.3179210899999987</v>
      </c>
      <c r="I15" s="670" t="s">
        <v>14</v>
      </c>
      <c r="J15" s="959">
        <v>34.320050965651305</v>
      </c>
      <c r="K15" s="959">
        <v>42.536990058061804</v>
      </c>
      <c r="L15" s="959">
        <v>19.866691229454361</v>
      </c>
      <c r="M15" s="959">
        <v>3.2762677468325281</v>
      </c>
      <c r="N15" s="731"/>
      <c r="P15" s="55"/>
      <c r="Q15" s="55"/>
      <c r="R15" s="56"/>
      <c r="S15" s="125"/>
      <c r="T15" s="54"/>
      <c r="U15" s="55"/>
      <c r="V15" s="56"/>
      <c r="W15" s="55"/>
      <c r="X15" s="56"/>
      <c r="Y15" s="55"/>
      <c r="Z15" s="56"/>
      <c r="AA15" s="181"/>
      <c r="AB15" s="55"/>
      <c r="AC15" s="56"/>
      <c r="AD15" s="201"/>
      <c r="AE15" s="54"/>
      <c r="AF15" s="162"/>
      <c r="AG15" s="162"/>
      <c r="AH15" s="162"/>
      <c r="AI15" s="162"/>
      <c r="AJ15" s="162"/>
      <c r="AK15" s="182"/>
      <c r="AL15" s="182"/>
    </row>
    <row r="16" spans="1:64" ht="15" customHeight="1">
      <c r="A16" s="524" t="s">
        <v>15</v>
      </c>
      <c r="B16" s="685">
        <v>95.970099040000008</v>
      </c>
      <c r="C16" s="686">
        <v>5.3717836921209461E-2</v>
      </c>
      <c r="D16" s="685">
        <v>7.2653692599999982</v>
      </c>
      <c r="E16" s="686">
        <v>-5.1532984217735223E-2</v>
      </c>
      <c r="F16" s="685">
        <v>83.809171699999993</v>
      </c>
      <c r="G16" s="686">
        <v>-8.6181745124007336E-2</v>
      </c>
      <c r="H16" s="685">
        <v>0.35366284999996367</v>
      </c>
      <c r="I16" s="524" t="s">
        <v>15</v>
      </c>
      <c r="J16" s="960">
        <v>51.211829339147094</v>
      </c>
      <c r="K16" s="960">
        <v>3.8769664129858468</v>
      </c>
      <c r="L16" s="960">
        <v>44.722481700959548</v>
      </c>
      <c r="M16" s="960">
        <v>0.18872254690750725</v>
      </c>
      <c r="N16" s="732"/>
      <c r="P16" s="55"/>
      <c r="Q16" s="55"/>
      <c r="R16" s="56"/>
      <c r="S16" s="125"/>
      <c r="T16" s="54"/>
      <c r="U16" s="55"/>
      <c r="V16" s="56"/>
      <c r="W16" s="55"/>
      <c r="X16" s="56"/>
      <c r="Y16" s="55"/>
      <c r="Z16" s="56"/>
      <c r="AA16" s="181"/>
      <c r="AB16" s="55"/>
      <c r="AC16" s="56"/>
      <c r="AD16" s="201"/>
      <c r="AE16" s="54"/>
      <c r="AF16" s="162"/>
      <c r="AG16" s="162"/>
      <c r="AH16" s="162"/>
      <c r="AI16" s="162"/>
      <c r="AJ16" s="162"/>
      <c r="AK16" s="182"/>
      <c r="AL16" s="182"/>
    </row>
    <row r="17" spans="1:63" ht="15" customHeight="1">
      <c r="A17" s="670" t="s">
        <v>16</v>
      </c>
      <c r="B17" s="682">
        <v>65.481611560000019</v>
      </c>
      <c r="C17" s="683">
        <v>-5.860417754098457E-2</v>
      </c>
      <c r="D17" s="682">
        <v>17.360284800000002</v>
      </c>
      <c r="E17" s="683">
        <v>0.21279508563373484</v>
      </c>
      <c r="F17" s="682">
        <v>57.997723219999997</v>
      </c>
      <c r="G17" s="683">
        <v>-9.5100704423106031E-2</v>
      </c>
      <c r="H17" s="682">
        <v>14.067540999999991</v>
      </c>
      <c r="I17" s="670" t="s">
        <v>16</v>
      </c>
      <c r="J17" s="959">
        <v>42.271520125231909</v>
      </c>
      <c r="K17" s="959">
        <v>11.20689626935256</v>
      </c>
      <c r="L17" s="959">
        <v>37.440311347032754</v>
      </c>
      <c r="M17" s="959">
        <v>9.0812722583827714</v>
      </c>
      <c r="N17" s="731"/>
      <c r="P17" s="55"/>
      <c r="Q17" s="55"/>
      <c r="R17" s="56"/>
      <c r="S17" s="125"/>
      <c r="T17" s="54"/>
      <c r="U17" s="55"/>
      <c r="V17" s="56"/>
      <c r="W17" s="55"/>
      <c r="X17" s="56"/>
      <c r="Y17" s="55"/>
      <c r="Z17" s="56"/>
      <c r="AA17" s="181"/>
      <c r="AB17" s="55"/>
      <c r="AC17" s="56"/>
      <c r="AD17" s="201"/>
      <c r="AE17" s="54"/>
      <c r="AF17" s="162"/>
      <c r="AG17" s="162"/>
      <c r="AH17" s="162"/>
      <c r="AI17" s="162"/>
      <c r="AJ17" s="162"/>
      <c r="AK17" s="182"/>
      <c r="AL17" s="182"/>
    </row>
    <row r="18" spans="1:63" ht="15" customHeight="1">
      <c r="A18" s="524" t="s">
        <v>17</v>
      </c>
      <c r="B18" s="685">
        <v>238.48109772999996</v>
      </c>
      <c r="C18" s="686">
        <v>0.31265644234125589</v>
      </c>
      <c r="D18" s="685">
        <v>40.802771030000002</v>
      </c>
      <c r="E18" s="686">
        <v>5.9454854280713398E-2</v>
      </c>
      <c r="F18" s="685">
        <v>207.16793673000001</v>
      </c>
      <c r="G18" s="686">
        <v>-3.36676684478463E-2</v>
      </c>
      <c r="H18" s="685">
        <v>32.246875339999832</v>
      </c>
      <c r="I18" s="524" t="s">
        <v>17</v>
      </c>
      <c r="J18" s="960">
        <v>45.976808220987287</v>
      </c>
      <c r="K18" s="960">
        <v>7.8663726240269449</v>
      </c>
      <c r="L18" s="960">
        <v>39.939939002447154</v>
      </c>
      <c r="M18" s="960">
        <v>6.2168801525386064</v>
      </c>
      <c r="N18" s="732"/>
      <c r="P18" s="55"/>
      <c r="Q18" s="55"/>
      <c r="R18" s="56"/>
      <c r="S18" s="125"/>
      <c r="T18" s="54"/>
      <c r="U18" s="55"/>
      <c r="V18" s="56"/>
      <c r="W18" s="55"/>
      <c r="X18" s="56"/>
      <c r="Y18" s="55"/>
      <c r="Z18" s="56"/>
      <c r="AA18" s="181"/>
      <c r="AB18" s="55"/>
      <c r="AC18" s="56"/>
      <c r="AD18" s="201"/>
      <c r="AE18" s="54"/>
      <c r="AF18" s="162"/>
      <c r="AG18" s="162"/>
      <c r="AH18" s="162"/>
      <c r="AI18" s="162"/>
      <c r="AJ18" s="162"/>
      <c r="AK18" s="182"/>
      <c r="AL18" s="182"/>
    </row>
    <row r="19" spans="1:63" ht="15" customHeight="1">
      <c r="A19" s="670" t="s">
        <v>18</v>
      </c>
      <c r="B19" s="682">
        <v>58.328939199999986</v>
      </c>
      <c r="C19" s="683">
        <v>2.0889269007236644E-2</v>
      </c>
      <c r="D19" s="682">
        <v>15.44289401</v>
      </c>
      <c r="E19" s="683">
        <v>-0.45082438749055931</v>
      </c>
      <c r="F19" s="682">
        <v>21.052639370000005</v>
      </c>
      <c r="G19" s="683">
        <v>4.0193439371341677E-2</v>
      </c>
      <c r="H19" s="682">
        <v>5.8076940200000138</v>
      </c>
      <c r="I19" s="670" t="s">
        <v>18</v>
      </c>
      <c r="J19" s="959">
        <v>57.962519511132122</v>
      </c>
      <c r="K19" s="959">
        <v>15.34588246657108</v>
      </c>
      <c r="L19" s="959">
        <v>20.920387666581359</v>
      </c>
      <c r="M19" s="959">
        <v>5.7712103557154393</v>
      </c>
      <c r="N19" s="731"/>
      <c r="P19" s="55"/>
      <c r="Q19" s="55"/>
      <c r="R19" s="56"/>
      <c r="S19" s="125"/>
      <c r="T19" s="54"/>
      <c r="U19" s="55"/>
      <c r="V19" s="56"/>
      <c r="W19" s="55"/>
      <c r="X19" s="56"/>
      <c r="Y19" s="55"/>
      <c r="Z19" s="56"/>
      <c r="AA19" s="181"/>
      <c r="AB19" s="55"/>
      <c r="AC19" s="56"/>
      <c r="AD19" s="201"/>
      <c r="AE19" s="54"/>
      <c r="AF19" s="162"/>
      <c r="AG19" s="162"/>
      <c r="AH19" s="162"/>
      <c r="AI19" s="162"/>
      <c r="AJ19" s="162"/>
      <c r="AK19" s="182"/>
      <c r="AL19" s="182"/>
    </row>
    <row r="20" spans="1:63" ht="15" customHeight="1">
      <c r="A20" s="524" t="s">
        <v>19</v>
      </c>
      <c r="B20" s="685">
        <v>202.74440865999998</v>
      </c>
      <c r="C20" s="686">
        <v>0.47967121025226223</v>
      </c>
      <c r="D20" s="685">
        <v>44.952470680000005</v>
      </c>
      <c r="E20" s="686">
        <v>0.14971419548138831</v>
      </c>
      <c r="F20" s="685">
        <v>41.20232055000001</v>
      </c>
      <c r="G20" s="686">
        <v>-0.34951960702714158</v>
      </c>
      <c r="H20" s="685">
        <v>37.091531700000004</v>
      </c>
      <c r="I20" s="524" t="s">
        <v>19</v>
      </c>
      <c r="J20" s="960">
        <v>62.193304598301438</v>
      </c>
      <c r="K20" s="960">
        <v>13.789493480611261</v>
      </c>
      <c r="L20" s="960">
        <v>12.639107973726185</v>
      </c>
      <c r="M20" s="960">
        <v>11.378093947361114</v>
      </c>
      <c r="N20" s="732"/>
      <c r="P20" s="55"/>
      <c r="Q20" s="55"/>
      <c r="R20" s="56"/>
      <c r="S20" s="125"/>
      <c r="T20" s="54"/>
      <c r="U20" s="55"/>
      <c r="V20" s="56"/>
      <c r="W20" s="55"/>
      <c r="X20" s="56"/>
      <c r="Y20" s="55"/>
      <c r="Z20" s="56"/>
      <c r="AA20" s="181"/>
      <c r="AB20" s="55"/>
      <c r="AC20" s="56"/>
      <c r="AD20" s="201"/>
      <c r="AE20" s="54"/>
      <c r="AF20" s="162"/>
      <c r="AG20" s="162"/>
      <c r="AH20" s="162"/>
      <c r="AI20" s="162"/>
      <c r="AJ20" s="162"/>
      <c r="AK20" s="182"/>
      <c r="AL20" s="182"/>
    </row>
    <row r="21" spans="1:63" ht="15" customHeight="1">
      <c r="A21" s="670" t="s">
        <v>20</v>
      </c>
      <c r="B21" s="682">
        <v>305.18971033000008</v>
      </c>
      <c r="C21" s="683">
        <v>0.19011842370035903</v>
      </c>
      <c r="D21" s="682">
        <v>64.383737109999998</v>
      </c>
      <c r="E21" s="683">
        <v>0.52363057179686345</v>
      </c>
      <c r="F21" s="682">
        <v>108.88841847999998</v>
      </c>
      <c r="G21" s="683">
        <v>0.2226741274264803</v>
      </c>
      <c r="H21" s="682">
        <v>8.0902230699999507</v>
      </c>
      <c r="I21" s="670" t="s">
        <v>20</v>
      </c>
      <c r="J21" s="959">
        <v>62.724982018579432</v>
      </c>
      <c r="K21" s="959">
        <v>13.232650432896047</v>
      </c>
      <c r="L21" s="959">
        <v>22.379601474126634</v>
      </c>
      <c r="M21" s="959">
        <v>1.6627660743978898</v>
      </c>
      <c r="N21" s="731"/>
      <c r="P21" s="55"/>
      <c r="Q21" s="55"/>
      <c r="R21" s="56"/>
      <c r="S21" s="125"/>
      <c r="T21" s="54"/>
      <c r="U21" s="55"/>
      <c r="V21" s="56"/>
      <c r="W21" s="55"/>
      <c r="X21" s="56"/>
      <c r="Y21" s="55"/>
      <c r="Z21" s="56"/>
      <c r="AA21" s="181"/>
      <c r="AB21" s="55"/>
      <c r="AC21" s="56"/>
      <c r="AD21" s="201"/>
      <c r="AE21" s="54"/>
      <c r="AF21" s="162"/>
      <c r="AG21" s="162"/>
      <c r="AH21" s="162"/>
      <c r="AI21" s="162"/>
      <c r="AJ21" s="162"/>
      <c r="AK21" s="182"/>
      <c r="AL21" s="182"/>
    </row>
    <row r="22" spans="1:63" ht="15" customHeight="1">
      <c r="A22" s="524" t="s">
        <v>21</v>
      </c>
      <c r="B22" s="685">
        <v>326.00107983000015</v>
      </c>
      <c r="C22" s="686">
        <v>4.383232017041272E-2</v>
      </c>
      <c r="D22" s="685">
        <v>109.06496090999997</v>
      </c>
      <c r="E22" s="686">
        <v>0.11770183848567761</v>
      </c>
      <c r="F22" s="685">
        <v>167.95739516999998</v>
      </c>
      <c r="G22" s="686">
        <v>-0.22219890257954089</v>
      </c>
      <c r="H22" s="685">
        <v>21.548566599999958</v>
      </c>
      <c r="I22" s="524" t="s">
        <v>21</v>
      </c>
      <c r="J22" s="960">
        <v>52.195916326681733</v>
      </c>
      <c r="K22" s="960">
        <v>17.462351894048233</v>
      </c>
      <c r="L22" s="960">
        <v>26.891598485846444</v>
      </c>
      <c r="M22" s="960">
        <v>3.450133293423594</v>
      </c>
      <c r="N22" s="732"/>
      <c r="P22" s="55"/>
      <c r="Q22" s="55"/>
      <c r="R22" s="56"/>
      <c r="S22" s="125"/>
      <c r="T22" s="54"/>
      <c r="U22" s="55"/>
      <c r="V22" s="56"/>
      <c r="W22" s="55"/>
      <c r="X22" s="56"/>
      <c r="Y22" s="55"/>
      <c r="Z22" s="56"/>
      <c r="AA22" s="181"/>
      <c r="AB22" s="55"/>
      <c r="AC22" s="56"/>
      <c r="AD22" s="201"/>
      <c r="AE22" s="54"/>
      <c r="AF22" s="162"/>
      <c r="AG22" s="162"/>
      <c r="AH22" s="162"/>
      <c r="AI22" s="162"/>
      <c r="AJ22" s="162"/>
      <c r="AK22" s="182"/>
      <c r="AL22" s="182"/>
    </row>
    <row r="23" spans="1:63" ht="15" customHeight="1">
      <c r="A23" s="670" t="s">
        <v>22</v>
      </c>
      <c r="B23" s="682">
        <v>136.92505194000003</v>
      </c>
      <c r="C23" s="683">
        <v>3.5463090150403831E-2</v>
      </c>
      <c r="D23" s="682">
        <v>47.124152070000001</v>
      </c>
      <c r="E23" s="683">
        <v>0.80373426101103362</v>
      </c>
      <c r="F23" s="682">
        <v>50.616840339999996</v>
      </c>
      <c r="G23" s="683">
        <v>0.13874309830123899</v>
      </c>
      <c r="H23" s="682">
        <v>37.018227480000135</v>
      </c>
      <c r="I23" s="670" t="s">
        <v>22</v>
      </c>
      <c r="J23" s="959">
        <v>50.39859356513562</v>
      </c>
      <c r="K23" s="959">
        <v>17.345189602836779</v>
      </c>
      <c r="L23" s="959">
        <v>18.630758416398965</v>
      </c>
      <c r="M23" s="959">
        <v>13.625458415628636</v>
      </c>
      <c r="N23" s="731"/>
      <c r="P23" s="55"/>
      <c r="Q23" s="55"/>
      <c r="R23" s="56"/>
      <c r="S23" s="125"/>
      <c r="T23" s="54"/>
      <c r="U23" s="55"/>
      <c r="V23" s="56"/>
      <c r="W23" s="55"/>
      <c r="X23" s="56"/>
      <c r="Y23" s="55"/>
      <c r="Z23" s="56"/>
      <c r="AA23" s="181"/>
      <c r="AB23" s="55"/>
      <c r="AC23" s="56"/>
      <c r="AD23" s="201"/>
      <c r="AE23" s="54"/>
      <c r="AF23" s="162"/>
      <c r="AG23" s="162"/>
      <c r="AH23" s="162"/>
      <c r="AI23" s="162"/>
      <c r="AJ23" s="162"/>
      <c r="AK23" s="182"/>
      <c r="AL23" s="182"/>
    </row>
    <row r="24" spans="1:63" ht="15" customHeight="1">
      <c r="A24" s="524" t="s">
        <v>23</v>
      </c>
      <c r="B24" s="685">
        <v>165.34440177999991</v>
      </c>
      <c r="C24" s="686">
        <v>0.20873089106111165</v>
      </c>
      <c r="D24" s="685">
        <v>17.54152624000001</v>
      </c>
      <c r="E24" s="686">
        <v>-8.1455875728127181E-2</v>
      </c>
      <c r="F24" s="685">
        <v>68.662290780000006</v>
      </c>
      <c r="G24" s="686">
        <v>0.10025506253473848</v>
      </c>
      <c r="H24" s="685">
        <v>17.020170570000047</v>
      </c>
      <c r="I24" s="524" t="s">
        <v>23</v>
      </c>
      <c r="J24" s="960">
        <v>61.565101599581418</v>
      </c>
      <c r="K24" s="960">
        <v>6.5314932562050281</v>
      </c>
      <c r="L24" s="960">
        <v>25.566035876770918</v>
      </c>
      <c r="M24" s="960">
        <v>6.3373692674426341</v>
      </c>
      <c r="N24" s="733"/>
      <c r="P24" s="55"/>
      <c r="Q24" s="55"/>
      <c r="R24" s="56"/>
      <c r="S24" s="125"/>
      <c r="T24" s="54"/>
      <c r="U24" s="55"/>
      <c r="V24" s="56"/>
      <c r="W24" s="55"/>
      <c r="X24" s="56"/>
      <c r="Y24" s="55"/>
      <c r="Z24" s="56"/>
      <c r="AA24" s="181"/>
      <c r="AB24" s="55"/>
      <c r="AC24" s="56"/>
      <c r="AD24" s="201"/>
      <c r="AE24" s="54"/>
      <c r="AF24" s="162"/>
      <c r="AG24" s="162"/>
      <c r="AH24" s="162"/>
      <c r="AI24" s="162"/>
      <c r="AJ24" s="162"/>
      <c r="AK24" s="182"/>
      <c r="AL24" s="182"/>
    </row>
    <row r="25" spans="1:63" ht="15" customHeight="1">
      <c r="A25" s="670" t="s">
        <v>24</v>
      </c>
      <c r="B25" s="682">
        <v>313.18847618000012</v>
      </c>
      <c r="C25" s="683">
        <v>0.1276931413174287</v>
      </c>
      <c r="D25" s="682">
        <v>104.72818274000001</v>
      </c>
      <c r="E25" s="683">
        <v>-0.17914719979388094</v>
      </c>
      <c r="F25" s="682">
        <v>234.36525591000012</v>
      </c>
      <c r="G25" s="683">
        <v>0.23743929555485077</v>
      </c>
      <c r="H25" s="682">
        <v>35.009948909999792</v>
      </c>
      <c r="I25" s="670" t="s">
        <v>24</v>
      </c>
      <c r="J25" s="959">
        <v>45.568483013277479</v>
      </c>
      <c r="K25" s="959">
        <v>15.237803364949812</v>
      </c>
      <c r="L25" s="959">
        <v>34.09981527129785</v>
      </c>
      <c r="M25" s="959">
        <v>5.0938983504748609</v>
      </c>
      <c r="N25" s="731"/>
      <c r="P25" s="55"/>
      <c r="Q25" s="55"/>
      <c r="R25" s="56"/>
      <c r="S25" s="125"/>
      <c r="T25" s="54"/>
      <c r="U25" s="55"/>
      <c r="V25" s="56"/>
      <c r="W25" s="55"/>
      <c r="X25" s="56"/>
      <c r="Y25" s="55"/>
      <c r="Z25" s="56"/>
      <c r="AA25" s="181"/>
      <c r="AB25" s="55"/>
      <c r="AC25" s="56"/>
      <c r="AD25" s="201"/>
      <c r="AE25" s="54"/>
      <c r="AF25" s="162"/>
      <c r="AG25" s="162"/>
      <c r="AH25" s="162"/>
      <c r="AI25" s="162"/>
      <c r="AJ25" s="162"/>
      <c r="AK25" s="182"/>
      <c r="AL25" s="182"/>
    </row>
    <row r="26" spans="1:63" ht="15" customHeight="1">
      <c r="A26" s="524" t="s">
        <v>25</v>
      </c>
      <c r="B26" s="685">
        <v>207.26646539999996</v>
      </c>
      <c r="C26" s="686">
        <v>0.65417022371471512</v>
      </c>
      <c r="D26" s="685">
        <v>40.517225639999999</v>
      </c>
      <c r="E26" s="686">
        <v>1.1637262759562006E-2</v>
      </c>
      <c r="F26" s="685">
        <v>47.512863219999986</v>
      </c>
      <c r="G26" s="686">
        <v>-0.1901217646986133</v>
      </c>
      <c r="H26" s="685">
        <v>22.577589900000078</v>
      </c>
      <c r="I26" s="524" t="s">
        <v>25</v>
      </c>
      <c r="J26" s="960">
        <v>65.20393973775785</v>
      </c>
      <c r="K26" s="960">
        <v>12.746310571144127</v>
      </c>
      <c r="L26" s="960">
        <v>14.94706760298336</v>
      </c>
      <c r="M26" s="960">
        <v>7.102682088114654</v>
      </c>
      <c r="N26" s="732"/>
      <c r="P26" s="55"/>
      <c r="Q26" s="55"/>
      <c r="R26" s="56"/>
      <c r="S26" s="125"/>
      <c r="T26" s="54"/>
      <c r="U26" s="55"/>
      <c r="V26" s="56"/>
      <c r="W26" s="55"/>
      <c r="X26" s="56"/>
      <c r="Y26" s="55"/>
      <c r="Z26" s="56"/>
      <c r="AA26" s="181"/>
      <c r="AB26" s="55"/>
      <c r="AC26" s="56"/>
      <c r="AD26" s="201"/>
      <c r="AE26" s="54"/>
      <c r="AF26" s="162"/>
      <c r="AG26" s="162"/>
      <c r="AH26" s="162"/>
      <c r="AI26" s="162"/>
      <c r="AJ26" s="162"/>
      <c r="AK26" s="202"/>
      <c r="AL26" s="210"/>
      <c r="AM26" s="211"/>
    </row>
    <row r="27" spans="1:63" ht="15" customHeight="1">
      <c r="A27" s="670" t="s">
        <v>26</v>
      </c>
      <c r="B27" s="682">
        <v>73.632622999999995</v>
      </c>
      <c r="C27" s="683">
        <v>-0.16991559538430889</v>
      </c>
      <c r="D27" s="682">
        <v>27.844860159999996</v>
      </c>
      <c r="E27" s="683">
        <v>9.6309627268997389E-2</v>
      </c>
      <c r="F27" s="682">
        <v>47.513376760000014</v>
      </c>
      <c r="G27" s="683">
        <v>9.4000694022845499E-2</v>
      </c>
      <c r="H27" s="682">
        <v>19.678777919999973</v>
      </c>
      <c r="I27" s="670" t="s">
        <v>26</v>
      </c>
      <c r="J27" s="959">
        <v>43.654936325794395</v>
      </c>
      <c r="K27" s="959">
        <v>16.50851956320297</v>
      </c>
      <c r="L27" s="959">
        <v>28.169489997406171</v>
      </c>
      <c r="M27" s="959">
        <v>11.667054113596462</v>
      </c>
      <c r="N27" s="731"/>
      <c r="P27" s="55"/>
      <c r="Q27" s="55"/>
      <c r="R27" s="56"/>
      <c r="S27" s="125"/>
      <c r="T27" s="54"/>
      <c r="U27" s="55"/>
      <c r="V27" s="56"/>
      <c r="W27" s="55"/>
      <c r="X27" s="56"/>
      <c r="Y27" s="55"/>
      <c r="Z27" s="56"/>
      <c r="AA27" s="181"/>
      <c r="AB27" s="55"/>
      <c r="AC27" s="56"/>
      <c r="AD27" s="201"/>
      <c r="AE27" s="54"/>
      <c r="AF27" s="162"/>
      <c r="AG27" s="162"/>
      <c r="AH27" s="162"/>
      <c r="AI27" s="162"/>
      <c r="AJ27" s="162"/>
      <c r="AK27" s="182"/>
      <c r="AL27" s="182"/>
    </row>
    <row r="28" spans="1:63" ht="15" customHeight="1">
      <c r="A28" s="524" t="s">
        <v>27</v>
      </c>
      <c r="B28" s="685">
        <v>333.81220843999989</v>
      </c>
      <c r="C28" s="686">
        <v>4.1501344847927113E-2</v>
      </c>
      <c r="D28" s="685">
        <v>179.77060895999998</v>
      </c>
      <c r="E28" s="686">
        <v>-0.19431670698378489</v>
      </c>
      <c r="F28" s="685">
        <v>143.60241682</v>
      </c>
      <c r="G28" s="686">
        <v>-0.31662384540045385</v>
      </c>
      <c r="H28" s="685">
        <v>6.475510400000303</v>
      </c>
      <c r="I28" s="524" t="s">
        <v>27</v>
      </c>
      <c r="J28" s="960">
        <v>50.298621870596634</v>
      </c>
      <c r="K28" s="960">
        <v>27.087726736486925</v>
      </c>
      <c r="L28" s="960">
        <v>21.63792539849921</v>
      </c>
      <c r="M28" s="960">
        <v>0.97572599441723196</v>
      </c>
      <c r="N28" s="732"/>
      <c r="P28" s="55"/>
      <c r="Q28" s="55"/>
      <c r="R28" s="56"/>
      <c r="S28" s="125"/>
      <c r="T28" s="54"/>
      <c r="U28" s="55"/>
      <c r="V28" s="56"/>
      <c r="W28" s="55"/>
      <c r="X28" s="56"/>
      <c r="Y28" s="55"/>
      <c r="Z28" s="56"/>
      <c r="AA28" s="181"/>
      <c r="AB28" s="55"/>
      <c r="AC28" s="56"/>
      <c r="AD28" s="201"/>
      <c r="AE28" s="54"/>
      <c r="AF28" s="162"/>
      <c r="AG28" s="162"/>
      <c r="AH28" s="162"/>
      <c r="AI28" s="162"/>
      <c r="AJ28" s="162"/>
      <c r="AK28" s="182"/>
      <c r="AL28" s="182"/>
    </row>
    <row r="29" spans="1:63" ht="15" customHeight="1">
      <c r="A29" s="670" t="s">
        <v>28</v>
      </c>
      <c r="B29" s="682">
        <v>402.8667981600002</v>
      </c>
      <c r="C29" s="683">
        <v>5.3804085792592327E-2</v>
      </c>
      <c r="D29" s="682">
        <v>114.67277544</v>
      </c>
      <c r="E29" s="683">
        <v>0.10247500311160196</v>
      </c>
      <c r="F29" s="682">
        <v>170.64766026000001</v>
      </c>
      <c r="G29" s="683">
        <v>-0.11194501918727251</v>
      </c>
      <c r="H29" s="682">
        <v>9.0323678299999983</v>
      </c>
      <c r="I29" s="670" t="s">
        <v>28</v>
      </c>
      <c r="J29" s="959">
        <v>57.781909341545443</v>
      </c>
      <c r="K29" s="959">
        <v>16.447153115323072</v>
      </c>
      <c r="L29" s="959">
        <v>24.475453622698616</v>
      </c>
      <c r="M29" s="959">
        <v>1.2954839204328619</v>
      </c>
      <c r="N29" s="731"/>
      <c r="P29" s="55"/>
      <c r="Q29" s="55"/>
      <c r="R29" s="56"/>
      <c r="S29" s="125"/>
      <c r="T29" s="54"/>
      <c r="U29" s="55"/>
      <c r="V29" s="56"/>
      <c r="W29" s="55"/>
      <c r="X29" s="56"/>
      <c r="Y29" s="55"/>
      <c r="Z29" s="56"/>
      <c r="AA29" s="181"/>
      <c r="AB29" s="55"/>
      <c r="AC29" s="56"/>
      <c r="AD29" s="201"/>
      <c r="AE29" s="54"/>
      <c r="AF29" s="162"/>
      <c r="AG29" s="162"/>
      <c r="AH29" s="162"/>
      <c r="AI29" s="162"/>
      <c r="AJ29" s="162"/>
      <c r="AK29" s="182"/>
      <c r="AL29" s="182"/>
    </row>
    <row r="30" spans="1:63" ht="15" customHeight="1">
      <c r="A30" s="679" t="s">
        <v>29</v>
      </c>
      <c r="B30" s="688">
        <v>4264.0552542599999</v>
      </c>
      <c r="C30" s="689">
        <v>0.12468030331758895</v>
      </c>
      <c r="D30" s="688">
        <v>1226.19693934</v>
      </c>
      <c r="E30" s="689">
        <v>4.0116827092405938E-2</v>
      </c>
      <c r="F30" s="688">
        <v>1994.6453800800005</v>
      </c>
      <c r="G30" s="689">
        <v>-8.3589408278041621E-2</v>
      </c>
      <c r="H30" s="688">
        <v>349.50843157000054</v>
      </c>
      <c r="I30" s="679" t="s">
        <v>29</v>
      </c>
      <c r="J30" s="962">
        <v>54.427294824937164</v>
      </c>
      <c r="K30" s="962">
        <v>15.65143469100656</v>
      </c>
      <c r="L30" s="962">
        <v>25.460071621809572</v>
      </c>
      <c r="M30" s="962">
        <v>4.4611988622467047</v>
      </c>
      <c r="N30" s="734"/>
      <c r="O30" s="236"/>
      <c r="P30" s="75"/>
      <c r="Q30" s="75"/>
      <c r="R30" s="76"/>
      <c r="S30" s="217"/>
      <c r="T30" s="74"/>
      <c r="U30" s="75"/>
      <c r="V30" s="76"/>
      <c r="W30" s="75"/>
      <c r="X30" s="76"/>
      <c r="Y30" s="75"/>
      <c r="Z30" s="76"/>
      <c r="AA30" s="218"/>
      <c r="AB30" s="75"/>
      <c r="AC30" s="76"/>
      <c r="AD30" s="116"/>
      <c r="AE30" s="74"/>
      <c r="AF30" s="216"/>
      <c r="AG30" s="216"/>
      <c r="AH30" s="216"/>
      <c r="AI30" s="216"/>
      <c r="AJ30" s="216"/>
      <c r="AK30" s="219"/>
      <c r="AL30" s="219"/>
      <c r="AM30" s="17"/>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row>
    <row r="31" spans="1:63" ht="15" customHeight="1">
      <c r="A31" s="670" t="s">
        <v>30</v>
      </c>
      <c r="B31" s="682">
        <v>1255.1671300999992</v>
      </c>
      <c r="C31" s="683">
        <v>-1.107506038290651E-2</v>
      </c>
      <c r="D31" s="682">
        <v>618.83560167000007</v>
      </c>
      <c r="E31" s="683">
        <v>1.1714094982956107</v>
      </c>
      <c r="F31" s="682">
        <v>400.01254358999972</v>
      </c>
      <c r="G31" s="683">
        <v>0.1077586776261874</v>
      </c>
      <c r="H31" s="682">
        <v>33.028954409998846</v>
      </c>
      <c r="I31" s="670" t="s">
        <v>30</v>
      </c>
      <c r="J31" s="959">
        <v>54.405854638735462</v>
      </c>
      <c r="K31" s="959">
        <v>26.82374241831052</v>
      </c>
      <c r="L31" s="959">
        <v>17.338746194297244</v>
      </c>
      <c r="M31" s="959">
        <v>1.4316567486567731</v>
      </c>
      <c r="N31" s="731"/>
      <c r="P31" s="55"/>
      <c r="Q31" s="55"/>
      <c r="R31" s="56"/>
      <c r="S31" s="125"/>
      <c r="T31" s="54"/>
      <c r="U31" s="55"/>
      <c r="V31" s="56"/>
      <c r="W31" s="55"/>
      <c r="X31" s="56"/>
      <c r="Y31" s="55"/>
      <c r="Z31" s="56"/>
      <c r="AA31" s="181"/>
      <c r="AB31" s="55"/>
      <c r="AC31" s="56"/>
      <c r="AD31" s="201"/>
      <c r="AE31" s="54"/>
      <c r="AF31" s="162"/>
      <c r="AG31" s="162"/>
      <c r="AH31" s="162"/>
      <c r="AI31" s="162"/>
      <c r="AJ31" s="162"/>
      <c r="AK31" s="182"/>
      <c r="AL31" s="182"/>
    </row>
    <row r="32" spans="1:63" ht="15" customHeight="1">
      <c r="A32" s="679" t="s">
        <v>31</v>
      </c>
      <c r="B32" s="688">
        <v>5519.2223843599986</v>
      </c>
      <c r="C32" s="689">
        <v>9.0631992908761116E-2</v>
      </c>
      <c r="D32" s="688">
        <v>1845.0325410100002</v>
      </c>
      <c r="E32" s="689">
        <v>0.26035794596594553</v>
      </c>
      <c r="F32" s="688">
        <v>2394.6579236699999</v>
      </c>
      <c r="G32" s="689">
        <v>-5.6361470242104139E-2</v>
      </c>
      <c r="H32" s="688">
        <v>382.53738597999927</v>
      </c>
      <c r="I32" s="679" t="s">
        <v>31</v>
      </c>
      <c r="J32" s="962">
        <v>54.422417469458843</v>
      </c>
      <c r="K32" s="962">
        <v>18.192985206778584</v>
      </c>
      <c r="L32" s="962">
        <v>23.612578755263968</v>
      </c>
      <c r="M32" s="962">
        <v>3.7720185684985998</v>
      </c>
      <c r="N32" s="734"/>
      <c r="O32" s="249"/>
      <c r="P32" s="75"/>
      <c r="Q32" s="75"/>
      <c r="R32" s="238"/>
      <c r="S32" s="125"/>
      <c r="T32" s="74"/>
      <c r="U32" s="75"/>
      <c r="V32" s="76"/>
      <c r="W32" s="75"/>
      <c r="X32" s="76"/>
      <c r="Y32" s="75"/>
      <c r="Z32" s="76"/>
      <c r="AA32" s="218"/>
      <c r="AB32" s="75"/>
      <c r="AC32" s="238"/>
      <c r="AD32" s="145"/>
      <c r="AE32" s="74"/>
      <c r="AF32" s="216"/>
      <c r="AG32" s="216"/>
      <c r="AH32" s="216"/>
      <c r="AI32" s="216"/>
      <c r="AJ32" s="216"/>
      <c r="AK32" s="219"/>
      <c r="AL32" s="219"/>
      <c r="AM32" s="18"/>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row>
    <row r="33" spans="1:181" ht="15" customHeight="1">
      <c r="A33" s="670" t="s">
        <v>32</v>
      </c>
      <c r="B33" s="682">
        <v>49.360239519999993</v>
      </c>
      <c r="C33" s="683">
        <v>-0.14730443839187868</v>
      </c>
      <c r="D33" s="682">
        <v>21.39940481</v>
      </c>
      <c r="E33" s="683">
        <v>1.4603961797296838E-2</v>
      </c>
      <c r="F33" s="682">
        <v>94.704426829999974</v>
      </c>
      <c r="G33" s="683">
        <v>9.6225585017076565E-2</v>
      </c>
      <c r="H33" s="682">
        <v>3.3065047500000304</v>
      </c>
      <c r="I33" s="670" t="s">
        <v>32</v>
      </c>
      <c r="J33" s="959">
        <v>29.246946189436628</v>
      </c>
      <c r="K33" s="959">
        <v>12.679582738054782</v>
      </c>
      <c r="L33" s="959">
        <v>56.114299734630784</v>
      </c>
      <c r="M33" s="959">
        <v>1.9591713378778093</v>
      </c>
      <c r="N33" s="731"/>
      <c r="P33" s="55"/>
      <c r="Q33" s="55"/>
      <c r="R33" s="56"/>
      <c r="S33" s="125"/>
      <c r="T33" s="54"/>
      <c r="U33" s="55"/>
      <c r="V33" s="56"/>
      <c r="W33" s="55"/>
      <c r="X33" s="56"/>
      <c r="Y33" s="55"/>
      <c r="Z33" s="56"/>
      <c r="AA33" s="181"/>
      <c r="AB33" s="55"/>
      <c r="AC33" s="56"/>
      <c r="AD33" s="201"/>
      <c r="AE33" s="54"/>
      <c r="AF33" s="162"/>
      <c r="AG33" s="162"/>
      <c r="AH33" s="162"/>
      <c r="AI33" s="162"/>
      <c r="AJ33" s="162"/>
      <c r="AK33" s="182"/>
      <c r="AL33" s="182"/>
    </row>
    <row r="34" spans="1:181" ht="15" customHeight="1">
      <c r="A34" s="524" t="s">
        <v>33</v>
      </c>
      <c r="B34" s="685">
        <v>20.974724000000009</v>
      </c>
      <c r="C34" s="192">
        <v>0.50182211547549493</v>
      </c>
      <c r="D34" s="685">
        <v>8.5695587300000007</v>
      </c>
      <c r="E34" s="192">
        <v>-6.0094558040175272E-2</v>
      </c>
      <c r="F34" s="685">
        <v>33.293803959999998</v>
      </c>
      <c r="G34" s="192">
        <v>0.30326318998071478</v>
      </c>
      <c r="H34" s="685">
        <v>0.67289999999999139</v>
      </c>
      <c r="I34" s="524" t="s">
        <v>33</v>
      </c>
      <c r="J34" s="960">
        <v>33.025347413320134</v>
      </c>
      <c r="K34" s="960">
        <v>13.49303353107771</v>
      </c>
      <c r="L34" s="960">
        <v>52.422117329885879</v>
      </c>
      <c r="M34" s="960">
        <v>1.0595017257162871</v>
      </c>
      <c r="N34" s="732"/>
      <c r="P34" s="55"/>
      <c r="Q34" s="55"/>
      <c r="R34" s="56"/>
      <c r="S34" s="125"/>
      <c r="T34" s="54"/>
      <c r="U34" s="55"/>
      <c r="V34" s="56"/>
      <c r="W34" s="55"/>
      <c r="X34" s="56"/>
      <c r="Y34" s="55"/>
      <c r="Z34" s="56"/>
      <c r="AA34" s="181"/>
      <c r="AB34" s="55"/>
      <c r="AC34" s="56"/>
      <c r="AD34" s="201"/>
      <c r="AE34" s="54"/>
      <c r="AF34" s="162"/>
      <c r="AG34" s="162"/>
      <c r="AH34" s="162"/>
      <c r="AI34" s="162"/>
      <c r="AJ34" s="162"/>
      <c r="AK34" s="182"/>
      <c r="AL34" s="182"/>
    </row>
    <row r="35" spans="1:181" ht="15" customHeight="1">
      <c r="A35" s="670" t="s">
        <v>34</v>
      </c>
      <c r="B35" s="682">
        <v>92.177740070000013</v>
      </c>
      <c r="C35" s="683">
        <v>9.3252244121881711E-2</v>
      </c>
      <c r="D35" s="682">
        <v>4.5947356199999998</v>
      </c>
      <c r="E35" s="683">
        <v>2.4460525765131438</v>
      </c>
      <c r="F35" s="682">
        <v>93.770022590000011</v>
      </c>
      <c r="G35" s="683">
        <v>-7.2725217210381832E-2</v>
      </c>
      <c r="H35" s="682">
        <v>5.4431003899999553</v>
      </c>
      <c r="I35" s="670" t="s">
        <v>34</v>
      </c>
      <c r="J35" s="959">
        <v>47.032915018010407</v>
      </c>
      <c r="K35" s="959">
        <v>2.3444251267342366</v>
      </c>
      <c r="L35" s="959">
        <v>47.845363754451022</v>
      </c>
      <c r="M35" s="959">
        <v>2.777296100804342</v>
      </c>
      <c r="N35" s="731"/>
      <c r="P35" s="55"/>
      <c r="Q35" s="55"/>
      <c r="R35" s="56"/>
      <c r="S35" s="125"/>
      <c r="T35" s="54"/>
      <c r="U35" s="55"/>
      <c r="V35" s="56"/>
      <c r="W35" s="55"/>
      <c r="X35" s="56"/>
      <c r="Y35" s="55"/>
      <c r="Z35" s="56"/>
      <c r="AA35" s="181"/>
      <c r="AB35" s="55"/>
      <c r="AC35" s="56"/>
      <c r="AD35" s="201"/>
      <c r="AE35" s="54"/>
      <c r="AF35" s="162"/>
      <c r="AG35" s="162"/>
      <c r="AH35" s="162"/>
      <c r="AI35" s="162"/>
      <c r="AJ35" s="162"/>
      <c r="AK35" s="182"/>
      <c r="AL35" s="182"/>
    </row>
    <row r="36" spans="1:181" ht="15" customHeight="1">
      <c r="A36" s="524" t="s">
        <v>35</v>
      </c>
      <c r="B36" s="685">
        <v>96.839632739999999</v>
      </c>
      <c r="C36" s="192">
        <v>0.25275438500625835</v>
      </c>
      <c r="D36" s="685">
        <v>118.69937256999999</v>
      </c>
      <c r="E36" s="192">
        <v>-7.2233603699855209E-2</v>
      </c>
      <c r="F36" s="685">
        <v>171.80746986000003</v>
      </c>
      <c r="G36" s="192">
        <v>-8.1581268147269292E-2</v>
      </c>
      <c r="H36" s="685">
        <v>12.357485009999834</v>
      </c>
      <c r="I36" s="524" t="s">
        <v>35</v>
      </c>
      <c r="J36" s="960">
        <v>24.227839197887839</v>
      </c>
      <c r="K36" s="960">
        <v>29.696821746911329</v>
      </c>
      <c r="L36" s="960">
        <v>42.983679666978894</v>
      </c>
      <c r="M36" s="960">
        <v>3.0916593882219359</v>
      </c>
      <c r="N36" s="732"/>
      <c r="P36" s="55"/>
      <c r="Q36" s="55"/>
      <c r="R36" s="56"/>
      <c r="S36" s="125"/>
      <c r="T36" s="54"/>
      <c r="U36" s="55"/>
      <c r="V36" s="56"/>
      <c r="W36" s="55"/>
      <c r="X36" s="56"/>
      <c r="Y36" s="55"/>
      <c r="Z36" s="56"/>
      <c r="AA36" s="181"/>
      <c r="AB36" s="55"/>
      <c r="AC36" s="56"/>
      <c r="AD36" s="201"/>
      <c r="AE36" s="54"/>
      <c r="AF36" s="162"/>
      <c r="AG36" s="162"/>
      <c r="AH36" s="162"/>
      <c r="AI36" s="162"/>
      <c r="AJ36" s="162"/>
      <c r="AK36" s="182"/>
      <c r="AL36" s="182"/>
    </row>
    <row r="37" spans="1:181" ht="15" customHeight="1">
      <c r="A37" s="718" t="s">
        <v>129</v>
      </c>
      <c r="B37" s="719">
        <v>259.35233632999996</v>
      </c>
      <c r="C37" s="720">
        <v>0.11085930478789141</v>
      </c>
      <c r="D37" s="719">
        <v>153.26307172999998</v>
      </c>
      <c r="E37" s="720">
        <v>-3.9001789479997995E-2</v>
      </c>
      <c r="F37" s="719">
        <v>393.57572324</v>
      </c>
      <c r="G37" s="720">
        <v>-1.6382698695927789E-2</v>
      </c>
      <c r="H37" s="719">
        <v>21.77999014999989</v>
      </c>
      <c r="I37" s="718" t="s">
        <v>129</v>
      </c>
      <c r="J37" s="963">
        <v>31.32383842999311</v>
      </c>
      <c r="K37" s="963">
        <v>18.510678423372443</v>
      </c>
      <c r="L37" s="963">
        <v>47.534957807555315</v>
      </c>
      <c r="M37" s="963">
        <v>2.6305253390791306</v>
      </c>
      <c r="N37" s="735"/>
      <c r="O37" s="2"/>
      <c r="P37" s="75"/>
      <c r="Q37" s="75"/>
      <c r="R37" s="76"/>
      <c r="S37" s="125"/>
      <c r="T37" s="17"/>
      <c r="U37" s="75"/>
      <c r="V37" s="76"/>
      <c r="W37" s="75"/>
      <c r="X37" s="76"/>
      <c r="Y37" s="75"/>
      <c r="Z37" s="76"/>
      <c r="AA37" s="218"/>
      <c r="AB37" s="75"/>
      <c r="AC37" s="76"/>
      <c r="AD37" s="117"/>
      <c r="AE37" s="17"/>
      <c r="AF37" s="216"/>
      <c r="AG37" s="216"/>
      <c r="AH37" s="216"/>
      <c r="AI37" s="216"/>
      <c r="AJ37" s="216"/>
      <c r="AK37" s="182"/>
      <c r="AL37" s="182"/>
      <c r="AM37" s="4"/>
    </row>
    <row r="38" spans="1:181" ht="15" customHeight="1">
      <c r="A38" s="681" t="s">
        <v>128</v>
      </c>
      <c r="B38" s="691">
        <v>5778.5747206899978</v>
      </c>
      <c r="C38" s="692">
        <v>9.1524027807046382E-2</v>
      </c>
      <c r="D38" s="691">
        <v>1998.2956127400005</v>
      </c>
      <c r="E38" s="692">
        <v>0.23094839163894898</v>
      </c>
      <c r="F38" s="691">
        <v>2788.2336469100001</v>
      </c>
      <c r="G38" s="692">
        <v>-5.0916357039778593E-2</v>
      </c>
      <c r="H38" s="691">
        <v>404.31737613000041</v>
      </c>
      <c r="I38" s="681" t="s">
        <v>128</v>
      </c>
      <c r="J38" s="964">
        <v>52.67893841348041</v>
      </c>
      <c r="K38" s="964">
        <v>18.216964667524262</v>
      </c>
      <c r="L38" s="964">
        <v>25.418238175940253</v>
      </c>
      <c r="M38" s="964">
        <v>3.6858587430550784</v>
      </c>
      <c r="N38" s="736"/>
      <c r="O38" s="356"/>
      <c r="P38" s="75"/>
      <c r="Q38" s="75"/>
      <c r="R38" s="76"/>
      <c r="S38" s="125"/>
      <c r="T38" s="74"/>
      <c r="U38" s="75"/>
      <c r="V38" s="76"/>
      <c r="W38" s="75"/>
      <c r="X38" s="76"/>
      <c r="Y38" s="75"/>
      <c r="Z38" s="76"/>
      <c r="AA38" s="218"/>
      <c r="AB38" s="75"/>
      <c r="AC38" s="76"/>
      <c r="AD38" s="116"/>
      <c r="AE38" s="74"/>
      <c r="AF38" s="216"/>
      <c r="AG38" s="216"/>
      <c r="AH38" s="216"/>
      <c r="AI38" s="216"/>
      <c r="AJ38" s="216"/>
      <c r="AK38" s="219"/>
      <c r="AL38" s="219"/>
      <c r="AM38" s="17"/>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c r="BJ38" s="356"/>
      <c r="BK38" s="356"/>
      <c r="BL38" s="365"/>
      <c r="BM38" s="365"/>
      <c r="BN38" s="365"/>
      <c r="BO38" s="365"/>
      <c r="BP38" s="365"/>
      <c r="BQ38" s="365"/>
      <c r="BR38" s="365"/>
      <c r="BS38" s="365"/>
      <c r="BT38" s="365"/>
      <c r="BU38" s="365"/>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c r="EO38" s="365"/>
      <c r="EP38" s="365"/>
      <c r="EQ38" s="365"/>
      <c r="ER38" s="365"/>
      <c r="ES38" s="365"/>
      <c r="ET38" s="365"/>
      <c r="EU38" s="365"/>
      <c r="EV38" s="365"/>
      <c r="EW38" s="365"/>
      <c r="EX38" s="365"/>
      <c r="EY38" s="365"/>
      <c r="EZ38" s="365"/>
      <c r="FA38" s="365"/>
      <c r="FB38" s="365"/>
      <c r="FC38" s="365"/>
      <c r="FD38" s="365"/>
      <c r="FE38" s="365"/>
      <c r="FF38" s="365"/>
      <c r="FG38" s="365"/>
      <c r="FH38" s="365"/>
      <c r="FI38" s="365"/>
      <c r="FJ38" s="365"/>
      <c r="FK38" s="365"/>
      <c r="FL38" s="365"/>
      <c r="FM38" s="365"/>
      <c r="FN38" s="365"/>
      <c r="FO38" s="365"/>
      <c r="FP38" s="365"/>
      <c r="FQ38" s="365"/>
      <c r="FR38" s="365"/>
      <c r="FS38" s="365"/>
      <c r="FT38" s="365"/>
      <c r="FU38" s="365"/>
      <c r="FV38" s="365"/>
      <c r="FW38" s="365"/>
      <c r="FX38" s="365"/>
      <c r="FY38" s="365"/>
    </row>
    <row r="39" spans="1:181" ht="12" customHeight="1">
      <c r="A39" s="19" t="s">
        <v>461</v>
      </c>
      <c r="B39" s="2"/>
      <c r="C39" s="251"/>
      <c r="E39" s="2"/>
      <c r="G39" s="2"/>
      <c r="I39" s="1142" t="s">
        <v>460</v>
      </c>
      <c r="J39" s="1142"/>
      <c r="K39" s="1142"/>
      <c r="L39" s="1142"/>
      <c r="M39" s="1142"/>
      <c r="N39" s="1142"/>
      <c r="O39" s="1142"/>
      <c r="P39" s="1142"/>
      <c r="Q39" s="366"/>
      <c r="T39" s="110"/>
      <c r="V39" s="201"/>
      <c r="AE39" s="110"/>
    </row>
    <row r="40" spans="1:181" ht="33.950000000000003" customHeight="1">
      <c r="A40" s="1143" t="s">
        <v>403</v>
      </c>
      <c r="B40" s="1150"/>
      <c r="C40" s="1150"/>
      <c r="D40" s="1150"/>
      <c r="E40" s="1150"/>
      <c r="F40" s="1150"/>
      <c r="G40" s="1150"/>
      <c r="H40" s="1150"/>
      <c r="I40" s="1151" t="s">
        <v>408</v>
      </c>
      <c r="J40" s="1151"/>
      <c r="K40" s="1152"/>
      <c r="L40" s="1151" t="s">
        <v>409</v>
      </c>
      <c r="M40" s="1151"/>
      <c r="P40" s="366"/>
      <c r="Q40" s="366"/>
      <c r="T40" s="110"/>
      <c r="V40" s="201"/>
      <c r="AE40" s="110"/>
    </row>
    <row r="41" spans="1:181" s="859" customFormat="1" ht="13.5" customHeight="1">
      <c r="A41" s="1143"/>
      <c r="B41" s="1144"/>
      <c r="C41" s="1144"/>
      <c r="D41" s="1144"/>
      <c r="E41" s="1144"/>
      <c r="F41" s="1144"/>
      <c r="G41" s="1144"/>
      <c r="H41" s="1144"/>
      <c r="I41" s="861"/>
      <c r="J41" s="862"/>
      <c r="K41" s="862"/>
      <c r="L41" s="862"/>
      <c r="M41" s="862"/>
      <c r="N41" s="23"/>
      <c r="O41" s="23"/>
      <c r="P41" s="366"/>
      <c r="Q41" s="366"/>
      <c r="R41" s="94"/>
      <c r="S41" s="94"/>
      <c r="T41" s="110"/>
      <c r="U41" s="4"/>
      <c r="V41" s="201"/>
      <c r="W41" s="4"/>
      <c r="X41" s="94"/>
      <c r="Y41" s="4"/>
      <c r="Z41" s="94"/>
      <c r="AA41" s="94"/>
      <c r="AB41" s="4"/>
      <c r="AC41" s="94"/>
      <c r="AD41" s="94"/>
      <c r="AE41" s="110"/>
      <c r="AF41" s="94"/>
      <c r="AG41" s="94"/>
      <c r="AH41" s="94"/>
      <c r="AI41" s="94"/>
      <c r="AJ41" s="94"/>
      <c r="AK41" s="94"/>
      <c r="AL41" s="94"/>
      <c r="AM41" s="94"/>
      <c r="AN41"/>
      <c r="AO41"/>
      <c r="AP41"/>
      <c r="AQ41"/>
      <c r="AR41"/>
      <c r="AS41"/>
      <c r="AT41"/>
      <c r="AU41"/>
      <c r="AV41"/>
      <c r="AW41"/>
      <c r="AX41"/>
      <c r="AY41"/>
      <c r="AZ41"/>
      <c r="BA41"/>
      <c r="BB41"/>
      <c r="BC41"/>
      <c r="BD41"/>
      <c r="BE41"/>
      <c r="BF41"/>
      <c r="BG41"/>
      <c r="BH41"/>
      <c r="BI41"/>
      <c r="BJ41"/>
      <c r="BK41"/>
    </row>
    <row r="42" spans="1:181" ht="15.75" customHeight="1">
      <c r="A42" s="668" t="s">
        <v>3</v>
      </c>
      <c r="D42" s="367"/>
      <c r="E42" s="367"/>
      <c r="F42" s="367"/>
      <c r="G42" s="367"/>
      <c r="H42" s="367"/>
      <c r="N42" s="12"/>
      <c r="S42" s="27"/>
      <c r="X42" s="4"/>
      <c r="Z42" s="4"/>
      <c r="AA42" s="4"/>
      <c r="AC42" s="4"/>
      <c r="AD42" s="4"/>
      <c r="AE42" s="275"/>
      <c r="AF42" s="4"/>
      <c r="AG42" s="4"/>
      <c r="AH42" s="4"/>
      <c r="AI42" s="4"/>
      <c r="AJ42" s="4"/>
      <c r="AK42" s="4"/>
      <c r="AL42" s="4"/>
    </row>
    <row r="43" spans="1:181" ht="12.75" customHeight="1">
      <c r="A43" s="669" t="s">
        <v>402</v>
      </c>
      <c r="B43" s="9"/>
      <c r="C43" s="543"/>
      <c r="D43" s="353"/>
      <c r="E43" s="10"/>
      <c r="F43" s="367"/>
      <c r="G43" s="367"/>
      <c r="H43" s="367"/>
      <c r="N43" s="12"/>
      <c r="S43" s="27"/>
      <c r="X43" s="4"/>
      <c r="Z43" s="4"/>
      <c r="AA43" s="4"/>
      <c r="AC43" s="4"/>
      <c r="AD43" s="4"/>
      <c r="AE43" s="275"/>
      <c r="AF43" s="4"/>
      <c r="AG43" s="4"/>
      <c r="AH43" s="4"/>
      <c r="AI43" s="4"/>
      <c r="AJ43" s="4"/>
      <c r="AK43" s="4"/>
      <c r="AL43" s="4"/>
    </row>
    <row r="44" spans="1:181" ht="15" customHeight="1">
      <c r="A44" s="1123" t="s">
        <v>7</v>
      </c>
      <c r="B44" s="1145" t="s">
        <v>113</v>
      </c>
      <c r="C44" s="1145" t="s">
        <v>43</v>
      </c>
      <c r="D44" s="1145" t="s">
        <v>184</v>
      </c>
      <c r="E44" s="1145" t="s">
        <v>41</v>
      </c>
      <c r="F44" s="367"/>
      <c r="G44" s="367"/>
      <c r="H44" s="367"/>
      <c r="I44" s="698"/>
      <c r="J44" s="706"/>
      <c r="K44" s="357"/>
      <c r="L44" s="357"/>
      <c r="M44" s="27"/>
      <c r="N44" s="4"/>
      <c r="R44" s="4"/>
      <c r="S44" s="86"/>
      <c r="T44" s="42"/>
      <c r="U44" s="112"/>
      <c r="V44" s="113"/>
      <c r="X44" s="4"/>
      <c r="Z44" s="4"/>
      <c r="AA44" s="4"/>
      <c r="AB44" s="282"/>
      <c r="AC44" s="4"/>
      <c r="AD44" s="4"/>
      <c r="AE44" s="4"/>
      <c r="AF44" s="155"/>
      <c r="AG44" s="276"/>
      <c r="AH44" s="276"/>
      <c r="AJ44" s="4"/>
      <c r="AL44" s="12"/>
      <c r="AM44" s="4"/>
    </row>
    <row r="45" spans="1:181" ht="15" customHeight="1">
      <c r="A45" s="1110"/>
      <c r="B45" s="1146"/>
      <c r="C45" s="1146"/>
      <c r="D45" s="1146"/>
      <c r="E45" s="1147"/>
      <c r="F45" s="367"/>
      <c r="G45" s="367"/>
      <c r="H45" s="367"/>
      <c r="I45" s="707"/>
      <c r="J45" s="707"/>
      <c r="K45" s="4"/>
      <c r="L45" s="4"/>
      <c r="M45" s="4"/>
      <c r="N45" s="4"/>
      <c r="O45" s="94"/>
      <c r="P45" s="49"/>
      <c r="Q45" s="134"/>
      <c r="R45" s="118"/>
      <c r="S45" s="134"/>
      <c r="T45" s="49"/>
      <c r="U45" s="94"/>
      <c r="V45" s="134"/>
      <c r="W45" s="134"/>
      <c r="X45" s="135"/>
      <c r="Y45" s="135"/>
      <c r="Z45" s="135"/>
      <c r="AA45" s="135"/>
      <c r="AB45" s="135"/>
      <c r="AC45" s="135"/>
      <c r="AD45" s="135"/>
      <c r="AE45" s="135"/>
      <c r="AF45" s="135"/>
      <c r="AG45" s="118"/>
      <c r="AH45" s="135"/>
      <c r="AJ45" s="135"/>
      <c r="AK45"/>
      <c r="AL45"/>
      <c r="AM45"/>
      <c r="BI45" s="34"/>
      <c r="BJ45" s="34"/>
      <c r="BK45" s="34"/>
    </row>
    <row r="46" spans="1:181" ht="14.25" customHeight="1">
      <c r="A46" s="670" t="s">
        <v>8</v>
      </c>
      <c r="B46" s="1037">
        <v>78.349833533596353</v>
      </c>
      <c r="C46" s="1037">
        <v>28.66279807641185</v>
      </c>
      <c r="D46" s="1037">
        <v>23.77758173388769</v>
      </c>
      <c r="E46" s="1037">
        <v>0.76918837127694639</v>
      </c>
      <c r="F46" s="367"/>
      <c r="G46" s="367"/>
      <c r="H46" s="367"/>
      <c r="I46" s="135"/>
      <c r="J46" s="135"/>
      <c r="K46" s="135"/>
      <c r="L46" s="135"/>
      <c r="M46" s="135"/>
      <c r="N46" s="4"/>
      <c r="O46" s="94"/>
      <c r="P46" s="134"/>
      <c r="Q46" s="144"/>
      <c r="R46" s="118"/>
      <c r="S46" s="134"/>
      <c r="T46" s="118"/>
      <c r="U46" s="294"/>
      <c r="V46" s="118"/>
      <c r="W46" s="134"/>
      <c r="X46" s="135"/>
      <c r="Y46" s="135"/>
      <c r="Z46" s="135"/>
      <c r="AA46" s="135"/>
      <c r="AB46" s="135"/>
      <c r="AC46" s="135"/>
      <c r="AD46" s="135"/>
      <c r="AE46" s="135"/>
      <c r="AF46" s="135"/>
      <c r="AG46" s="118"/>
      <c r="AH46" s="135"/>
      <c r="AI46" s="135"/>
      <c r="AJ46" s="135"/>
      <c r="AK46"/>
      <c r="AL46"/>
      <c r="AM46"/>
      <c r="BI46" s="34"/>
      <c r="BJ46" s="34"/>
      <c r="BK46" s="34"/>
    </row>
    <row r="47" spans="1:181" ht="14.25" customHeight="1">
      <c r="A47" s="524" t="s">
        <v>9</v>
      </c>
      <c r="B47" s="1034">
        <v>98.95175810841009</v>
      </c>
      <c r="C47" s="1034">
        <v>19.396192339910957</v>
      </c>
      <c r="D47" s="1034">
        <v>49.68069980409858</v>
      </c>
      <c r="E47" s="1034">
        <v>9.2691902881550252</v>
      </c>
      <c r="F47" s="367"/>
      <c r="G47" s="367"/>
      <c r="H47" s="367"/>
      <c r="I47" s="4"/>
      <c r="J47" s="4"/>
      <c r="K47" s="4"/>
      <c r="L47" s="4"/>
      <c r="M47" s="4"/>
      <c r="N47" s="368"/>
      <c r="O47" s="94"/>
      <c r="P47" s="81"/>
      <c r="R47" s="141"/>
      <c r="S47" s="145"/>
      <c r="T47" s="145"/>
      <c r="U47" s="169"/>
      <c r="V47" s="145"/>
      <c r="W47" s="145"/>
      <c r="X47" s="141"/>
      <c r="Y47" s="141"/>
      <c r="Z47" s="141"/>
      <c r="AA47" s="141"/>
      <c r="AB47" s="141"/>
      <c r="AC47" s="141"/>
      <c r="AD47" s="141"/>
      <c r="AE47" s="141"/>
      <c r="AF47" s="141"/>
      <c r="AG47" s="141"/>
      <c r="AH47" s="141"/>
      <c r="AI47" s="141"/>
      <c r="AJ47" s="141"/>
      <c r="AK47"/>
      <c r="AL47"/>
      <c r="AM47"/>
      <c r="BI47" s="34"/>
      <c r="BJ47" s="34"/>
      <c r="BK47" s="34"/>
    </row>
    <row r="48" spans="1:181" ht="14.25" customHeight="1">
      <c r="A48" s="670" t="s">
        <v>10</v>
      </c>
      <c r="B48" s="1029">
        <v>69.945910868467934</v>
      </c>
      <c r="C48" s="1029">
        <v>34.798831743567554</v>
      </c>
      <c r="D48" s="1029">
        <v>62.252137561123853</v>
      </c>
      <c r="E48" s="1029">
        <v>9.2606592481597314</v>
      </c>
      <c r="F48" s="367"/>
      <c r="G48" s="367"/>
      <c r="H48" s="367"/>
      <c r="I48" s="145"/>
      <c r="J48" s="145"/>
      <c r="K48" s="145"/>
      <c r="L48" s="145"/>
      <c r="M48" s="145"/>
      <c r="N48" s="4"/>
      <c r="O48" s="113"/>
      <c r="P48" s="86"/>
      <c r="Q48" s="54"/>
      <c r="R48" s="158"/>
      <c r="S48" s="158"/>
      <c r="T48" s="158"/>
      <c r="U48" s="302"/>
      <c r="V48" s="158"/>
      <c r="W48" s="158"/>
      <c r="X48" s="160"/>
      <c r="Y48" s="160"/>
      <c r="Z48" s="160"/>
      <c r="AA48" s="160"/>
      <c r="AB48" s="160"/>
      <c r="AC48" s="160"/>
      <c r="AD48" s="160"/>
      <c r="AE48" s="160"/>
      <c r="AF48" s="160"/>
      <c r="AG48" s="160"/>
      <c r="AH48" s="160"/>
      <c r="AI48" s="160"/>
      <c r="AJ48" s="160"/>
      <c r="AK48"/>
      <c r="AL48"/>
      <c r="AM48"/>
      <c r="BI48" s="34"/>
      <c r="BJ48" s="34"/>
      <c r="BK48" s="34"/>
    </row>
    <row r="49" spans="1:63" ht="14.25" customHeight="1">
      <c r="A49" s="524" t="s">
        <v>11</v>
      </c>
      <c r="B49" s="1034">
        <v>61.039979743077744</v>
      </c>
      <c r="C49" s="1034">
        <v>27.675315933595549</v>
      </c>
      <c r="D49" s="1034">
        <v>26.391569430291028</v>
      </c>
      <c r="E49" s="1034">
        <v>4.1591286866594936</v>
      </c>
      <c r="F49" s="367"/>
      <c r="G49" s="367"/>
      <c r="H49" s="367"/>
      <c r="I49" s="138"/>
      <c r="J49" s="138"/>
      <c r="K49" s="138"/>
      <c r="L49" s="138"/>
      <c r="M49" s="138"/>
      <c r="N49" s="273"/>
      <c r="O49" s="118"/>
      <c r="P49" s="86"/>
      <c r="Q49" s="54"/>
      <c r="R49" s="158"/>
      <c r="S49" s="158"/>
      <c r="T49" s="158"/>
      <c r="U49" s="302"/>
      <c r="V49" s="158"/>
      <c r="W49" s="158"/>
      <c r="X49" s="160"/>
      <c r="Y49" s="160"/>
      <c r="Z49" s="160"/>
      <c r="AA49" s="160"/>
      <c r="AB49" s="160"/>
      <c r="AC49" s="160"/>
      <c r="AD49" s="160"/>
      <c r="AE49" s="160"/>
      <c r="AF49" s="160"/>
      <c r="AG49" s="160"/>
      <c r="AH49" s="160"/>
      <c r="AI49" s="160"/>
      <c r="AJ49" s="160"/>
      <c r="AK49"/>
      <c r="AL49"/>
      <c r="AM49"/>
      <c r="BI49" s="34"/>
      <c r="BJ49" s="34"/>
      <c r="BK49" s="34"/>
    </row>
    <row r="50" spans="1:63" ht="14.25" customHeight="1">
      <c r="A50" s="670" t="s">
        <v>12</v>
      </c>
      <c r="B50" s="1029">
        <v>113.0994160219177</v>
      </c>
      <c r="C50" s="1029">
        <v>10.425972593147614</v>
      </c>
      <c r="D50" s="1029">
        <v>25.99215967220324</v>
      </c>
      <c r="E50" s="1029">
        <v>4.7010069955739349</v>
      </c>
      <c r="F50" s="367"/>
      <c r="G50" s="367"/>
      <c r="H50" s="367"/>
      <c r="I50" s="138"/>
      <c r="J50" s="138"/>
      <c r="K50" s="138"/>
      <c r="L50" s="138"/>
      <c r="M50" s="138"/>
      <c r="N50" s="4"/>
      <c r="O50" s="94"/>
      <c r="P50" s="86"/>
      <c r="Q50" s="54"/>
      <c r="R50" s="158"/>
      <c r="S50" s="158"/>
      <c r="T50" s="158"/>
      <c r="U50" s="302"/>
      <c r="V50" s="158"/>
      <c r="W50" s="158"/>
      <c r="X50" s="160"/>
      <c r="Y50" s="160"/>
      <c r="Z50" s="160"/>
      <c r="AA50" s="160"/>
      <c r="AB50" s="160"/>
      <c r="AC50" s="160"/>
      <c r="AD50" s="160"/>
      <c r="AE50" s="160"/>
      <c r="AF50" s="160"/>
      <c r="AG50" s="160"/>
      <c r="AH50" s="160"/>
      <c r="AI50" s="160"/>
      <c r="AJ50" s="160"/>
      <c r="AK50"/>
      <c r="AL50"/>
      <c r="AM50"/>
      <c r="BI50" s="34"/>
      <c r="BJ50" s="34"/>
      <c r="BK50" s="34"/>
    </row>
    <row r="51" spans="1:63" ht="14.25" customHeight="1">
      <c r="A51" s="524" t="s">
        <v>13</v>
      </c>
      <c r="B51" s="1034">
        <v>81.011063786902895</v>
      </c>
      <c r="C51" s="1034">
        <v>19.758658343808797</v>
      </c>
      <c r="D51" s="1034">
        <v>27.707835371102536</v>
      </c>
      <c r="E51" s="1034">
        <v>3.250203125423456</v>
      </c>
      <c r="F51" s="367"/>
      <c r="G51" s="367"/>
      <c r="H51" s="367"/>
      <c r="I51" s="138"/>
      <c r="J51" s="138"/>
      <c r="K51" s="138"/>
      <c r="L51" s="138"/>
      <c r="M51" s="138"/>
      <c r="N51" s="83"/>
      <c r="O51" s="83"/>
      <c r="P51" s="86"/>
      <c r="Q51" s="54"/>
      <c r="R51" s="158"/>
      <c r="S51" s="158"/>
      <c r="T51" s="158"/>
      <c r="U51" s="302"/>
      <c r="V51" s="158"/>
      <c r="W51" s="158"/>
      <c r="X51" s="160"/>
      <c r="Y51" s="160"/>
      <c r="Z51" s="160"/>
      <c r="AA51" s="160"/>
      <c r="AB51" s="160"/>
      <c r="AC51" s="160"/>
      <c r="AD51" s="160"/>
      <c r="AE51" s="160"/>
      <c r="AF51" s="160"/>
      <c r="AG51" s="160"/>
      <c r="AH51" s="160"/>
      <c r="AI51" s="160"/>
      <c r="AJ51" s="160"/>
      <c r="AK51"/>
      <c r="AL51"/>
      <c r="AM51"/>
      <c r="BI51" s="34"/>
      <c r="BJ51" s="34"/>
      <c r="BK51" s="34"/>
    </row>
    <row r="52" spans="1:63" ht="14.25" customHeight="1">
      <c r="A52" s="670" t="s">
        <v>14</v>
      </c>
      <c r="B52" s="1029">
        <v>55.794330772562027</v>
      </c>
      <c r="C52" s="1029">
        <v>69.152662265682153</v>
      </c>
      <c r="D52" s="1029">
        <v>32.297409549942323</v>
      </c>
      <c r="E52" s="1029">
        <v>5.3262498517033183</v>
      </c>
      <c r="F52" s="367"/>
      <c r="G52" s="367"/>
      <c r="H52" s="367"/>
      <c r="I52" s="138"/>
      <c r="J52" s="138"/>
      <c r="K52" s="138"/>
      <c r="L52" s="138"/>
      <c r="M52" s="138"/>
      <c r="N52" s="4"/>
      <c r="O52" s="94"/>
      <c r="P52" s="86"/>
      <c r="Q52" s="54"/>
      <c r="R52" s="158"/>
      <c r="S52" s="158"/>
      <c r="T52" s="158"/>
      <c r="U52" s="302"/>
      <c r="V52" s="158"/>
      <c r="W52" s="158"/>
      <c r="X52" s="160"/>
      <c r="Y52" s="160"/>
      <c r="Z52" s="160"/>
      <c r="AA52" s="160"/>
      <c r="AB52" s="160"/>
      <c r="AC52" s="160"/>
      <c r="AD52" s="160"/>
      <c r="AE52" s="160"/>
      <c r="AF52" s="160"/>
      <c r="AG52" s="160"/>
      <c r="AH52" s="160"/>
      <c r="AI52" s="160"/>
      <c r="AJ52" s="160"/>
      <c r="AK52"/>
      <c r="AL52"/>
      <c r="AM52"/>
      <c r="BI52" s="34"/>
      <c r="BJ52" s="34"/>
      <c r="BK52" s="34"/>
    </row>
    <row r="53" spans="1:63" ht="14.25" customHeight="1">
      <c r="A53" s="524" t="s">
        <v>15</v>
      </c>
      <c r="B53" s="1034">
        <v>304.7956725855679</v>
      </c>
      <c r="C53" s="1034">
        <v>23.07440684479478</v>
      </c>
      <c r="D53" s="1034">
        <v>266.17324679944227</v>
      </c>
      <c r="E53" s="1034">
        <v>1.1232134520288364</v>
      </c>
      <c r="F53" s="367"/>
      <c r="G53" s="367"/>
      <c r="H53" s="367"/>
      <c r="I53" s="665" t="s">
        <v>228</v>
      </c>
      <c r="J53" s="138"/>
      <c r="K53" s="138"/>
      <c r="L53" s="138"/>
      <c r="M53" s="138"/>
      <c r="N53" s="4"/>
      <c r="O53" s="94"/>
      <c r="P53" s="86"/>
      <c r="Q53" s="54"/>
      <c r="R53" s="158"/>
      <c r="S53" s="158"/>
      <c r="T53" s="158"/>
      <c r="U53" s="302"/>
      <c r="V53" s="158"/>
      <c r="W53" s="158"/>
      <c r="X53" s="160"/>
      <c r="Y53" s="160"/>
      <c r="Z53" s="160"/>
      <c r="AA53" s="160"/>
      <c r="AB53" s="160"/>
      <c r="AC53" s="160"/>
      <c r="AD53" s="160"/>
      <c r="AE53" s="160"/>
      <c r="AF53" s="160"/>
      <c r="AG53" s="160"/>
      <c r="AH53" s="160"/>
      <c r="AI53" s="160"/>
      <c r="AJ53" s="160"/>
      <c r="AK53"/>
      <c r="AL53"/>
      <c r="AM53"/>
      <c r="BI53" s="34"/>
      <c r="BJ53" s="34"/>
      <c r="BK53" s="34"/>
    </row>
    <row r="54" spans="1:63" ht="14.25" customHeight="1">
      <c r="A54" s="670" t="s">
        <v>16</v>
      </c>
      <c r="B54" s="1029">
        <v>54.19460877884709</v>
      </c>
      <c r="C54" s="1029">
        <v>14.367909106257883</v>
      </c>
      <c r="D54" s="1029">
        <v>48.000711117070054</v>
      </c>
      <c r="E54" s="1029">
        <v>11.64273240704876</v>
      </c>
      <c r="F54" s="367"/>
      <c r="G54" s="367"/>
      <c r="H54" s="367"/>
      <c r="I54" s="668" t="s">
        <v>3</v>
      </c>
      <c r="J54" s="138"/>
      <c r="K54" s="138"/>
      <c r="L54" s="138"/>
      <c r="M54" s="138"/>
      <c r="N54" s="4"/>
      <c r="O54" s="94"/>
      <c r="P54" s="86"/>
      <c r="Q54" s="54"/>
      <c r="R54" s="158"/>
      <c r="S54" s="158"/>
      <c r="T54" s="158"/>
      <c r="U54" s="302"/>
      <c r="V54" s="158"/>
      <c r="W54" s="158"/>
      <c r="X54" s="160"/>
      <c r="Y54" s="160"/>
      <c r="Z54" s="316"/>
      <c r="AA54" s="160"/>
      <c r="AB54" s="160"/>
      <c r="AC54" s="160"/>
      <c r="AD54" s="160"/>
      <c r="AE54" s="160"/>
      <c r="AF54" s="160"/>
      <c r="AG54" s="160"/>
      <c r="AH54" s="160"/>
      <c r="AI54" s="160"/>
      <c r="AJ54" s="160"/>
      <c r="AK54"/>
      <c r="AL54"/>
      <c r="AM54"/>
      <c r="BI54" s="34"/>
      <c r="BJ54" s="34"/>
      <c r="BK54" s="34"/>
    </row>
    <row r="55" spans="1:63" ht="14.25" customHeight="1">
      <c r="A55" s="524" t="s">
        <v>17</v>
      </c>
      <c r="B55" s="1034">
        <v>88.546879813609806</v>
      </c>
      <c r="C55" s="1034">
        <v>15.149871821481282</v>
      </c>
      <c r="D55" s="1034">
        <v>76.92045436503885</v>
      </c>
      <c r="E55" s="1034">
        <v>11.973109073525665</v>
      </c>
      <c r="F55" s="367"/>
      <c r="G55" s="367"/>
      <c r="H55" s="367"/>
      <c r="I55" s="669" t="s">
        <v>402</v>
      </c>
      <c r="J55" s="138"/>
      <c r="K55" s="138"/>
      <c r="M55" s="138"/>
      <c r="N55" s="369"/>
      <c r="O55" s="369"/>
      <c r="P55" s="86"/>
      <c r="Q55" s="54"/>
      <c r="R55" s="158"/>
      <c r="S55" s="158"/>
      <c r="T55" s="158"/>
      <c r="U55" s="302"/>
      <c r="V55" s="158"/>
      <c r="W55" s="158"/>
      <c r="X55" s="160"/>
      <c r="Y55" s="160"/>
      <c r="Z55" s="160"/>
      <c r="AA55" s="160"/>
      <c r="AB55" s="160"/>
      <c r="AC55" s="160"/>
      <c r="AD55" s="160"/>
      <c r="AE55" s="160"/>
      <c r="AF55" s="160"/>
      <c r="AG55" s="160"/>
      <c r="AH55" s="160"/>
      <c r="AI55" s="160"/>
      <c r="AJ55" s="160"/>
      <c r="AK55"/>
      <c r="AL55"/>
      <c r="AM55"/>
      <c r="BI55" s="34"/>
      <c r="BJ55" s="34"/>
      <c r="BK55" s="34"/>
    </row>
    <row r="56" spans="1:63" ht="14.25" customHeight="1">
      <c r="A56" s="670" t="s">
        <v>18</v>
      </c>
      <c r="B56" s="1029">
        <v>76.253458398425991</v>
      </c>
      <c r="C56" s="1029">
        <v>20.188504918718582</v>
      </c>
      <c r="D56" s="1029">
        <v>27.522128507650983</v>
      </c>
      <c r="E56" s="1029">
        <v>7.5924019949407642</v>
      </c>
      <c r="F56" s="367"/>
      <c r="G56" s="367"/>
      <c r="H56" s="367"/>
      <c r="I56" s="520" t="s">
        <v>330</v>
      </c>
      <c r="K56" s="161"/>
      <c r="L56" s="138"/>
      <c r="M56" s="138"/>
      <c r="N56" s="369"/>
      <c r="O56" s="369"/>
      <c r="P56" s="86"/>
      <c r="Q56" s="54"/>
      <c r="R56" s="158"/>
      <c r="S56" s="158"/>
      <c r="T56" s="158"/>
      <c r="U56" s="302"/>
      <c r="V56" s="158"/>
      <c r="W56" s="158"/>
      <c r="X56" s="160"/>
      <c r="Y56" s="160"/>
      <c r="Z56" s="160"/>
      <c r="AA56" s="160"/>
      <c r="AB56" s="160"/>
      <c r="AC56" s="160"/>
      <c r="AD56" s="160"/>
      <c r="AE56" s="160"/>
      <c r="AF56" s="160"/>
      <c r="AG56" s="160"/>
      <c r="AH56" s="160"/>
      <c r="AI56" s="160"/>
      <c r="AJ56" s="160"/>
      <c r="AK56"/>
      <c r="AL56"/>
      <c r="AM56"/>
      <c r="BI56" s="34"/>
      <c r="BJ56" s="34"/>
      <c r="BK56" s="34"/>
    </row>
    <row r="57" spans="1:63" ht="14.25" customHeight="1">
      <c r="A57" s="524" t="s">
        <v>19</v>
      </c>
      <c r="B57" s="1034">
        <v>84.247823275396371</v>
      </c>
      <c r="C57" s="1034">
        <v>18.679419228729905</v>
      </c>
      <c r="D57" s="1034">
        <v>17.121092725441347</v>
      </c>
      <c r="E57" s="1034">
        <v>15.41290745490176</v>
      </c>
      <c r="F57" s="367"/>
      <c r="G57" s="367"/>
      <c r="H57" s="367"/>
      <c r="J57" s="138"/>
      <c r="K57" s="138"/>
      <c r="L57" s="138"/>
      <c r="M57" s="138"/>
      <c r="N57" s="369"/>
      <c r="O57" s="369"/>
      <c r="P57" s="86"/>
      <c r="Q57" s="54"/>
      <c r="R57" s="158"/>
      <c r="S57" s="158"/>
      <c r="T57" s="158"/>
      <c r="U57" s="302"/>
      <c r="V57" s="158"/>
      <c r="W57" s="158"/>
      <c r="X57" s="160"/>
      <c r="Y57" s="160"/>
      <c r="Z57" s="160"/>
      <c r="AA57" s="160"/>
      <c r="AB57" s="160"/>
      <c r="AC57" s="160"/>
      <c r="AD57" s="160"/>
      <c r="AE57" s="160"/>
      <c r="AF57" s="160"/>
      <c r="AG57" s="160"/>
      <c r="AH57" s="160"/>
      <c r="AI57" s="160"/>
      <c r="AJ57" s="160"/>
      <c r="AK57"/>
      <c r="AL57"/>
      <c r="AM57"/>
      <c r="BI57" s="34"/>
      <c r="BJ57" s="34"/>
      <c r="BK57" s="34"/>
    </row>
    <row r="58" spans="1:63" ht="14.25" customHeight="1">
      <c r="A58" s="670" t="s">
        <v>20</v>
      </c>
      <c r="B58" s="1029">
        <v>102.95479090904188</v>
      </c>
      <c r="C58" s="1029">
        <v>21.719651638763583</v>
      </c>
      <c r="D58" s="1029">
        <v>36.733166216196153</v>
      </c>
      <c r="E58" s="1029">
        <v>2.7292113606278265</v>
      </c>
      <c r="F58" s="367"/>
      <c r="G58" s="367"/>
      <c r="H58" s="367"/>
      <c r="J58" s="138"/>
      <c r="K58" s="138"/>
      <c r="L58" s="138"/>
      <c r="M58" s="138"/>
      <c r="N58" s="369"/>
      <c r="O58" s="369"/>
      <c r="P58" s="86"/>
      <c r="Q58" s="54"/>
      <c r="R58" s="158"/>
      <c r="S58" s="158"/>
      <c r="T58" s="158"/>
      <c r="U58" s="302"/>
      <c r="V58" s="158"/>
      <c r="W58" s="158"/>
      <c r="X58" s="160"/>
      <c r="Y58" s="160"/>
      <c r="Z58" s="160"/>
      <c r="AA58" s="160"/>
      <c r="AB58" s="160"/>
      <c r="AC58" s="160"/>
      <c r="AD58" s="160"/>
      <c r="AE58" s="160"/>
      <c r="AF58" s="160"/>
      <c r="AG58" s="160"/>
      <c r="AH58" s="160"/>
      <c r="AI58" s="160"/>
      <c r="AJ58" s="160"/>
      <c r="AK58"/>
      <c r="AL58"/>
      <c r="AM58"/>
      <c r="BI58" s="34"/>
      <c r="BJ58" s="34"/>
      <c r="BK58" s="34"/>
    </row>
    <row r="59" spans="1:63" ht="14.25" customHeight="1">
      <c r="A59" s="524" t="s">
        <v>21</v>
      </c>
      <c r="B59" s="1034">
        <v>79.37407656846068</v>
      </c>
      <c r="C59" s="1034">
        <v>26.554913752803639</v>
      </c>
      <c r="D59" s="1034">
        <v>40.893923269869987</v>
      </c>
      <c r="E59" s="1034">
        <v>5.2466009503431472</v>
      </c>
      <c r="F59" s="367"/>
      <c r="G59" s="367"/>
      <c r="H59" s="367"/>
      <c r="I59" s="138"/>
      <c r="J59" s="138"/>
      <c r="K59" s="138"/>
      <c r="L59" s="138"/>
      <c r="M59" s="138"/>
      <c r="N59" s="369"/>
      <c r="O59" s="369"/>
      <c r="P59" s="86"/>
      <c r="Q59" s="54"/>
      <c r="R59" s="158"/>
      <c r="S59" s="158"/>
      <c r="T59" s="158"/>
      <c r="U59" s="302"/>
      <c r="V59" s="158"/>
      <c r="W59" s="158"/>
      <c r="X59" s="160"/>
      <c r="Y59" s="160"/>
      <c r="Z59" s="160"/>
      <c r="AA59" s="160"/>
      <c r="AB59" s="160"/>
      <c r="AC59" s="160"/>
      <c r="AD59" s="160"/>
      <c r="AE59" s="160"/>
      <c r="AF59" s="160"/>
      <c r="AG59" s="160"/>
      <c r="AH59" s="160"/>
      <c r="AI59" s="160"/>
      <c r="AJ59" s="160"/>
      <c r="AK59"/>
      <c r="AL59"/>
      <c r="AM59"/>
      <c r="BI59" s="34"/>
      <c r="BJ59" s="34"/>
      <c r="BK59" s="34"/>
    </row>
    <row r="60" spans="1:63" ht="14.25" customHeight="1">
      <c r="A60" s="670" t="s">
        <v>22</v>
      </c>
      <c r="B60" s="1029">
        <v>90.194836542711542</v>
      </c>
      <c r="C60" s="1029">
        <v>31.041472199185431</v>
      </c>
      <c r="D60" s="1029">
        <v>33.342164754301912</v>
      </c>
      <c r="E60" s="1029">
        <v>24.384529560906039</v>
      </c>
      <c r="F60" s="367"/>
      <c r="G60" s="367"/>
      <c r="H60" s="367"/>
      <c r="I60" s="138"/>
      <c r="J60" s="138"/>
      <c r="K60" s="138"/>
      <c r="L60" s="138"/>
      <c r="M60" s="138"/>
      <c r="N60" s="369"/>
      <c r="O60" s="369"/>
      <c r="P60" s="86"/>
      <c r="Q60" s="54"/>
      <c r="R60" s="158"/>
      <c r="S60" s="158"/>
      <c r="T60" s="158"/>
      <c r="U60" s="302"/>
      <c r="V60" s="158"/>
      <c r="W60" s="158"/>
      <c r="X60" s="160"/>
      <c r="Y60" s="160"/>
      <c r="Z60" s="160"/>
      <c r="AA60" s="160"/>
      <c r="AB60" s="160"/>
      <c r="AC60" s="160"/>
      <c r="AD60" s="160"/>
      <c r="AE60" s="160"/>
      <c r="AF60" s="160"/>
      <c r="AG60" s="160"/>
      <c r="AH60" s="160"/>
      <c r="AI60" s="160"/>
      <c r="AJ60" s="160"/>
      <c r="AK60"/>
      <c r="AL60"/>
      <c r="AM60"/>
      <c r="BI60" s="34"/>
      <c r="BJ60" s="34"/>
      <c r="BK60" s="34"/>
    </row>
    <row r="61" spans="1:63" ht="14.25" customHeight="1">
      <c r="A61" s="524" t="s">
        <v>23</v>
      </c>
      <c r="B61" s="1034">
        <v>87.989119408497217</v>
      </c>
      <c r="C61" s="1034">
        <v>9.3348394643098569</v>
      </c>
      <c r="D61" s="1034">
        <v>36.539093173175473</v>
      </c>
      <c r="E61" s="1034">
        <v>9.057396588663174</v>
      </c>
      <c r="F61" s="367"/>
      <c r="G61" s="367"/>
      <c r="H61" s="367"/>
      <c r="I61" s="138"/>
      <c r="J61" s="138"/>
      <c r="K61" s="138"/>
      <c r="L61" s="138"/>
      <c r="M61" s="138"/>
      <c r="N61" s="369"/>
      <c r="O61" s="369"/>
      <c r="P61" s="86"/>
      <c r="Q61" s="54"/>
      <c r="R61" s="158"/>
      <c r="S61" s="158"/>
      <c r="T61" s="158"/>
      <c r="U61" s="302"/>
      <c r="V61" s="158"/>
      <c r="W61" s="158"/>
      <c r="X61" s="160"/>
      <c r="Y61" s="160"/>
      <c r="Z61" s="160"/>
      <c r="AA61" s="160"/>
      <c r="AB61" s="160"/>
      <c r="AC61" s="160"/>
      <c r="AD61" s="160"/>
      <c r="AE61" s="160"/>
      <c r="AF61" s="160"/>
      <c r="AG61" s="160"/>
      <c r="AH61" s="160"/>
      <c r="AI61" s="160"/>
      <c r="AJ61" s="160"/>
      <c r="AK61"/>
      <c r="AL61"/>
      <c r="AM61"/>
      <c r="BI61" s="34"/>
      <c r="BJ61" s="34"/>
      <c r="BK61" s="34"/>
    </row>
    <row r="62" spans="1:63" ht="14.25" customHeight="1">
      <c r="A62" s="670" t="s">
        <v>24</v>
      </c>
      <c r="B62" s="1029">
        <v>85.184684084293551</v>
      </c>
      <c r="C62" s="1029">
        <v>28.485202489703756</v>
      </c>
      <c r="D62" s="1029">
        <v>63.745417866377011</v>
      </c>
      <c r="E62" s="1029">
        <v>9.5224175361789278</v>
      </c>
      <c r="F62" s="367"/>
      <c r="G62" s="367"/>
      <c r="H62" s="367"/>
      <c r="I62" s="138"/>
      <c r="J62" s="138"/>
      <c r="K62" s="138"/>
      <c r="L62" s="138"/>
      <c r="M62" s="138"/>
      <c r="N62" s="369"/>
      <c r="O62" s="369"/>
      <c r="P62" s="86"/>
      <c r="Q62" s="54"/>
      <c r="R62" s="158"/>
      <c r="S62" s="158"/>
      <c r="T62" s="158"/>
      <c r="U62" s="302"/>
      <c r="V62" s="158"/>
      <c r="W62" s="158"/>
      <c r="X62" s="160"/>
      <c r="Y62" s="160"/>
      <c r="Z62" s="160"/>
      <c r="AA62" s="160"/>
      <c r="AB62" s="160"/>
      <c r="AC62" s="160"/>
      <c r="AD62" s="160"/>
      <c r="AE62" s="160"/>
      <c r="AF62" s="160"/>
      <c r="AG62" s="160"/>
      <c r="AH62" s="160"/>
      <c r="AI62" s="160"/>
      <c r="AJ62" s="160"/>
      <c r="AK62"/>
      <c r="AL62"/>
      <c r="AM62"/>
      <c r="BI62" s="34"/>
      <c r="BJ62" s="34"/>
      <c r="BK62" s="34"/>
    </row>
    <row r="63" spans="1:63" ht="14.25" customHeight="1">
      <c r="A63" s="524" t="s">
        <v>25</v>
      </c>
      <c r="B63" s="1034">
        <v>105.63232444002749</v>
      </c>
      <c r="C63" s="1034">
        <v>20.649402767372525</v>
      </c>
      <c r="D63" s="1034">
        <v>24.214694707336331</v>
      </c>
      <c r="E63" s="1034">
        <v>11.506556532375241</v>
      </c>
      <c r="F63" s="367"/>
      <c r="G63" s="367"/>
      <c r="H63" s="367"/>
      <c r="I63" s="138"/>
      <c r="J63" s="138"/>
      <c r="K63" s="138"/>
      <c r="L63" s="138"/>
      <c r="M63" s="138"/>
      <c r="N63" s="369"/>
      <c r="O63" s="369"/>
      <c r="P63" s="86"/>
      <c r="Q63" s="54"/>
      <c r="R63" s="158"/>
      <c r="S63" s="158"/>
      <c r="T63" s="158"/>
      <c r="U63" s="302"/>
      <c r="V63" s="158"/>
      <c r="W63" s="158"/>
      <c r="X63" s="160"/>
      <c r="Y63" s="160"/>
      <c r="Z63" s="160"/>
      <c r="AA63" s="160"/>
      <c r="AB63" s="160"/>
      <c r="AC63" s="160"/>
      <c r="AD63" s="160"/>
      <c r="AE63" s="160"/>
      <c r="AF63" s="160"/>
      <c r="AG63" s="160"/>
      <c r="AH63" s="160"/>
      <c r="AI63" s="160"/>
      <c r="AJ63" s="160"/>
      <c r="AK63"/>
      <c r="AL63"/>
      <c r="AM63"/>
      <c r="BI63" s="34"/>
      <c r="BJ63" s="34"/>
      <c r="BK63" s="34"/>
    </row>
    <row r="64" spans="1:63" ht="14.25" customHeight="1">
      <c r="A64" s="670" t="s">
        <v>26</v>
      </c>
      <c r="B64" s="1029">
        <v>40.360641800690324</v>
      </c>
      <c r="C64" s="1029">
        <v>15.262751496820538</v>
      </c>
      <c r="D64" s="1029">
        <v>26.043760252186107</v>
      </c>
      <c r="E64" s="1029">
        <v>10.786633347347312</v>
      </c>
      <c r="F64" s="367"/>
      <c r="G64" s="367"/>
      <c r="H64" s="367"/>
      <c r="I64" s="138"/>
      <c r="J64" s="138"/>
      <c r="K64" s="138"/>
      <c r="L64" s="138"/>
      <c r="M64" s="138"/>
      <c r="N64" s="369"/>
      <c r="O64" s="369"/>
      <c r="P64" s="86"/>
      <c r="Q64" s="54"/>
      <c r="R64" s="158"/>
      <c r="S64" s="158"/>
      <c r="T64" s="158"/>
      <c r="U64" s="302"/>
      <c r="V64" s="158"/>
      <c r="W64" s="158"/>
      <c r="X64" s="160"/>
      <c r="Y64" s="160"/>
      <c r="Z64" s="160"/>
      <c r="AA64" s="160"/>
      <c r="AB64" s="160"/>
      <c r="AC64" s="160"/>
      <c r="AD64" s="160"/>
      <c r="AE64" s="160"/>
      <c r="AF64" s="160"/>
      <c r="AG64" s="160"/>
      <c r="AH64" s="160"/>
      <c r="AI64" s="160"/>
      <c r="AJ64" s="160"/>
      <c r="AK64"/>
      <c r="AL64"/>
      <c r="AM64"/>
      <c r="BI64" s="34"/>
      <c r="BJ64" s="34"/>
      <c r="BK64" s="34"/>
    </row>
    <row r="65" spans="1:63" ht="14.25" customHeight="1">
      <c r="A65" s="524" t="s">
        <v>27</v>
      </c>
      <c r="B65" s="1034">
        <v>66.975987927909316</v>
      </c>
      <c r="C65" s="1034">
        <v>36.069124588839053</v>
      </c>
      <c r="D65" s="1034">
        <v>28.812348656456244</v>
      </c>
      <c r="E65" s="1034">
        <v>1.2992445914554571</v>
      </c>
      <c r="F65" s="367"/>
      <c r="G65" s="367"/>
      <c r="H65" s="367"/>
      <c r="I65" s="138"/>
      <c r="J65" s="138"/>
      <c r="K65" s="138"/>
      <c r="L65" s="138"/>
      <c r="M65" s="138"/>
      <c r="N65" s="369"/>
      <c r="O65" s="369"/>
      <c r="P65" s="86"/>
      <c r="Q65" s="54"/>
      <c r="R65" s="158"/>
      <c r="S65" s="158"/>
      <c r="T65" s="158"/>
      <c r="U65" s="302"/>
      <c r="V65" s="158"/>
      <c r="W65" s="158"/>
      <c r="X65" s="160"/>
      <c r="Y65" s="160"/>
      <c r="Z65" s="160"/>
      <c r="AA65" s="160"/>
      <c r="AB65" s="160"/>
      <c r="AC65" s="160"/>
      <c r="AD65" s="160"/>
      <c r="AE65" s="160"/>
      <c r="AF65" s="160"/>
      <c r="AG65" s="160"/>
      <c r="AH65" s="160"/>
      <c r="AI65" s="160"/>
      <c r="AJ65" s="160"/>
      <c r="AK65"/>
      <c r="AL65"/>
      <c r="AM65"/>
      <c r="BI65" s="34"/>
      <c r="BJ65" s="34"/>
      <c r="BK65" s="34"/>
    </row>
    <row r="66" spans="1:63" ht="14.25" customHeight="1">
      <c r="A66" s="670" t="s">
        <v>28</v>
      </c>
      <c r="B66" s="1029">
        <v>63.097636354751678</v>
      </c>
      <c r="C66" s="1029">
        <v>17.960231812475097</v>
      </c>
      <c r="D66" s="1029">
        <v>26.727106976927764</v>
      </c>
      <c r="E66" s="1029">
        <v>1.4146637632157291</v>
      </c>
      <c r="F66" s="367"/>
      <c r="G66" s="367"/>
      <c r="H66" s="367"/>
      <c r="I66" s="138"/>
      <c r="J66" s="138"/>
      <c r="K66" s="138"/>
      <c r="L66" s="138"/>
      <c r="M66" s="138"/>
      <c r="N66" s="369"/>
      <c r="O66" s="369"/>
      <c r="P66" s="86"/>
      <c r="Q66" s="54"/>
      <c r="R66" s="158"/>
      <c r="S66" s="158"/>
      <c r="T66" s="158"/>
      <c r="U66" s="302"/>
      <c r="V66" s="158"/>
      <c r="W66" s="158"/>
      <c r="X66" s="160"/>
      <c r="Y66" s="160"/>
      <c r="Z66" s="160"/>
      <c r="AA66" s="160"/>
      <c r="AB66" s="160"/>
      <c r="AC66" s="160"/>
      <c r="AD66" s="160"/>
      <c r="AE66" s="160"/>
      <c r="AF66" s="160"/>
      <c r="AG66" s="160"/>
      <c r="AH66" s="160"/>
      <c r="AI66" s="160"/>
      <c r="AJ66" s="160"/>
      <c r="AK66"/>
      <c r="AL66"/>
      <c r="AM66"/>
      <c r="BI66" s="34"/>
      <c r="BJ66" s="34"/>
      <c r="BK66" s="34"/>
    </row>
    <row r="67" spans="1:63" ht="14.25" customHeight="1">
      <c r="A67" s="679" t="s">
        <v>29</v>
      </c>
      <c r="B67" s="1032">
        <v>81.580084245651136</v>
      </c>
      <c r="C67" s="1032">
        <v>23.45965135258945</v>
      </c>
      <c r="D67" s="1032">
        <v>38.161639201217355</v>
      </c>
      <c r="E67" s="1032">
        <v>6.6868099946782413</v>
      </c>
      <c r="F67" s="367"/>
      <c r="G67" s="367"/>
      <c r="H67" s="367"/>
      <c r="I67" s="138"/>
      <c r="J67" s="138"/>
      <c r="K67" s="138"/>
      <c r="L67" s="138"/>
      <c r="M67" s="138"/>
      <c r="N67" s="369"/>
      <c r="O67" s="369"/>
      <c r="P67" s="86"/>
      <c r="Q67" s="54"/>
      <c r="R67" s="158"/>
      <c r="S67" s="158"/>
      <c r="T67" s="158"/>
      <c r="U67" s="302"/>
      <c r="V67" s="158"/>
      <c r="W67" s="158"/>
      <c r="X67" s="160"/>
      <c r="Y67" s="160"/>
      <c r="Z67" s="160"/>
      <c r="AA67" s="160"/>
      <c r="AB67" s="160"/>
      <c r="AC67" s="160"/>
      <c r="AD67" s="160"/>
      <c r="AE67" s="160"/>
      <c r="AF67" s="160"/>
      <c r="AG67" s="160"/>
      <c r="AH67" s="160"/>
      <c r="AI67" s="160"/>
      <c r="AJ67" s="160"/>
      <c r="AK67"/>
      <c r="AL67"/>
      <c r="AM67"/>
      <c r="BI67" s="34"/>
      <c r="BJ67" s="34"/>
      <c r="BK67" s="34"/>
    </row>
    <row r="68" spans="1:63" ht="14.25" customHeight="1">
      <c r="A68" s="670" t="s">
        <v>30</v>
      </c>
      <c r="B68" s="1029">
        <v>105.13419871688016</v>
      </c>
      <c r="C68" s="1029">
        <v>51.834360189045491</v>
      </c>
      <c r="D68" s="1029">
        <v>33.505496788850103</v>
      </c>
      <c r="E68" s="1029">
        <v>2.7665420588849723</v>
      </c>
      <c r="F68" s="367"/>
      <c r="G68" s="367"/>
      <c r="H68" s="367"/>
      <c r="I68" s="138"/>
      <c r="J68" s="138"/>
      <c r="K68" s="138"/>
      <c r="L68" s="138"/>
      <c r="M68" s="138"/>
      <c r="N68" s="125"/>
      <c r="O68" s="94"/>
      <c r="P68" s="86"/>
      <c r="Q68" s="54"/>
      <c r="R68" s="158"/>
      <c r="S68" s="158"/>
      <c r="T68" s="158"/>
      <c r="U68" s="302"/>
      <c r="V68" s="158"/>
      <c r="W68" s="158"/>
      <c r="X68" s="160"/>
      <c r="Y68" s="160"/>
      <c r="Z68" s="160"/>
      <c r="AA68" s="160"/>
      <c r="AB68" s="160"/>
      <c r="AC68" s="160"/>
      <c r="AD68" s="160"/>
      <c r="AE68" s="160"/>
      <c r="AF68" s="160"/>
      <c r="AG68" s="160"/>
      <c r="AH68" s="160"/>
      <c r="AI68" s="160"/>
      <c r="AJ68" s="160"/>
      <c r="AK68"/>
      <c r="AL68"/>
      <c r="AM68"/>
      <c r="BI68" s="34"/>
      <c r="BJ68" s="34"/>
      <c r="BK68" s="34"/>
    </row>
    <row r="69" spans="1:63" ht="14.25" customHeight="1">
      <c r="A69" s="679" t="s">
        <v>31</v>
      </c>
      <c r="B69" s="1032">
        <v>85.959756512096391</v>
      </c>
      <c r="C69" s="1032">
        <v>28.735669073878963</v>
      </c>
      <c r="D69" s="1032">
        <v>37.295872083673054</v>
      </c>
      <c r="E69" s="1032">
        <v>5.957872009070643</v>
      </c>
      <c r="F69" s="367"/>
      <c r="G69" s="367"/>
      <c r="H69" s="367"/>
      <c r="I69" s="138"/>
      <c r="J69" s="138"/>
      <c r="K69" s="138"/>
      <c r="L69" s="138"/>
      <c r="M69" s="138"/>
      <c r="N69" s="125"/>
      <c r="O69" s="73"/>
      <c r="P69" s="91"/>
      <c r="Q69" s="74"/>
      <c r="R69" s="212"/>
      <c r="S69" s="212"/>
      <c r="T69" s="212"/>
      <c r="U69" s="324"/>
      <c r="V69" s="212"/>
      <c r="W69" s="212"/>
      <c r="X69" s="214"/>
      <c r="Y69" s="214"/>
      <c r="Z69" s="214"/>
      <c r="AA69" s="214"/>
      <c r="AB69" s="214"/>
      <c r="AC69" s="214"/>
      <c r="AD69" s="214"/>
      <c r="AE69" s="214"/>
      <c r="AF69" s="214"/>
      <c r="AG69" s="214"/>
      <c r="AH69" s="214"/>
      <c r="AI69" s="214"/>
      <c r="AJ69" s="214"/>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34"/>
      <c r="BJ69" s="34"/>
      <c r="BK69" s="34"/>
    </row>
    <row r="70" spans="1:63" ht="14.25" customHeight="1">
      <c r="A70" s="670" t="s">
        <v>32</v>
      </c>
      <c r="B70" s="1029">
        <v>120.41872999841425</v>
      </c>
      <c r="C70" s="1029">
        <v>52.205766726436607</v>
      </c>
      <c r="D70" s="1029">
        <v>231.03994054719988</v>
      </c>
      <c r="E70" s="1029">
        <v>8.0665148022103423</v>
      </c>
      <c r="F70" s="367"/>
      <c r="G70" s="367"/>
      <c r="H70" s="367"/>
      <c r="I70" s="145"/>
      <c r="J70" s="145"/>
      <c r="K70" s="145"/>
      <c r="L70" s="145"/>
      <c r="M70" s="145"/>
      <c r="N70" s="217"/>
      <c r="O70" s="73"/>
      <c r="P70" s="86"/>
      <c r="Q70" s="54"/>
      <c r="R70" s="158"/>
      <c r="S70" s="158"/>
      <c r="T70" s="158"/>
      <c r="U70" s="302"/>
      <c r="V70" s="158"/>
      <c r="W70" s="158"/>
      <c r="X70" s="160"/>
      <c r="Y70" s="160"/>
      <c r="Z70" s="160"/>
      <c r="AA70" s="160"/>
      <c r="AB70" s="160"/>
      <c r="AC70" s="160"/>
      <c r="AD70" s="160"/>
      <c r="AE70" s="160"/>
      <c r="AF70" s="160"/>
      <c r="AG70" s="160"/>
      <c r="AH70" s="160"/>
      <c r="AI70" s="160"/>
      <c r="AJ70" s="160"/>
      <c r="AK70"/>
      <c r="AL70"/>
      <c r="AM70"/>
      <c r="BI70" s="34"/>
      <c r="BJ70" s="34"/>
      <c r="BK70" s="34"/>
    </row>
    <row r="71" spans="1:63" ht="14.25" customHeight="1">
      <c r="A71" s="524" t="s">
        <v>33</v>
      </c>
      <c r="B71" s="1034">
        <v>90.734075365428495</v>
      </c>
      <c r="C71" s="1034">
        <v>37.070856696673836</v>
      </c>
      <c r="D71" s="1034">
        <v>144.02489957476629</v>
      </c>
      <c r="E71" s="1034">
        <v>2.9108826086768067</v>
      </c>
      <c r="F71" s="367"/>
      <c r="G71" s="367"/>
      <c r="H71" s="367"/>
      <c r="I71" s="138"/>
      <c r="J71" s="138"/>
      <c r="K71" s="138"/>
      <c r="L71" s="138"/>
      <c r="M71" s="138"/>
      <c r="N71" s="125"/>
      <c r="O71" s="94"/>
      <c r="P71" s="86"/>
      <c r="Q71" s="74"/>
      <c r="R71" s="212"/>
      <c r="S71" s="212"/>
      <c r="T71" s="212"/>
      <c r="U71" s="324"/>
      <c r="V71" s="212"/>
      <c r="W71" s="212"/>
      <c r="X71" s="214"/>
      <c r="Y71" s="214"/>
      <c r="Z71" s="214"/>
      <c r="AA71" s="214"/>
      <c r="AB71" s="214"/>
      <c r="AC71" s="214"/>
      <c r="AD71" s="214"/>
      <c r="AE71" s="214"/>
      <c r="AF71" s="214"/>
      <c r="AG71" s="214"/>
      <c r="AH71" s="214"/>
      <c r="AI71" s="214"/>
      <c r="AJ71" s="214"/>
      <c r="AK71"/>
      <c r="AL71"/>
      <c r="AM71"/>
      <c r="BI71" s="34"/>
      <c r="BJ71" s="34"/>
      <c r="BK71" s="34"/>
    </row>
    <row r="72" spans="1:63" ht="14.25" customHeight="1">
      <c r="A72" s="670" t="s">
        <v>34</v>
      </c>
      <c r="B72" s="1029">
        <v>230.13654254934028</v>
      </c>
      <c r="C72" s="1029">
        <v>11.471495924201381</v>
      </c>
      <c r="D72" s="1029">
        <v>234.11193176626264</v>
      </c>
      <c r="E72" s="1029">
        <v>13.589574918546331</v>
      </c>
      <c r="F72" s="367"/>
      <c r="G72" s="367"/>
      <c r="H72" s="367"/>
      <c r="I72" s="145"/>
      <c r="J72" s="145"/>
      <c r="K72" s="145"/>
      <c r="L72" s="145"/>
      <c r="M72" s="145"/>
      <c r="N72" s="217"/>
      <c r="O72" s="73"/>
      <c r="P72" s="86"/>
      <c r="Q72" s="54"/>
      <c r="R72" s="158"/>
      <c r="S72" s="158"/>
      <c r="T72" s="158"/>
      <c r="U72" s="302"/>
      <c r="V72" s="158"/>
      <c r="W72" s="158"/>
      <c r="X72" s="160"/>
      <c r="Y72" s="160"/>
      <c r="Z72" s="160"/>
      <c r="AA72" s="160"/>
      <c r="AB72" s="160"/>
      <c r="AC72" s="160"/>
      <c r="AD72" s="160"/>
      <c r="AE72" s="160"/>
      <c r="AF72" s="160"/>
      <c r="AG72" s="160"/>
      <c r="AH72" s="160"/>
      <c r="AI72" s="160"/>
      <c r="AJ72" s="160"/>
      <c r="AK72"/>
      <c r="AL72"/>
      <c r="AM72"/>
      <c r="BI72" s="34"/>
      <c r="BJ72" s="34"/>
      <c r="BK72" s="34"/>
    </row>
    <row r="73" spans="1:63" ht="14.25" customHeight="1">
      <c r="A73" s="524" t="s">
        <v>35</v>
      </c>
      <c r="B73" s="1034">
        <v>116.6878933321123</v>
      </c>
      <c r="C73" s="1034">
        <v>143.02800757437916</v>
      </c>
      <c r="D73" s="1034">
        <v>207.02114567606097</v>
      </c>
      <c r="E73" s="1034">
        <v>14.890276345548617</v>
      </c>
      <c r="F73" s="367"/>
      <c r="G73" s="367"/>
      <c r="H73" s="367"/>
      <c r="I73" s="138"/>
      <c r="J73" s="138"/>
      <c r="K73" s="138"/>
      <c r="L73" s="138"/>
      <c r="M73" s="138"/>
      <c r="N73" s="125"/>
      <c r="O73" s="94"/>
      <c r="P73" s="86"/>
      <c r="Q73" s="54"/>
      <c r="R73" s="158"/>
      <c r="S73" s="158"/>
      <c r="T73" s="158"/>
      <c r="U73" s="302"/>
      <c r="V73" s="158"/>
      <c r="W73" s="158"/>
      <c r="X73" s="160"/>
      <c r="Y73" s="160"/>
      <c r="Z73" s="160"/>
      <c r="AA73" s="160"/>
      <c r="AB73" s="160"/>
      <c r="AC73" s="160"/>
      <c r="AD73" s="160"/>
      <c r="AE73" s="160"/>
      <c r="AF73" s="160"/>
      <c r="AG73" s="160"/>
      <c r="AH73" s="160"/>
      <c r="AI73" s="160"/>
      <c r="AJ73" s="160"/>
      <c r="AK73"/>
      <c r="AL73"/>
      <c r="AM73"/>
      <c r="BI73" s="34"/>
      <c r="BJ73" s="34"/>
      <c r="BK73" s="34"/>
    </row>
    <row r="74" spans="1:63" ht="14.25" customHeight="1">
      <c r="A74" s="718" t="s">
        <v>129</v>
      </c>
      <c r="B74" s="1036">
        <v>138.57918810479237</v>
      </c>
      <c r="C74" s="1036">
        <v>81.892734599334219</v>
      </c>
      <c r="D74" s="1036">
        <v>210.298487980294</v>
      </c>
      <c r="E74" s="1036">
        <v>11.637656304267619</v>
      </c>
      <c r="F74" s="367"/>
      <c r="G74" s="367"/>
      <c r="H74" s="367"/>
      <c r="I74" s="138"/>
      <c r="J74" s="138"/>
      <c r="K74" s="138"/>
      <c r="L74" s="138"/>
      <c r="M74" s="138"/>
      <c r="N74" s="125"/>
      <c r="O74" s="94"/>
      <c r="P74" s="86"/>
      <c r="Q74" s="54"/>
      <c r="R74" s="158"/>
      <c r="S74" s="158"/>
      <c r="T74" s="158"/>
      <c r="U74" s="302"/>
      <c r="V74" s="158"/>
      <c r="W74" s="158"/>
      <c r="X74" s="160"/>
      <c r="Y74" s="160"/>
      <c r="Z74" s="160"/>
      <c r="AA74" s="160"/>
      <c r="AB74" s="160"/>
      <c r="AC74" s="160"/>
      <c r="AD74" s="160"/>
      <c r="AE74" s="160"/>
      <c r="AF74" s="160"/>
      <c r="AG74" s="160"/>
      <c r="AH74" s="160"/>
      <c r="AI74" s="160"/>
      <c r="AJ74" s="160"/>
      <c r="AK74"/>
      <c r="AL74"/>
      <c r="AM74"/>
      <c r="BI74" s="34"/>
      <c r="BJ74" s="34"/>
      <c r="BK74" s="34"/>
    </row>
    <row r="75" spans="1:63" ht="14.25" customHeight="1">
      <c r="A75" s="679" t="s">
        <v>128</v>
      </c>
      <c r="B75" s="1032">
        <v>87.450070350957972</v>
      </c>
      <c r="C75" s="1032">
        <v>30.241210049674212</v>
      </c>
      <c r="D75" s="1032">
        <v>42.195738631562186</v>
      </c>
      <c r="E75" s="1032">
        <v>6.1187376984304809</v>
      </c>
      <c r="F75" s="367"/>
      <c r="G75" s="367"/>
      <c r="H75" s="367"/>
      <c r="I75" s="10"/>
      <c r="J75" s="10"/>
      <c r="K75" s="10"/>
      <c r="L75" s="10"/>
      <c r="M75" s="371"/>
      <c r="N75" s="125"/>
      <c r="O75" s="94"/>
      <c r="P75" s="86"/>
      <c r="Q75" s="54"/>
      <c r="R75" s="158"/>
      <c r="S75" s="158"/>
      <c r="T75" s="158"/>
      <c r="U75" s="302"/>
      <c r="V75" s="158"/>
      <c r="W75" s="158"/>
      <c r="X75" s="160"/>
      <c r="Y75" s="160"/>
      <c r="Z75" s="160"/>
      <c r="AA75" s="160"/>
      <c r="AB75" s="160"/>
      <c r="AC75" s="160"/>
      <c r="AD75" s="160"/>
      <c r="AE75" s="160"/>
      <c r="AF75" s="160"/>
      <c r="AG75" s="160"/>
      <c r="AH75" s="160"/>
      <c r="AI75" s="160"/>
      <c r="AJ75" s="160"/>
      <c r="AK75"/>
      <c r="AL75"/>
      <c r="AM75"/>
      <c r="BI75" s="34"/>
      <c r="BJ75" s="34"/>
      <c r="BK75" s="34"/>
    </row>
    <row r="76" spans="1:63" ht="12" customHeight="1">
      <c r="A76" s="1142" t="s">
        <v>460</v>
      </c>
      <c r="B76" s="1142"/>
      <c r="C76" s="1142"/>
      <c r="D76" s="1142"/>
      <c r="E76" s="1142"/>
      <c r="F76" s="1142"/>
      <c r="G76" s="1142"/>
      <c r="H76" s="1142"/>
      <c r="I76" s="138"/>
      <c r="J76" s="138"/>
      <c r="K76" s="138"/>
      <c r="L76" s="138"/>
      <c r="M76" s="138"/>
      <c r="N76" s="125"/>
      <c r="O76" s="94"/>
      <c r="P76" s="86"/>
      <c r="Q76" s="17"/>
      <c r="R76" s="212"/>
      <c r="S76" s="212"/>
      <c r="T76" s="212"/>
      <c r="U76" s="324"/>
      <c r="V76" s="212"/>
      <c r="W76" s="212"/>
      <c r="X76" s="160"/>
      <c r="Y76" s="160"/>
      <c r="Z76" s="160"/>
      <c r="AA76" s="160"/>
      <c r="AB76" s="160"/>
      <c r="AC76" s="160"/>
      <c r="AD76" s="160"/>
      <c r="AE76" s="160"/>
      <c r="AF76" s="160"/>
      <c r="AG76" s="160"/>
      <c r="AH76" s="160"/>
      <c r="AI76" s="160"/>
      <c r="AJ76" s="160"/>
      <c r="AK76"/>
      <c r="AL76"/>
      <c r="AM76"/>
      <c r="BI76" s="34"/>
      <c r="BJ76" s="34"/>
      <c r="BK76" s="34"/>
    </row>
    <row r="77" spans="1:63" ht="12" customHeight="1">
      <c r="A77" s="1148" t="s">
        <v>329</v>
      </c>
      <c r="B77" s="1148"/>
      <c r="C77" s="1148"/>
      <c r="D77" s="1148"/>
      <c r="E77" s="1148"/>
      <c r="F77" s="1148"/>
      <c r="G77" s="1148"/>
      <c r="H77" s="1148"/>
      <c r="I77" s="1142" t="s">
        <v>460</v>
      </c>
      <c r="J77" s="1142"/>
      <c r="K77" s="1142"/>
      <c r="L77" s="1142"/>
      <c r="M77" s="1142"/>
      <c r="N77" s="1142"/>
      <c r="O77" s="1142"/>
      <c r="P77" s="1142"/>
      <c r="Q77" s="74"/>
      <c r="R77" s="212"/>
      <c r="S77" s="212"/>
      <c r="T77" s="212"/>
      <c r="U77" s="324"/>
      <c r="V77" s="212"/>
      <c r="W77" s="212"/>
      <c r="X77" s="214"/>
      <c r="Y77" s="214"/>
      <c r="Z77" s="214"/>
      <c r="AA77" s="214"/>
      <c r="AB77" s="333"/>
      <c r="AC77" s="214"/>
      <c r="AD77" s="214"/>
      <c r="AE77" s="214"/>
      <c r="AF77" s="214"/>
      <c r="AG77" s="214"/>
      <c r="AH77" s="214"/>
      <c r="AI77" s="214"/>
      <c r="AJ77" s="214"/>
      <c r="AK77"/>
      <c r="AL77"/>
      <c r="AM77"/>
      <c r="BI77" s="34"/>
      <c r="BJ77" s="34"/>
      <c r="BK77" s="34"/>
    </row>
    <row r="78" spans="1:63" ht="3.6" customHeight="1">
      <c r="A78" s="864"/>
      <c r="B78" s="864"/>
      <c r="C78" s="864"/>
      <c r="D78" s="864"/>
      <c r="E78" s="864"/>
      <c r="F78" s="864"/>
      <c r="G78" s="864"/>
      <c r="H78" s="864"/>
      <c r="I78" s="145"/>
      <c r="J78" s="145"/>
      <c r="K78" s="145"/>
      <c r="L78" s="145"/>
      <c r="M78" s="145"/>
      <c r="N78" s="338"/>
      <c r="O78" s="65"/>
      <c r="P78" s="116"/>
      <c r="Q78" s="217"/>
      <c r="R78" s="73"/>
      <c r="T78" s="110"/>
      <c r="V78" s="4"/>
      <c r="X78" s="4"/>
      <c r="Y78" s="118"/>
      <c r="Z78" s="134"/>
      <c r="AA78" s="134"/>
      <c r="AB78" s="118"/>
      <c r="AC78" s="134"/>
      <c r="AD78" s="134"/>
      <c r="AE78" s="4"/>
      <c r="AF78" s="4"/>
      <c r="AG78" s="4"/>
      <c r="AH78" s="4"/>
      <c r="AI78" s="4"/>
      <c r="AJ78" s="4"/>
      <c r="AK78" s="134"/>
      <c r="AL78" s="337"/>
    </row>
    <row r="79" spans="1:63" ht="3.95" customHeight="1">
      <c r="I79" s="333"/>
      <c r="J79" s="4"/>
      <c r="K79" s="4"/>
      <c r="L79" s="4"/>
      <c r="M79" s="4"/>
      <c r="N79" s="2"/>
      <c r="O79" s="65"/>
      <c r="T79" s="253"/>
      <c r="V79" s="4"/>
      <c r="X79" s="4"/>
      <c r="Y79" s="118"/>
      <c r="Z79" s="134"/>
      <c r="AA79" s="134"/>
      <c r="AB79" s="118"/>
      <c r="AC79" s="118"/>
      <c r="AD79" s="134"/>
      <c r="AE79" s="4"/>
      <c r="AF79" s="4"/>
      <c r="AG79" s="4"/>
      <c r="AH79" s="4"/>
      <c r="AI79" s="4"/>
      <c r="AJ79" s="4"/>
      <c r="AK79" s="4"/>
      <c r="AL79" s="4"/>
    </row>
    <row r="80" spans="1:63">
      <c r="B80" s="359"/>
      <c r="I80" s="364"/>
      <c r="O80" s="2"/>
      <c r="Q80" s="94"/>
      <c r="S80" s="4"/>
      <c r="U80" s="94"/>
      <c r="V80" s="4"/>
      <c r="W80" s="94"/>
      <c r="X80" s="4"/>
      <c r="Y80" s="94"/>
      <c r="Z80" s="4"/>
      <c r="AA80" s="4"/>
      <c r="AB80" s="94"/>
      <c r="AE80" s="343"/>
      <c r="AF80" s="343"/>
      <c r="AH80" s="343"/>
      <c r="AI80" s="343"/>
      <c r="AJ80" s="343"/>
      <c r="AK80" s="343"/>
      <c r="AL80" s="343"/>
    </row>
    <row r="81" spans="2:38">
      <c r="B81" s="359"/>
      <c r="I81" s="359"/>
      <c r="J81" s="359"/>
      <c r="K81" s="359"/>
      <c r="L81" s="359"/>
      <c r="M81" s="359"/>
      <c r="O81" s="2"/>
      <c r="Q81" s="94"/>
      <c r="S81" s="4"/>
      <c r="U81" s="94"/>
      <c r="V81" s="4"/>
      <c r="W81" s="94"/>
      <c r="X81" s="4"/>
      <c r="AE81" s="343"/>
      <c r="AF81" s="343"/>
      <c r="AH81" s="343"/>
      <c r="AI81" s="343"/>
      <c r="AJ81" s="343"/>
      <c r="AK81" s="343"/>
      <c r="AL81" s="343"/>
    </row>
    <row r="82" spans="2:38">
      <c r="I82" s="359"/>
      <c r="J82" s="359"/>
      <c r="K82" s="359"/>
      <c r="L82" s="359"/>
      <c r="M82" s="359"/>
      <c r="O82" s="2"/>
      <c r="Q82" s="94"/>
      <c r="S82" s="4"/>
      <c r="U82" s="94"/>
      <c r="V82" s="4"/>
      <c r="W82" s="94"/>
      <c r="X82" s="4"/>
      <c r="AH82" s="343"/>
      <c r="AI82" s="343"/>
      <c r="AJ82" s="343"/>
      <c r="AK82" s="343"/>
      <c r="AL82" s="343"/>
    </row>
    <row r="83" spans="2:38" ht="12.75" customHeight="1">
      <c r="J83" s="13" t="s">
        <v>113</v>
      </c>
      <c r="K83" s="900" t="s">
        <v>184</v>
      </c>
      <c r="L83" s="900" t="s">
        <v>43</v>
      </c>
      <c r="M83" s="13" t="s">
        <v>41</v>
      </c>
      <c r="N83" s="755" t="s">
        <v>92</v>
      </c>
      <c r="O83" s="1"/>
      <c r="AH83" s="343"/>
      <c r="AI83" s="343"/>
      <c r="AJ83" s="343"/>
      <c r="AK83" s="343"/>
      <c r="AL83" s="343"/>
    </row>
    <row r="84" spans="2:38">
      <c r="I84" s="407" t="s">
        <v>30</v>
      </c>
      <c r="J84" s="440">
        <v>105.13419871688016</v>
      </c>
      <c r="K84" s="440">
        <v>51.834360189045491</v>
      </c>
      <c r="L84" s="440">
        <v>33.505496788850103</v>
      </c>
      <c r="M84" s="440">
        <v>2.7665420588849723</v>
      </c>
      <c r="N84" s="568">
        <v>193.24059775366072</v>
      </c>
      <c r="O84" s="1"/>
      <c r="AH84" s="343"/>
      <c r="AI84" s="343"/>
      <c r="AJ84" s="343"/>
      <c r="AK84" s="343"/>
      <c r="AL84" s="343"/>
    </row>
    <row r="85" spans="2:38">
      <c r="I85" s="407" t="s">
        <v>17</v>
      </c>
      <c r="J85" s="440">
        <v>88.546879813609806</v>
      </c>
      <c r="K85" s="440">
        <v>15.149871821481282</v>
      </c>
      <c r="L85" s="440">
        <v>76.92045436503885</v>
      </c>
      <c r="M85" s="440">
        <v>11.973109073525665</v>
      </c>
      <c r="N85" s="568">
        <v>192.59031507365563</v>
      </c>
      <c r="O85" s="1"/>
      <c r="AH85" s="343"/>
      <c r="AI85" s="343"/>
      <c r="AJ85" s="343"/>
      <c r="AK85" s="343"/>
      <c r="AL85" s="343"/>
    </row>
    <row r="86" spans="2:38">
      <c r="I86" s="407" t="s">
        <v>24</v>
      </c>
      <c r="J86" s="440">
        <v>85.184684084293551</v>
      </c>
      <c r="K86" s="440">
        <v>28.485202489703756</v>
      </c>
      <c r="L86" s="440">
        <v>63.745417866377011</v>
      </c>
      <c r="M86" s="440">
        <v>9.5224175361789278</v>
      </c>
      <c r="N86" s="568">
        <v>186.93772197655323</v>
      </c>
      <c r="O86" s="1"/>
      <c r="AH86" s="343"/>
      <c r="AI86" s="343"/>
      <c r="AJ86" s="343"/>
      <c r="AK86" s="343"/>
      <c r="AL86" s="343"/>
    </row>
    <row r="87" spans="2:38">
      <c r="I87" s="407" t="s">
        <v>22</v>
      </c>
      <c r="J87" s="440">
        <v>90.194836542711542</v>
      </c>
      <c r="K87" s="440">
        <v>31.041472199185431</v>
      </c>
      <c r="L87" s="440">
        <v>33.342164754301912</v>
      </c>
      <c r="M87" s="440">
        <v>24.384529560906039</v>
      </c>
      <c r="N87" s="568">
        <v>178.96300305710491</v>
      </c>
      <c r="O87" s="1"/>
      <c r="AH87" s="343"/>
      <c r="AI87" s="343"/>
      <c r="AJ87" s="343"/>
      <c r="AK87" s="343"/>
      <c r="AL87" s="343"/>
    </row>
    <row r="88" spans="2:38">
      <c r="I88" s="407" t="s">
        <v>9</v>
      </c>
      <c r="J88" s="440">
        <v>98.95175810841009</v>
      </c>
      <c r="K88" s="440">
        <v>19.396192339910957</v>
      </c>
      <c r="L88" s="440">
        <v>49.68069980409858</v>
      </c>
      <c r="M88" s="440">
        <v>9.2691902881550252</v>
      </c>
      <c r="N88" s="568">
        <v>177.29784054057464</v>
      </c>
      <c r="O88" s="1"/>
      <c r="AH88" s="343"/>
      <c r="AI88" s="343"/>
      <c r="AJ88" s="343"/>
      <c r="AK88" s="343"/>
      <c r="AL88" s="343"/>
    </row>
    <row r="89" spans="2:38">
      <c r="I89" s="407" t="s">
        <v>10</v>
      </c>
      <c r="J89" s="440">
        <v>69.945910868467934</v>
      </c>
      <c r="K89" s="440">
        <v>34.798831743567554</v>
      </c>
      <c r="L89" s="440">
        <v>62.252137561123853</v>
      </c>
      <c r="M89" s="440">
        <v>9.2606592481597314</v>
      </c>
      <c r="N89" s="568">
        <v>176.25753942131905</v>
      </c>
      <c r="O89" s="1"/>
      <c r="AG89" s="4"/>
      <c r="AH89" s="343"/>
      <c r="AI89" s="343"/>
      <c r="AJ89" s="343"/>
      <c r="AK89" s="343"/>
      <c r="AL89" s="343"/>
    </row>
    <row r="90" spans="2:38">
      <c r="I90" s="407" t="s">
        <v>20</v>
      </c>
      <c r="J90" s="440">
        <v>102.95479090904188</v>
      </c>
      <c r="K90" s="440">
        <v>21.719651638763583</v>
      </c>
      <c r="L90" s="440">
        <v>36.733166216196153</v>
      </c>
      <c r="M90" s="440">
        <v>2.7292113606278265</v>
      </c>
      <c r="N90" s="568">
        <v>164.13682012462945</v>
      </c>
      <c r="O90" s="1"/>
    </row>
    <row r="91" spans="2:38">
      <c r="I91" s="407" t="s">
        <v>14</v>
      </c>
      <c r="J91" s="440">
        <v>55.794330772562027</v>
      </c>
      <c r="K91" s="440">
        <v>69.152662265682153</v>
      </c>
      <c r="L91" s="440">
        <v>32.297409549942323</v>
      </c>
      <c r="M91" s="440">
        <v>5.3262498517033183</v>
      </c>
      <c r="N91" s="568">
        <v>162.57065243988984</v>
      </c>
      <c r="O91" s="2"/>
    </row>
    <row r="92" spans="2:38">
      <c r="I92" s="407" t="s">
        <v>25</v>
      </c>
      <c r="J92" s="440">
        <v>105.63232444002749</v>
      </c>
      <c r="K92" s="440">
        <v>20.649402767372525</v>
      </c>
      <c r="L92" s="440">
        <v>24.214694707336331</v>
      </c>
      <c r="M92" s="440">
        <v>11.506556532375241</v>
      </c>
      <c r="N92" s="568">
        <v>162.00297844711159</v>
      </c>
      <c r="O92" s="1"/>
    </row>
    <row r="93" spans="2:38">
      <c r="I93" s="407" t="s">
        <v>12</v>
      </c>
      <c r="J93" s="440">
        <v>113.0994160219177</v>
      </c>
      <c r="K93" s="440">
        <v>10.425972593147614</v>
      </c>
      <c r="L93" s="440">
        <v>25.99215967220324</v>
      </c>
      <c r="M93" s="440">
        <v>4.7010069955739349</v>
      </c>
      <c r="N93" s="568">
        <v>154.21855528284252</v>
      </c>
      <c r="O93" s="2"/>
    </row>
    <row r="94" spans="2:38">
      <c r="I94" s="407" t="s">
        <v>21</v>
      </c>
      <c r="J94" s="440">
        <v>79.37407656846068</v>
      </c>
      <c r="K94" s="440">
        <v>26.554913752803639</v>
      </c>
      <c r="L94" s="440">
        <v>40.893923269869987</v>
      </c>
      <c r="M94" s="440">
        <v>5.2466009503431472</v>
      </c>
      <c r="N94" s="568">
        <v>152.06951454147745</v>
      </c>
      <c r="O94" s="2"/>
    </row>
    <row r="95" spans="2:38">
      <c r="I95" s="407" t="s">
        <v>23</v>
      </c>
      <c r="J95" s="440">
        <v>87.989119408497217</v>
      </c>
      <c r="K95" s="440">
        <v>9.3348394643098569</v>
      </c>
      <c r="L95" s="440">
        <v>36.539093173175473</v>
      </c>
      <c r="M95" s="440">
        <v>9.057396588663174</v>
      </c>
      <c r="N95" s="568">
        <v>142.92044863464574</v>
      </c>
      <c r="O95" s="2"/>
    </row>
    <row r="96" spans="2:38">
      <c r="I96" s="407" t="s">
        <v>19</v>
      </c>
      <c r="J96" s="440">
        <v>84.247823275396371</v>
      </c>
      <c r="K96" s="440">
        <v>18.679419228729905</v>
      </c>
      <c r="L96" s="440">
        <v>17.121092725441347</v>
      </c>
      <c r="M96" s="440">
        <v>15.41290745490176</v>
      </c>
      <c r="N96" s="568">
        <v>135.46124268446937</v>
      </c>
      <c r="O96" s="2"/>
    </row>
    <row r="97" spans="3:15">
      <c r="I97" s="407" t="s">
        <v>27</v>
      </c>
      <c r="J97" s="440">
        <v>66.975987927909316</v>
      </c>
      <c r="K97" s="440">
        <v>36.069124588839053</v>
      </c>
      <c r="L97" s="440">
        <v>28.812348656456244</v>
      </c>
      <c r="M97" s="440">
        <v>1.2992445914554571</v>
      </c>
      <c r="N97" s="568">
        <v>133.15670576466005</v>
      </c>
      <c r="O97" s="2"/>
    </row>
    <row r="98" spans="3:15">
      <c r="I98" s="407" t="s">
        <v>13</v>
      </c>
      <c r="J98" s="440">
        <v>81.011063786902895</v>
      </c>
      <c r="K98" s="440">
        <v>19.758658343808797</v>
      </c>
      <c r="L98" s="440">
        <v>27.707835371102536</v>
      </c>
      <c r="M98" s="440">
        <v>3.250203125423456</v>
      </c>
      <c r="N98" s="568">
        <v>131.7277606272377</v>
      </c>
      <c r="O98" s="2"/>
    </row>
    <row r="99" spans="3:15">
      <c r="I99" s="407" t="s">
        <v>8</v>
      </c>
      <c r="J99" s="440">
        <v>78.349833533596353</v>
      </c>
      <c r="K99" s="440">
        <v>28.66279807641185</v>
      </c>
      <c r="L99" s="440">
        <v>23.77758173388769</v>
      </c>
      <c r="M99" s="440">
        <v>0.76918837127694639</v>
      </c>
      <c r="N99" s="568">
        <v>131.55940171517284</v>
      </c>
      <c r="O99" s="2"/>
    </row>
    <row r="100" spans="3:15">
      <c r="I100" s="407" t="s">
        <v>18</v>
      </c>
      <c r="J100" s="440">
        <v>76.253458398425991</v>
      </c>
      <c r="K100" s="440">
        <v>20.188504918718582</v>
      </c>
      <c r="L100" s="440">
        <v>27.522128507650983</v>
      </c>
      <c r="M100" s="440">
        <v>7.5924019949407642</v>
      </c>
      <c r="N100" s="568">
        <v>131.55649381973632</v>
      </c>
    </row>
    <row r="101" spans="3:15">
      <c r="I101" s="407" t="s">
        <v>16</v>
      </c>
      <c r="J101" s="440">
        <v>54.19460877884709</v>
      </c>
      <c r="K101" s="440">
        <v>14.367909106257883</v>
      </c>
      <c r="L101" s="440">
        <v>48.000711117070054</v>
      </c>
      <c r="M101" s="440">
        <v>11.64273240704876</v>
      </c>
      <c r="N101" s="568">
        <v>128.20596140922379</v>
      </c>
    </row>
    <row r="102" spans="3:15">
      <c r="I102" s="407" t="s">
        <v>11</v>
      </c>
      <c r="J102" s="440">
        <v>61.039979743077744</v>
      </c>
      <c r="K102" s="440">
        <v>27.675315933595549</v>
      </c>
      <c r="L102" s="440">
        <v>26.391569430291028</v>
      </c>
      <c r="M102" s="440">
        <v>4.1591286866594936</v>
      </c>
      <c r="N102" s="568">
        <v>119.26599379362382</v>
      </c>
    </row>
    <row r="103" spans="3:15">
      <c r="I103" s="407" t="s">
        <v>28</v>
      </c>
      <c r="J103" s="440">
        <v>63.097636354751678</v>
      </c>
      <c r="K103" s="440">
        <v>17.960231812475097</v>
      </c>
      <c r="L103" s="440">
        <v>26.727106976927764</v>
      </c>
      <c r="M103" s="440">
        <v>1.4146637632157291</v>
      </c>
      <c r="N103" s="568">
        <v>109.19963890737027</v>
      </c>
    </row>
    <row r="104" spans="3:15">
      <c r="C104" s="909"/>
      <c r="I104" s="407" t="s">
        <v>26</v>
      </c>
      <c r="J104" s="440">
        <v>40.360641800690324</v>
      </c>
      <c r="K104" s="440">
        <v>15.262751496820538</v>
      </c>
      <c r="L104" s="440">
        <v>26.043760252186107</v>
      </c>
      <c r="M104" s="440">
        <v>10.786633347347312</v>
      </c>
      <c r="N104" s="568">
        <v>92.453786897044267</v>
      </c>
    </row>
    <row r="108" spans="3:15">
      <c r="I108" s="10"/>
      <c r="J108" s="1138" t="s">
        <v>113</v>
      </c>
      <c r="K108" s="1138" t="s">
        <v>184</v>
      </c>
      <c r="L108" s="1138" t="s">
        <v>43</v>
      </c>
      <c r="M108" s="1138" t="s">
        <v>41</v>
      </c>
    </row>
    <row r="109" spans="3:15">
      <c r="I109" s="526" t="s">
        <v>7</v>
      </c>
      <c r="J109" s="1139"/>
      <c r="K109" s="1139"/>
      <c r="L109" s="1140"/>
      <c r="M109" s="1141"/>
    </row>
    <row r="110" spans="3:15">
      <c r="I110" s="10"/>
      <c r="J110" s="1139"/>
      <c r="K110" s="1139"/>
      <c r="L110" s="1140"/>
      <c r="M110" s="1141"/>
    </row>
    <row r="111" spans="3:15">
      <c r="I111" s="407" t="s">
        <v>30</v>
      </c>
      <c r="J111" s="584">
        <v>105.13419871688016</v>
      </c>
      <c r="K111" s="617">
        <v>51.834360189045491</v>
      </c>
      <c r="L111" s="617">
        <v>33.505496788850103</v>
      </c>
      <c r="M111" s="617">
        <v>2.7665420588849723</v>
      </c>
      <c r="N111" s="1061">
        <v>193.24059775366072</v>
      </c>
    </row>
    <row r="112" spans="3:15">
      <c r="I112" s="407" t="s">
        <v>17</v>
      </c>
      <c r="J112" s="584">
        <v>88.546879813609806</v>
      </c>
      <c r="K112" s="617">
        <v>15.149871821481282</v>
      </c>
      <c r="L112" s="617">
        <v>76.92045436503885</v>
      </c>
      <c r="M112" s="617">
        <v>11.973109073525665</v>
      </c>
      <c r="N112" s="1061">
        <v>192.59031507365563</v>
      </c>
    </row>
    <row r="113" spans="9:14">
      <c r="I113" s="407" t="s">
        <v>24</v>
      </c>
      <c r="J113" s="584">
        <v>85.184684084293551</v>
      </c>
      <c r="K113" s="617">
        <v>28.485202489703756</v>
      </c>
      <c r="L113" s="617">
        <v>63.745417866377011</v>
      </c>
      <c r="M113" s="617">
        <v>9.5224175361789278</v>
      </c>
      <c r="N113" s="1061">
        <v>186.93772197655323</v>
      </c>
    </row>
    <row r="114" spans="9:14">
      <c r="I114" s="407" t="s">
        <v>22</v>
      </c>
      <c r="J114" s="584">
        <v>90.194836542711542</v>
      </c>
      <c r="K114" s="617">
        <v>31.041472199185431</v>
      </c>
      <c r="L114" s="617">
        <v>33.342164754301912</v>
      </c>
      <c r="M114" s="617">
        <v>24.384529560906039</v>
      </c>
      <c r="N114" s="1061">
        <v>178.96300305710491</v>
      </c>
    </row>
    <row r="115" spans="9:14">
      <c r="I115" s="407" t="s">
        <v>9</v>
      </c>
      <c r="J115" s="584">
        <v>98.95175810841009</v>
      </c>
      <c r="K115" s="617">
        <v>19.396192339910957</v>
      </c>
      <c r="L115" s="617">
        <v>49.68069980409858</v>
      </c>
      <c r="M115" s="617">
        <v>9.2691902881550252</v>
      </c>
      <c r="N115" s="1061">
        <v>177.29784054057464</v>
      </c>
    </row>
    <row r="116" spans="9:14">
      <c r="I116" s="407" t="s">
        <v>10</v>
      </c>
      <c r="J116" s="584">
        <v>69.945910868467934</v>
      </c>
      <c r="K116" s="617">
        <v>34.798831743567554</v>
      </c>
      <c r="L116" s="617">
        <v>62.252137561123853</v>
      </c>
      <c r="M116" s="617">
        <v>9.2606592481597314</v>
      </c>
      <c r="N116" s="1061">
        <v>176.25753942131905</v>
      </c>
    </row>
    <row r="117" spans="9:14">
      <c r="I117" s="407" t="s">
        <v>20</v>
      </c>
      <c r="J117" s="584">
        <v>102.95479090904188</v>
      </c>
      <c r="K117" s="617">
        <v>21.719651638763583</v>
      </c>
      <c r="L117" s="617">
        <v>36.733166216196153</v>
      </c>
      <c r="M117" s="617">
        <v>2.7292113606278265</v>
      </c>
      <c r="N117" s="1061">
        <v>164.13682012462945</v>
      </c>
    </row>
    <row r="118" spans="9:14">
      <c r="I118" s="407" t="s">
        <v>14</v>
      </c>
      <c r="J118" s="584">
        <v>55.794330772562027</v>
      </c>
      <c r="K118" s="617">
        <v>69.152662265682153</v>
      </c>
      <c r="L118" s="617">
        <v>32.297409549942323</v>
      </c>
      <c r="M118" s="617">
        <v>5.3262498517033183</v>
      </c>
      <c r="N118" s="1061">
        <v>162.57065243988984</v>
      </c>
    </row>
    <row r="119" spans="9:14">
      <c r="I119" s="407" t="s">
        <v>25</v>
      </c>
      <c r="J119" s="584">
        <v>105.63232444002749</v>
      </c>
      <c r="K119" s="617">
        <v>20.649402767372525</v>
      </c>
      <c r="L119" s="617">
        <v>24.214694707336331</v>
      </c>
      <c r="M119" s="617">
        <v>11.506556532375241</v>
      </c>
      <c r="N119" s="1061">
        <v>162.00297844711159</v>
      </c>
    </row>
    <row r="120" spans="9:14">
      <c r="I120" s="407" t="s">
        <v>12</v>
      </c>
      <c r="J120" s="584">
        <v>113.0994160219177</v>
      </c>
      <c r="K120" s="617">
        <v>10.425972593147614</v>
      </c>
      <c r="L120" s="617">
        <v>25.99215967220324</v>
      </c>
      <c r="M120" s="617">
        <v>4.7010069955739349</v>
      </c>
      <c r="N120" s="1061">
        <v>154.21855528284252</v>
      </c>
    </row>
    <row r="121" spans="9:14">
      <c r="I121" s="407" t="s">
        <v>21</v>
      </c>
      <c r="J121" s="584">
        <v>79.37407656846068</v>
      </c>
      <c r="K121" s="617">
        <v>26.554913752803639</v>
      </c>
      <c r="L121" s="617">
        <v>40.893923269869987</v>
      </c>
      <c r="M121" s="617">
        <v>5.2466009503431472</v>
      </c>
      <c r="N121" s="1061">
        <v>152.06951454147745</v>
      </c>
    </row>
    <row r="122" spans="9:14">
      <c r="I122" s="407" t="s">
        <v>23</v>
      </c>
      <c r="J122" s="584">
        <v>87.989119408497217</v>
      </c>
      <c r="K122" s="617">
        <v>9.3348394643098569</v>
      </c>
      <c r="L122" s="617">
        <v>36.539093173175473</v>
      </c>
      <c r="M122" s="617">
        <v>9.057396588663174</v>
      </c>
      <c r="N122" s="1061">
        <v>142.92044863464574</v>
      </c>
    </row>
    <row r="123" spans="9:14">
      <c r="I123" s="407" t="s">
        <v>19</v>
      </c>
      <c r="J123" s="584">
        <v>84.247823275396371</v>
      </c>
      <c r="K123" s="617">
        <v>18.679419228729905</v>
      </c>
      <c r="L123" s="617">
        <v>17.121092725441347</v>
      </c>
      <c r="M123" s="617">
        <v>15.41290745490176</v>
      </c>
      <c r="N123" s="1061">
        <v>135.46124268446937</v>
      </c>
    </row>
    <row r="124" spans="9:14">
      <c r="I124" s="407" t="s">
        <v>27</v>
      </c>
      <c r="J124" s="584">
        <v>66.975987927909316</v>
      </c>
      <c r="K124" s="617">
        <v>36.069124588839053</v>
      </c>
      <c r="L124" s="617">
        <v>28.812348656456244</v>
      </c>
      <c r="M124" s="617">
        <v>1.2992445914554571</v>
      </c>
      <c r="N124" s="1061">
        <v>133.15670576466005</v>
      </c>
    </row>
    <row r="125" spans="9:14">
      <c r="I125" s="407" t="s">
        <v>13</v>
      </c>
      <c r="J125" s="584">
        <v>81.011063786902895</v>
      </c>
      <c r="K125" s="617">
        <v>19.758658343808797</v>
      </c>
      <c r="L125" s="617">
        <v>27.707835371102536</v>
      </c>
      <c r="M125" s="617">
        <v>3.250203125423456</v>
      </c>
      <c r="N125" s="1061">
        <v>131.7277606272377</v>
      </c>
    </row>
    <row r="126" spans="9:14">
      <c r="I126" s="407" t="s">
        <v>8</v>
      </c>
      <c r="J126" s="584">
        <v>78.349833533596353</v>
      </c>
      <c r="K126" s="617">
        <v>28.66279807641185</v>
      </c>
      <c r="L126" s="617">
        <v>23.77758173388769</v>
      </c>
      <c r="M126" s="617">
        <v>0.76918837127694639</v>
      </c>
      <c r="N126" s="1061">
        <v>131.55940171517284</v>
      </c>
    </row>
    <row r="127" spans="9:14">
      <c r="I127" s="407" t="s">
        <v>18</v>
      </c>
      <c r="J127" s="584">
        <v>76.253458398425991</v>
      </c>
      <c r="K127" s="617">
        <v>20.188504918718582</v>
      </c>
      <c r="L127" s="617">
        <v>27.522128507650983</v>
      </c>
      <c r="M127" s="617">
        <v>7.5924019949407642</v>
      </c>
      <c r="N127" s="1061">
        <v>131.55649381973632</v>
      </c>
    </row>
    <row r="128" spans="9:14">
      <c r="I128" s="407" t="s">
        <v>16</v>
      </c>
      <c r="J128" s="584">
        <v>54.19460877884709</v>
      </c>
      <c r="K128" s="617">
        <v>14.367909106257883</v>
      </c>
      <c r="L128" s="617">
        <v>48.000711117070054</v>
      </c>
      <c r="M128" s="617">
        <v>11.64273240704876</v>
      </c>
      <c r="N128" s="1061">
        <v>128.20596140922379</v>
      </c>
    </row>
    <row r="129" spans="9:14">
      <c r="I129" s="407" t="s">
        <v>11</v>
      </c>
      <c r="J129" s="584">
        <v>61.039979743077744</v>
      </c>
      <c r="K129" s="617">
        <v>27.675315933595549</v>
      </c>
      <c r="L129" s="617">
        <v>26.391569430291028</v>
      </c>
      <c r="M129" s="617">
        <v>4.1591286866594936</v>
      </c>
      <c r="N129" s="1061">
        <v>119.26599379362382</v>
      </c>
    </row>
    <row r="130" spans="9:14">
      <c r="I130" s="407" t="s">
        <v>28</v>
      </c>
      <c r="J130" s="584">
        <v>63.097636354751678</v>
      </c>
      <c r="K130" s="617">
        <v>17.960231812475097</v>
      </c>
      <c r="L130" s="617">
        <v>26.727106976927764</v>
      </c>
      <c r="M130" s="617">
        <v>1.4146637632157291</v>
      </c>
      <c r="N130" s="1061">
        <v>109.19963890737027</v>
      </c>
    </row>
    <row r="131" spans="9:14">
      <c r="I131" s="407" t="s">
        <v>26</v>
      </c>
      <c r="J131" s="584">
        <v>40.360641800690324</v>
      </c>
      <c r="K131" s="617">
        <v>15.262751496820538</v>
      </c>
      <c r="L131" s="617">
        <v>26.043760252186107</v>
      </c>
      <c r="M131" s="617">
        <v>10.786633347347312</v>
      </c>
      <c r="N131" s="1061">
        <v>92.453786897044267</v>
      </c>
    </row>
    <row r="132" spans="9:14">
      <c r="I132" s="407"/>
      <c r="J132" s="584"/>
      <c r="K132" s="617"/>
      <c r="L132" s="617"/>
      <c r="M132" s="617"/>
    </row>
    <row r="133" spans="9:14">
      <c r="I133" s="407"/>
      <c r="J133" s="584"/>
      <c r="K133" s="617"/>
      <c r="L133" s="617"/>
      <c r="M133" s="617"/>
    </row>
    <row r="134" spans="9:14">
      <c r="I134" s="407"/>
      <c r="J134" s="584"/>
      <c r="K134" s="617"/>
      <c r="L134" s="617"/>
      <c r="M134" s="617"/>
    </row>
  </sheetData>
  <sortState ref="I111:N131">
    <sortCondition descending="1" ref="N111:N131"/>
  </sortState>
  <mergeCells count="23">
    <mergeCell ref="A7:A8"/>
    <mergeCell ref="I7:I8"/>
    <mergeCell ref="J7:N7"/>
    <mergeCell ref="A40:H40"/>
    <mergeCell ref="B7:C7"/>
    <mergeCell ref="D7:E7"/>
    <mergeCell ref="F7:G7"/>
    <mergeCell ref="I39:P39"/>
    <mergeCell ref="L40:M40"/>
    <mergeCell ref="I40:K40"/>
    <mergeCell ref="K108:K110"/>
    <mergeCell ref="L108:L110"/>
    <mergeCell ref="M108:M110"/>
    <mergeCell ref="A76:H76"/>
    <mergeCell ref="A41:H41"/>
    <mergeCell ref="A44:A45"/>
    <mergeCell ref="B44:B45"/>
    <mergeCell ref="C44:C45"/>
    <mergeCell ref="D44:D45"/>
    <mergeCell ref="E44:E45"/>
    <mergeCell ref="J108:J110"/>
    <mergeCell ref="A77:H77"/>
    <mergeCell ref="I77:P77"/>
  </mergeCells>
  <phoneticPr fontId="0" type="noConversion"/>
  <hyperlinks>
    <hyperlink ref="H1" location="Sommaire!A1" display="Retour sommaire"/>
    <hyperlink ref="M1" location="Sommaire!A1" display="Retour sommaire"/>
  </hyperlinks>
  <pageMargins left="0.78740157480314965" right="0.78740157480314965" top="1.1811023622047245" bottom="0.98425196850393704" header="0.51181102362204722" footer="0.51181102362204722"/>
  <pageSetup paperSize="9" scale="55" firstPageNumber="9"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1" manualBreakCount="1">
    <brk id="8" max="78" man="1"/>
  </colBreaks>
  <drawing r:id="rId2"/>
</worksheet>
</file>

<file path=xl/worksheets/sheet6.xml><?xml version="1.0" encoding="utf-8"?>
<worksheet xmlns="http://schemas.openxmlformats.org/spreadsheetml/2006/main" xmlns:r="http://schemas.openxmlformats.org/officeDocument/2006/relationships">
  <sheetPr>
    <tabColor rgb="FF92D050"/>
  </sheetPr>
  <dimension ref="A1:IK127"/>
  <sheetViews>
    <sheetView view="pageLayout" zoomScale="80" zoomScaleNormal="110" zoomScaleSheetLayoutView="100" zoomScalePageLayoutView="80" workbookViewId="0">
      <selection activeCell="P39" sqref="P39"/>
    </sheetView>
  </sheetViews>
  <sheetFormatPr baseColWidth="10" defaultColWidth="4.85546875" defaultRowHeight="12.75"/>
  <cols>
    <col min="1" max="1" width="26.5703125" style="2" customWidth="1"/>
    <col min="2" max="4" width="10.5703125" style="1" customWidth="1"/>
    <col min="5" max="12" width="10.5703125" style="372" customWidth="1"/>
    <col min="13" max="14" width="10.5703125" style="1" customWidth="1"/>
    <col min="15" max="15" width="10.5703125" style="2" customWidth="1"/>
    <col min="16" max="16" width="29.42578125" style="23" customWidth="1"/>
    <col min="17" max="19" width="18" style="23" customWidth="1"/>
    <col min="20" max="21" width="18" style="94" customWidth="1"/>
    <col min="22" max="23" width="10.7109375" style="4" customWidth="1"/>
    <col min="24" max="25" width="10.7109375" style="94" customWidth="1"/>
    <col min="26" max="27" width="10.7109375" style="4" customWidth="1"/>
    <col min="28" max="28" width="10.7109375" style="94" customWidth="1"/>
    <col min="29" max="29" width="10.7109375" style="4" customWidth="1"/>
    <col min="30" max="30" width="10.7109375" style="94" customWidth="1"/>
    <col min="31" max="31" width="10.7109375" style="4" customWidth="1"/>
    <col min="32" max="33" width="10.7109375" style="94" customWidth="1"/>
    <col min="34" max="34" width="10.7109375" style="4" customWidth="1"/>
    <col min="35" max="70" width="10.7109375" style="94" customWidth="1"/>
    <col min="71" max="72" width="10.7109375" style="4" customWidth="1"/>
    <col min="73" max="74" width="10.7109375" style="94" customWidth="1"/>
    <col min="75" max="77" width="10.7109375" style="4" customWidth="1"/>
    <col min="78" max="98" width="10.7109375" style="94" customWidth="1"/>
    <col min="99" max="99" width="10.7109375" style="93" customWidth="1"/>
    <col min="100" max="108" width="10.7109375" style="94" customWidth="1"/>
    <col min="109" max="109" width="10.7109375" style="65" customWidth="1"/>
    <col min="110" max="130" width="10.7109375" style="373" customWidth="1"/>
    <col min="131" max="131" width="10.7109375" style="4" customWidth="1"/>
    <col min="132" max="144" width="10.7109375" style="65" customWidth="1"/>
    <col min="145" max="145" width="10.7109375" style="4" customWidth="1"/>
    <col min="146" max="147" width="10.7109375" style="65" customWidth="1"/>
    <col min="148" max="148" width="10.7109375" style="4" customWidth="1"/>
    <col min="149" max="151" width="10.7109375" style="65" customWidth="1"/>
    <col min="152" max="152" width="10.7109375" style="4" customWidth="1"/>
    <col min="153" max="154" width="10.7109375" style="65" customWidth="1"/>
    <col min="155" max="155" width="10.7109375" style="4" customWidth="1"/>
    <col min="156" max="166" width="10.7109375" style="65" customWidth="1"/>
    <col min="167" max="167" width="10.7109375" style="373" customWidth="1"/>
    <col min="168" max="183" width="10.7109375" style="96" customWidth="1"/>
    <col min="184" max="16384" width="4.85546875" style="4"/>
  </cols>
  <sheetData>
    <row r="1" spans="1:188" s="654" customFormat="1" ht="18.75" customHeight="1">
      <c r="A1" s="649" t="s">
        <v>279</v>
      </c>
      <c r="B1" s="650"/>
      <c r="C1" s="650"/>
      <c r="D1" s="650"/>
      <c r="E1" s="747"/>
      <c r="F1" s="747"/>
      <c r="G1" s="747"/>
      <c r="H1" s="747"/>
      <c r="I1" s="747"/>
      <c r="J1" s="747"/>
      <c r="K1" s="747"/>
      <c r="L1" s="747"/>
      <c r="M1" s="650"/>
      <c r="N1" s="650"/>
      <c r="O1" s="651"/>
      <c r="P1" s="649" t="s">
        <v>279</v>
      </c>
      <c r="Q1" s="737"/>
      <c r="R1" s="737"/>
      <c r="S1" s="737"/>
      <c r="T1" s="737"/>
      <c r="U1" s="652" t="s">
        <v>115</v>
      </c>
      <c r="V1" s="738"/>
      <c r="W1" s="738"/>
      <c r="Z1" s="738"/>
      <c r="AA1" s="738"/>
      <c r="AB1" s="739"/>
      <c r="AD1" s="738"/>
      <c r="AF1" s="738"/>
      <c r="AH1" s="738"/>
      <c r="AI1" s="738"/>
      <c r="AK1" s="738"/>
      <c r="AL1" s="738"/>
      <c r="AM1" s="739"/>
      <c r="AN1" s="738"/>
      <c r="AO1" s="738"/>
      <c r="AP1" s="738"/>
      <c r="AQ1" s="738"/>
      <c r="AR1" s="738"/>
      <c r="AS1" s="738"/>
      <c r="AT1" s="738"/>
      <c r="AU1" s="738"/>
      <c r="AV1" s="739"/>
      <c r="AW1" s="738"/>
      <c r="AX1" s="738"/>
      <c r="AY1" s="738"/>
      <c r="AZ1" s="738"/>
      <c r="BA1" s="738"/>
      <c r="BB1" s="738"/>
      <c r="BC1" s="738"/>
      <c r="BD1" s="738"/>
      <c r="BE1" s="738"/>
      <c r="BF1" s="738"/>
      <c r="BG1" s="738"/>
      <c r="BH1" s="738"/>
      <c r="BI1" s="739"/>
      <c r="BJ1" s="738"/>
      <c r="BK1" s="738"/>
      <c r="BL1" s="738"/>
      <c r="BM1" s="738"/>
      <c r="BN1" s="738"/>
      <c r="BO1" s="738"/>
      <c r="BP1" s="738"/>
      <c r="BQ1" s="738"/>
      <c r="BR1" s="738"/>
      <c r="BS1" s="738"/>
      <c r="BT1" s="739"/>
      <c r="BW1" s="738"/>
      <c r="BX1" s="738"/>
      <c r="CB1" s="738"/>
      <c r="CC1" s="738"/>
      <c r="CD1" s="739"/>
      <c r="CE1" s="738"/>
      <c r="CF1" s="738"/>
      <c r="CG1" s="738"/>
      <c r="CH1" s="738"/>
      <c r="CI1" s="738"/>
      <c r="CJ1" s="738"/>
      <c r="CK1" s="738"/>
      <c r="CL1" s="738"/>
      <c r="CM1" s="738"/>
      <c r="CN1" s="739"/>
      <c r="CR1" s="738"/>
      <c r="CW1" s="703"/>
      <c r="CX1" s="739"/>
      <c r="CY1" s="738"/>
      <c r="CZ1" s="738"/>
      <c r="DA1" s="738"/>
      <c r="DB1" s="738"/>
      <c r="DC1" s="738"/>
      <c r="DD1" s="738"/>
      <c r="DE1" s="738"/>
      <c r="DF1" s="738"/>
      <c r="DG1" s="741"/>
      <c r="DH1" s="741"/>
      <c r="DI1" s="741"/>
      <c r="DJ1" s="741"/>
      <c r="DK1" s="741"/>
      <c r="DL1" s="741"/>
      <c r="DM1" s="741"/>
      <c r="DN1" s="741"/>
      <c r="DO1" s="741"/>
      <c r="DP1" s="741"/>
      <c r="DQ1" s="741"/>
      <c r="DR1" s="741"/>
      <c r="DS1" s="741"/>
      <c r="DT1" s="741"/>
      <c r="DU1" s="741"/>
      <c r="DV1" s="741"/>
      <c r="DW1" s="741"/>
      <c r="DX1" s="741"/>
      <c r="DY1" s="741"/>
      <c r="DZ1" s="741"/>
      <c r="EA1" s="741"/>
      <c r="EB1" s="741"/>
      <c r="EC1" s="739"/>
      <c r="ED1" s="741"/>
      <c r="EE1" s="741"/>
      <c r="EF1" s="741"/>
      <c r="EG1" s="741"/>
      <c r="EH1" s="741"/>
      <c r="EI1" s="741"/>
      <c r="EJ1" s="739"/>
      <c r="EK1" s="741"/>
      <c r="EL1" s="741"/>
      <c r="EM1" s="741"/>
      <c r="EN1" s="741"/>
      <c r="EO1" s="741"/>
      <c r="EP1" s="741"/>
      <c r="ER1" s="741"/>
      <c r="ES1" s="741"/>
      <c r="ET1" s="739"/>
      <c r="EU1" s="741"/>
      <c r="EV1" s="741"/>
      <c r="EW1" s="741"/>
      <c r="EY1" s="741"/>
      <c r="EZ1" s="741"/>
      <c r="FB1" s="741"/>
      <c r="FC1" s="741"/>
      <c r="FD1" s="739"/>
      <c r="FE1" s="739"/>
      <c r="FF1" s="739"/>
      <c r="FG1" s="739"/>
      <c r="FH1" s="739"/>
      <c r="FI1" s="739"/>
      <c r="FJ1" s="741"/>
      <c r="FK1" s="741"/>
      <c r="FL1" s="741"/>
      <c r="FM1" s="741"/>
      <c r="FN1" s="739"/>
      <c r="FO1" s="738"/>
      <c r="FP1" s="738"/>
      <c r="FQ1" s="738"/>
      <c r="FR1" s="738"/>
      <c r="FS1" s="738"/>
      <c r="FT1" s="738"/>
      <c r="FV1" s="738"/>
      <c r="FW1" s="738"/>
      <c r="FX1" s="738"/>
      <c r="FY1" s="738"/>
      <c r="FZ1" s="738"/>
      <c r="GA1" s="738"/>
      <c r="GB1" s="738"/>
      <c r="GC1" s="738"/>
    </row>
    <row r="2" spans="1:188" s="654" customFormat="1" ht="18.75" customHeight="1">
      <c r="A2" s="655" t="s">
        <v>365</v>
      </c>
      <c r="B2" s="658"/>
      <c r="C2" s="658"/>
      <c r="D2" s="658"/>
      <c r="E2" s="748"/>
      <c r="F2" s="748"/>
      <c r="G2" s="748"/>
      <c r="H2" s="748"/>
      <c r="I2" s="748"/>
      <c r="J2" s="748"/>
      <c r="K2" s="748"/>
      <c r="L2" s="748"/>
      <c r="M2" s="658"/>
      <c r="N2" s="658"/>
      <c r="O2" s="659"/>
      <c r="P2" s="749" t="s">
        <v>147</v>
      </c>
      <c r="Q2" s="750"/>
      <c r="R2" s="750"/>
      <c r="S2" s="751"/>
      <c r="T2" s="752"/>
      <c r="U2" s="741"/>
      <c r="V2" s="738"/>
      <c r="W2" s="738"/>
      <c r="Z2" s="738"/>
      <c r="AA2" s="738"/>
      <c r="AB2" s="742"/>
      <c r="AD2" s="738"/>
      <c r="AF2" s="738"/>
      <c r="AH2" s="738"/>
      <c r="AI2" s="738"/>
      <c r="AK2" s="738"/>
      <c r="AL2" s="738"/>
      <c r="AM2" s="742"/>
      <c r="AN2" s="738"/>
      <c r="AO2" s="738"/>
      <c r="AP2" s="738"/>
      <c r="AQ2" s="738"/>
      <c r="AR2" s="738"/>
      <c r="AS2" s="738"/>
      <c r="AT2" s="738"/>
      <c r="AU2" s="738"/>
      <c r="AV2" s="742"/>
      <c r="AW2" s="738"/>
      <c r="AX2" s="738"/>
      <c r="AY2" s="738"/>
      <c r="AZ2" s="738"/>
      <c r="BA2" s="738"/>
      <c r="BB2" s="738"/>
      <c r="BC2" s="738"/>
      <c r="BD2" s="738"/>
      <c r="BE2" s="738"/>
      <c r="BF2" s="738"/>
      <c r="BG2" s="738"/>
      <c r="BH2" s="738"/>
      <c r="BI2" s="742"/>
      <c r="BJ2" s="738"/>
      <c r="BK2" s="738"/>
      <c r="BL2" s="738"/>
      <c r="BM2" s="738"/>
      <c r="BN2" s="738"/>
      <c r="BO2" s="738"/>
      <c r="BP2" s="738"/>
      <c r="BQ2" s="738"/>
      <c r="BR2" s="738"/>
      <c r="BS2" s="738"/>
      <c r="BT2" s="742"/>
      <c r="BW2" s="738"/>
      <c r="BX2" s="738"/>
      <c r="CB2" s="738"/>
      <c r="CC2" s="738"/>
      <c r="CD2" s="742"/>
      <c r="CE2" s="738"/>
      <c r="CF2" s="738"/>
      <c r="CG2" s="738"/>
      <c r="CH2" s="738"/>
      <c r="CI2" s="738"/>
      <c r="CJ2" s="738"/>
      <c r="CK2" s="738"/>
      <c r="CL2" s="738"/>
      <c r="CM2" s="738"/>
      <c r="CN2" s="742"/>
      <c r="CR2" s="738"/>
      <c r="CW2" s="703"/>
      <c r="CX2" s="742"/>
      <c r="CY2" s="738"/>
      <c r="CZ2" s="738"/>
      <c r="DA2" s="738"/>
      <c r="DB2" s="738"/>
      <c r="DC2" s="738"/>
      <c r="DD2" s="738"/>
      <c r="DE2" s="738"/>
      <c r="DF2" s="738"/>
      <c r="DG2" s="741"/>
      <c r="EC2" s="742"/>
      <c r="ED2" s="741"/>
      <c r="EE2" s="741"/>
      <c r="EF2" s="741"/>
      <c r="EG2" s="741"/>
      <c r="EH2" s="741"/>
      <c r="EI2" s="741"/>
      <c r="EJ2" s="1155"/>
      <c r="EK2" s="1156"/>
      <c r="EL2" s="1156"/>
      <c r="EM2" s="1156"/>
      <c r="EN2" s="1156"/>
      <c r="EO2" s="1156"/>
      <c r="EP2" s="1156"/>
      <c r="EQ2" s="1156"/>
      <c r="ER2" s="741"/>
      <c r="ES2" s="741"/>
      <c r="ET2" s="742"/>
      <c r="EU2" s="741"/>
      <c r="EV2" s="741"/>
      <c r="EW2" s="741"/>
      <c r="EY2" s="741"/>
      <c r="EZ2" s="741"/>
      <c r="FB2" s="741"/>
      <c r="FC2" s="741"/>
      <c r="FD2" s="742"/>
      <c r="FE2" s="742"/>
      <c r="FF2" s="742"/>
      <c r="FG2" s="742"/>
      <c r="FH2" s="742"/>
      <c r="FI2" s="742"/>
      <c r="FJ2" s="741"/>
      <c r="FK2" s="741"/>
      <c r="FL2" s="741"/>
      <c r="FM2" s="741"/>
      <c r="FN2" s="753"/>
      <c r="FO2" s="754"/>
      <c r="FP2" s="754"/>
      <c r="FQ2" s="754"/>
      <c r="FR2" s="754"/>
      <c r="FS2" s="754"/>
      <c r="FT2" s="754"/>
      <c r="FU2" s="754"/>
      <c r="FV2" s="738"/>
      <c r="FW2" s="753"/>
      <c r="FX2" s="754"/>
      <c r="FY2" s="754"/>
      <c r="FZ2" s="754"/>
      <c r="GA2" s="754"/>
      <c r="GB2" s="754"/>
      <c r="GC2" s="754"/>
      <c r="GD2" s="754"/>
    </row>
    <row r="3" spans="1:188" s="6" customFormat="1" ht="18.75" customHeight="1">
      <c r="A3" s="472"/>
      <c r="B3" s="360"/>
      <c r="C3" s="360"/>
      <c r="D3" s="360"/>
      <c r="E3" s="473"/>
      <c r="F3" s="473"/>
      <c r="G3" s="473"/>
      <c r="H3" s="473"/>
      <c r="I3" s="473"/>
      <c r="J3" s="473"/>
      <c r="K3" s="473"/>
      <c r="L3" s="473"/>
      <c r="M3" s="360"/>
      <c r="N3" s="360"/>
      <c r="O3" s="401"/>
      <c r="P3" s="474"/>
      <c r="Q3" s="475"/>
      <c r="R3" s="475"/>
      <c r="S3" s="476"/>
      <c r="T3" s="30"/>
      <c r="U3" s="97"/>
      <c r="V3" s="102"/>
      <c r="W3" s="102"/>
      <c r="Z3" s="102"/>
      <c r="AA3" s="102"/>
      <c r="AB3" s="101"/>
      <c r="AD3" s="102"/>
      <c r="AF3" s="102"/>
      <c r="AH3" s="102"/>
      <c r="AI3" s="102"/>
      <c r="AK3" s="102"/>
      <c r="AL3" s="102"/>
      <c r="AM3" s="101"/>
      <c r="AN3" s="102"/>
      <c r="AO3" s="102"/>
      <c r="AP3" s="102"/>
      <c r="AQ3" s="102"/>
      <c r="AR3" s="102"/>
      <c r="AS3" s="102"/>
      <c r="AT3" s="102"/>
      <c r="AU3" s="102"/>
      <c r="AV3" s="101"/>
      <c r="AW3" s="102"/>
      <c r="AX3" s="102"/>
      <c r="AY3" s="102"/>
      <c r="AZ3" s="102"/>
      <c r="BA3" s="102"/>
      <c r="BB3" s="102"/>
      <c r="BC3" s="102"/>
      <c r="BD3" s="102"/>
      <c r="BE3" s="102"/>
      <c r="BF3" s="102"/>
      <c r="BG3" s="102"/>
      <c r="BH3" s="102"/>
      <c r="BI3" s="101"/>
      <c r="BJ3" s="102"/>
      <c r="BK3" s="102"/>
      <c r="BL3" s="102"/>
      <c r="BM3" s="102"/>
      <c r="BN3" s="102"/>
      <c r="BO3" s="102"/>
      <c r="BP3" s="102"/>
      <c r="BQ3" s="102"/>
      <c r="BR3" s="102"/>
      <c r="BS3" s="102"/>
      <c r="BT3" s="101"/>
      <c r="BW3" s="102"/>
      <c r="BX3" s="102"/>
      <c r="CB3" s="102"/>
      <c r="CC3" s="102"/>
      <c r="CD3" s="101"/>
      <c r="CE3" s="102"/>
      <c r="CF3" s="102"/>
      <c r="CG3" s="102"/>
      <c r="CH3" s="102"/>
      <c r="CI3" s="102"/>
      <c r="CJ3" s="102"/>
      <c r="CK3" s="102"/>
      <c r="CL3" s="102"/>
      <c r="CM3" s="102"/>
      <c r="CN3" s="101"/>
      <c r="CR3" s="102"/>
      <c r="CW3" s="374"/>
      <c r="CX3" s="101"/>
      <c r="CY3" s="102"/>
      <c r="CZ3" s="102"/>
      <c r="DA3" s="102"/>
      <c r="DB3" s="102"/>
      <c r="DC3" s="102"/>
      <c r="DD3" s="102"/>
      <c r="DE3" s="102"/>
      <c r="DF3" s="102"/>
      <c r="DG3" s="97"/>
      <c r="EC3" s="101"/>
      <c r="ED3" s="97"/>
      <c r="EE3" s="97"/>
      <c r="EF3" s="97"/>
      <c r="EG3" s="97"/>
      <c r="EH3" s="97"/>
      <c r="EI3" s="97"/>
      <c r="EJ3" s="701"/>
      <c r="EK3" s="702"/>
      <c r="EL3" s="702"/>
      <c r="EM3" s="702"/>
      <c r="EN3" s="702"/>
      <c r="EO3" s="702"/>
      <c r="EP3" s="702"/>
      <c r="EQ3" s="702"/>
      <c r="ER3" s="97"/>
      <c r="ES3" s="97"/>
      <c r="ET3" s="101"/>
      <c r="EU3" s="97"/>
      <c r="EV3" s="97"/>
      <c r="EW3" s="97"/>
      <c r="EY3" s="97"/>
      <c r="EZ3" s="97"/>
      <c r="FB3" s="97"/>
      <c r="FC3" s="97"/>
      <c r="FD3" s="101"/>
      <c r="FE3" s="101"/>
      <c r="FF3" s="101"/>
      <c r="FG3" s="101"/>
      <c r="FH3" s="101"/>
      <c r="FI3" s="101"/>
      <c r="FJ3" s="97"/>
      <c r="FK3" s="97"/>
      <c r="FL3" s="97"/>
      <c r="FM3" s="97"/>
      <c r="FN3" s="701"/>
      <c r="FO3" s="702"/>
      <c r="FP3" s="702"/>
      <c r="FQ3" s="702"/>
      <c r="FR3" s="702"/>
      <c r="FS3" s="702"/>
      <c r="FT3" s="702"/>
      <c r="FU3" s="702"/>
      <c r="FV3" s="102"/>
      <c r="FW3" s="701"/>
      <c r="FX3" s="702"/>
      <c r="FY3" s="702"/>
      <c r="FZ3" s="702"/>
      <c r="GA3" s="702"/>
      <c r="GB3" s="702"/>
      <c r="GC3" s="702"/>
      <c r="GD3" s="702"/>
    </row>
    <row r="4" spans="1:188" ht="15.75">
      <c r="A4" s="668" t="s">
        <v>3</v>
      </c>
      <c r="B4" s="430"/>
      <c r="C4" s="446"/>
      <c r="D4" s="2"/>
      <c r="E4" s="886"/>
      <c r="F4" s="886"/>
      <c r="G4" s="886"/>
      <c r="H4" s="886"/>
      <c r="I4" s="886"/>
      <c r="J4" s="886"/>
      <c r="K4" s="886"/>
      <c r="L4" s="886"/>
      <c r="M4" s="7"/>
      <c r="N4" s="7"/>
      <c r="O4" s="7"/>
      <c r="Q4" s="444"/>
      <c r="R4" s="444"/>
      <c r="S4" s="65"/>
      <c r="T4" s="445"/>
      <c r="U4" s="4"/>
      <c r="X4" s="4"/>
      <c r="Y4" s="4"/>
      <c r="AA4" s="110"/>
      <c r="AB4" s="17"/>
      <c r="AC4" s="114"/>
      <c r="AD4" s="17"/>
      <c r="AE4" s="114"/>
      <c r="AF4" s="115"/>
      <c r="AG4" s="114"/>
      <c r="AH4" s="115"/>
      <c r="AI4" s="115"/>
      <c r="AJ4" s="4"/>
      <c r="AK4" s="4"/>
      <c r="AL4" s="4"/>
      <c r="AM4" s="4"/>
      <c r="AN4" s="4"/>
      <c r="AO4" s="4"/>
      <c r="AP4" s="4"/>
      <c r="AQ4" s="4"/>
      <c r="AR4" s="4"/>
      <c r="AS4" s="4"/>
      <c r="AT4" s="4"/>
      <c r="AU4" s="4"/>
      <c r="AV4" s="116"/>
      <c r="AW4" s="116"/>
      <c r="AX4" s="116"/>
      <c r="AY4" s="116"/>
      <c r="AZ4" s="116"/>
      <c r="BA4" s="116"/>
      <c r="BB4" s="117"/>
      <c r="BC4" s="116"/>
      <c r="BD4" s="116"/>
      <c r="BE4" s="116"/>
      <c r="BF4" s="116"/>
      <c r="BG4" s="116"/>
      <c r="BH4" s="117"/>
      <c r="BI4" s="17"/>
      <c r="BJ4" s="4"/>
      <c r="BK4" s="4"/>
      <c r="BL4" s="4"/>
      <c r="BM4" s="4"/>
      <c r="BN4" s="4"/>
      <c r="BO4" s="4"/>
      <c r="BP4" s="4"/>
      <c r="BQ4" s="4"/>
      <c r="BR4" s="4"/>
      <c r="BT4" s="118"/>
      <c r="BU4" s="4"/>
      <c r="BV4" s="4"/>
      <c r="BZ4" s="4"/>
      <c r="CA4" s="4"/>
      <c r="CB4" s="4"/>
      <c r="CC4" s="4"/>
      <c r="CD4" s="4"/>
      <c r="CE4" s="4"/>
      <c r="CF4" s="4"/>
      <c r="CI4" s="4"/>
      <c r="CJ4" s="4"/>
      <c r="CK4" s="4"/>
      <c r="CN4" s="4"/>
      <c r="CO4" s="4"/>
      <c r="CP4" s="4"/>
      <c r="CQ4" s="4"/>
      <c r="CR4" s="4"/>
      <c r="CS4" s="4"/>
      <c r="CT4" s="4"/>
      <c r="CU4" s="4"/>
      <c r="CV4" s="4"/>
      <c r="CW4" s="2"/>
      <c r="CX4" s="4"/>
      <c r="CY4" s="4"/>
      <c r="CZ4" s="4"/>
      <c r="DA4" s="4"/>
      <c r="DB4" s="4"/>
      <c r="DC4" s="4"/>
      <c r="DD4" s="4"/>
      <c r="DE4" s="4"/>
      <c r="DF4" s="4"/>
      <c r="DG4" s="65"/>
      <c r="EA4" s="373"/>
      <c r="EB4" s="373"/>
      <c r="EC4" s="120"/>
      <c r="ED4" s="4"/>
      <c r="EE4" s="4"/>
      <c r="EF4" s="110"/>
      <c r="EG4" s="110"/>
      <c r="EH4" s="4"/>
      <c r="EI4" s="110"/>
      <c r="EJ4" s="4"/>
      <c r="EK4" s="4"/>
      <c r="EL4" s="4"/>
      <c r="EM4" s="110"/>
      <c r="EN4" s="4"/>
      <c r="EQ4" s="4"/>
      <c r="ES4" s="4"/>
      <c r="ET4" s="17"/>
      <c r="EU4" s="4"/>
      <c r="EW4" s="4"/>
      <c r="EX4" s="4"/>
      <c r="EZ4" s="4"/>
      <c r="FA4" s="4"/>
      <c r="FB4" s="4"/>
      <c r="FC4" s="4"/>
      <c r="FD4" s="99"/>
      <c r="FH4" s="4"/>
      <c r="FJ4" s="4"/>
      <c r="FK4" s="4"/>
      <c r="FL4" s="4"/>
      <c r="FM4" s="65"/>
      <c r="FN4" s="4"/>
      <c r="FO4" s="4"/>
      <c r="FP4" s="17"/>
      <c r="FQ4" s="110"/>
      <c r="FR4" s="4"/>
      <c r="FS4" s="4"/>
      <c r="FT4" s="94"/>
      <c r="FU4" s="4"/>
      <c r="FV4" s="4"/>
      <c r="FW4" s="4"/>
      <c r="FX4" s="4"/>
      <c r="FY4" s="4"/>
      <c r="FZ4" s="4"/>
      <c r="GA4" s="4"/>
    </row>
    <row r="5" spans="1:188" ht="15" customHeight="1">
      <c r="A5" s="669" t="s">
        <v>4</v>
      </c>
      <c r="B5" s="352"/>
      <c r="C5" s="2"/>
      <c r="D5" s="7"/>
      <c r="E5" s="887"/>
      <c r="F5" s="887"/>
      <c r="G5" s="887"/>
      <c r="H5" s="887"/>
      <c r="I5" s="887"/>
      <c r="J5" s="887"/>
      <c r="K5" s="887"/>
      <c r="L5" s="887"/>
      <c r="M5" s="890"/>
      <c r="N5" s="890"/>
      <c r="O5" s="7"/>
      <c r="P5" s="668" t="s">
        <v>3</v>
      </c>
      <c r="Q5" s="112"/>
      <c r="R5" s="462"/>
      <c r="S5" s="65"/>
      <c r="T5" s="65"/>
      <c r="U5" s="65"/>
      <c r="V5" s="44"/>
      <c r="W5" s="44"/>
      <c r="X5" s="27"/>
      <c r="Y5" s="27"/>
      <c r="Z5" s="12"/>
      <c r="AA5" s="94"/>
      <c r="AB5" s="42"/>
      <c r="AC5" s="43"/>
      <c r="AD5" s="117"/>
      <c r="AE5" s="125"/>
      <c r="AF5" s="56"/>
      <c r="AG5" s="125"/>
      <c r="AH5" s="56"/>
      <c r="AI5" s="56"/>
      <c r="AJ5" s="125"/>
      <c r="AK5" s="12"/>
      <c r="AL5" s="4"/>
      <c r="AM5" s="126"/>
      <c r="AN5" s="4"/>
      <c r="AO5" s="4"/>
      <c r="AP5" s="4"/>
      <c r="AQ5" s="4"/>
      <c r="AS5" s="4"/>
      <c r="AT5" s="4"/>
      <c r="AU5" s="4"/>
      <c r="AV5" s="42"/>
      <c r="AW5" s="43"/>
      <c r="BG5" s="12"/>
      <c r="BH5" s="4"/>
      <c r="BI5" s="126"/>
      <c r="BJ5" s="4"/>
      <c r="BK5" s="4"/>
      <c r="BL5" s="4"/>
      <c r="BO5" s="4"/>
      <c r="BQ5" s="4"/>
      <c r="BR5" s="4"/>
      <c r="BT5" s="42"/>
      <c r="BU5" s="43"/>
      <c r="BV5" s="125"/>
      <c r="BX5" s="125"/>
      <c r="BY5" s="125"/>
      <c r="BZ5" s="4"/>
      <c r="CA5" s="88"/>
      <c r="CB5" s="12"/>
      <c r="CC5" s="4"/>
      <c r="CD5" s="126"/>
      <c r="CE5" s="125"/>
      <c r="CF5" s="125"/>
      <c r="CG5" s="4"/>
      <c r="CH5" s="125"/>
      <c r="CI5" s="125"/>
      <c r="CJ5" s="88"/>
      <c r="CK5" s="4"/>
      <c r="CL5" s="4"/>
      <c r="CN5" s="42"/>
      <c r="CO5" s="37"/>
      <c r="CP5" s="125"/>
      <c r="CQ5" s="125"/>
      <c r="CR5" s="125"/>
      <c r="CS5" s="125"/>
      <c r="CT5" s="125"/>
      <c r="CU5" s="88"/>
      <c r="CV5" s="12"/>
      <c r="CW5" s="2"/>
      <c r="CX5" s="126"/>
      <c r="CY5" s="27"/>
      <c r="CZ5" s="27"/>
      <c r="DA5" s="27"/>
      <c r="DB5" s="27"/>
      <c r="DC5" s="27"/>
      <c r="DD5" s="4"/>
      <c r="DE5" s="94"/>
      <c r="DF5" s="12"/>
      <c r="DG5" s="65"/>
      <c r="EA5" s="373"/>
      <c r="EB5" s="373"/>
      <c r="EC5" s="1157"/>
      <c r="ED5" s="1158"/>
      <c r="EE5" s="4"/>
      <c r="EF5" s="110"/>
      <c r="EG5" s="110"/>
      <c r="EH5" s="12"/>
      <c r="EI5" s="110"/>
      <c r="EJ5" s="1157"/>
      <c r="EK5" s="1158"/>
      <c r="EL5" s="4"/>
      <c r="EM5" s="110"/>
      <c r="EN5" s="129"/>
      <c r="EQ5" s="129"/>
      <c r="ER5" s="12"/>
      <c r="ES5" s="4"/>
      <c r="ET5" s="1157"/>
      <c r="EU5" s="1158"/>
      <c r="EW5" s="4"/>
      <c r="EX5" s="125"/>
      <c r="EZ5" s="4"/>
      <c r="FA5" s="47"/>
      <c r="FB5" s="12"/>
      <c r="FC5" s="4"/>
      <c r="FD5" s="1157"/>
      <c r="FE5" s="1177"/>
      <c r="FF5" s="1178"/>
      <c r="FH5" s="4"/>
      <c r="FJ5" s="4"/>
      <c r="FK5" s="4"/>
      <c r="FL5" s="12"/>
      <c r="FM5" s="373"/>
      <c r="FN5" s="42"/>
      <c r="FO5" s="37"/>
      <c r="FP5" s="4"/>
      <c r="FQ5" s="110"/>
      <c r="FR5" s="129"/>
      <c r="FS5" s="4"/>
      <c r="FT5" s="94"/>
      <c r="FU5" s="129"/>
      <c r="FV5" s="12"/>
      <c r="GB5" s="96"/>
      <c r="GC5" s="96"/>
    </row>
    <row r="6" spans="1:188" ht="25.5" customHeight="1">
      <c r="A6" s="1123" t="s">
        <v>7</v>
      </c>
      <c r="B6" s="1172" t="s">
        <v>6</v>
      </c>
      <c r="C6" s="1172"/>
      <c r="D6" s="1173" t="s">
        <v>272</v>
      </c>
      <c r="E6" s="1173"/>
      <c r="F6" s="1164" t="s">
        <v>331</v>
      </c>
      <c r="G6" s="1164"/>
      <c r="H6" s="1067" t="s">
        <v>449</v>
      </c>
      <c r="I6" s="1172" t="s">
        <v>450</v>
      </c>
      <c r="J6" s="1172"/>
      <c r="K6" s="1164" t="s">
        <v>287</v>
      </c>
      <c r="L6" s="1164"/>
      <c r="M6" s="1172" t="s">
        <v>47</v>
      </c>
      <c r="N6" s="1172"/>
      <c r="O6" s="1066" t="s">
        <v>41</v>
      </c>
      <c r="P6" s="1168" t="s">
        <v>7</v>
      </c>
      <c r="Q6" s="1165" t="s">
        <v>411</v>
      </c>
      <c r="R6" s="1166"/>
      <c r="S6" s="1166"/>
      <c r="T6" s="1166"/>
      <c r="U6" s="1167"/>
      <c r="V6" s="292"/>
      <c r="W6" s="292"/>
      <c r="X6" s="152"/>
      <c r="Y6" s="135"/>
      <c r="Z6" s="135"/>
      <c r="AA6" s="118"/>
      <c r="AB6" s="46"/>
      <c r="AC6" s="130"/>
      <c r="AD6" s="131"/>
      <c r="AE6" s="130"/>
      <c r="AF6" s="132"/>
      <c r="AG6" s="130"/>
      <c r="AH6" s="132"/>
      <c r="AI6" s="132"/>
      <c r="AJ6" s="130"/>
      <c r="AK6" s="132"/>
      <c r="AL6" s="133"/>
      <c r="AM6" s="134"/>
      <c r="AN6" s="118"/>
      <c r="AO6" s="135"/>
      <c r="AP6" s="135"/>
      <c r="AQ6" s="135"/>
      <c r="AR6" s="124"/>
      <c r="AS6" s="135"/>
      <c r="AT6" s="135"/>
      <c r="AU6" s="4"/>
      <c r="AV6" s="49"/>
      <c r="AW6" s="118"/>
      <c r="AX6" s="136"/>
      <c r="AZ6" s="17"/>
      <c r="BA6" s="46"/>
      <c r="BB6" s="46"/>
      <c r="BC6" s="118"/>
      <c r="BD6" s="45"/>
      <c r="BE6" s="45"/>
      <c r="BF6" s="45"/>
      <c r="BG6" s="45"/>
      <c r="BH6" s="133"/>
      <c r="BI6" s="4"/>
      <c r="BJ6" s="118"/>
      <c r="BK6" s="135"/>
      <c r="BL6" s="135"/>
      <c r="BM6" s="135"/>
      <c r="BN6" s="133"/>
      <c r="BO6" s="133"/>
      <c r="BP6" s="133"/>
      <c r="BQ6" s="137"/>
      <c r="BR6" s="138"/>
      <c r="BT6" s="46"/>
      <c r="BU6" s="134"/>
      <c r="BV6" s="134"/>
      <c r="BW6" s="134"/>
      <c r="BX6" s="134"/>
      <c r="BY6" s="134"/>
      <c r="BZ6" s="134"/>
      <c r="CA6" s="134"/>
      <c r="CB6" s="134"/>
      <c r="CC6" s="4"/>
      <c r="CD6" s="46"/>
      <c r="CE6" s="134"/>
      <c r="CF6" s="134"/>
      <c r="CG6" s="134"/>
      <c r="CH6" s="134"/>
      <c r="CI6" s="134"/>
      <c r="CJ6" s="134"/>
      <c r="CK6" s="134"/>
      <c r="CL6" s="134"/>
      <c r="CN6" s="46"/>
      <c r="CO6" s="134"/>
      <c r="CP6" s="134"/>
      <c r="CQ6" s="134"/>
      <c r="CR6" s="134"/>
      <c r="CS6" s="134"/>
      <c r="CT6" s="134"/>
      <c r="CU6" s="134"/>
      <c r="CV6" s="134"/>
      <c r="CW6" s="2"/>
      <c r="CX6" s="46"/>
      <c r="CY6" s="134"/>
      <c r="CZ6" s="134"/>
      <c r="DA6" s="134"/>
      <c r="DB6" s="134"/>
      <c r="DC6" s="134"/>
      <c r="DD6" s="134"/>
      <c r="DE6" s="134"/>
      <c r="DF6" s="134"/>
      <c r="DG6" s="65"/>
      <c r="EA6" s="373"/>
      <c r="EB6" s="373"/>
      <c r="EC6" s="4"/>
      <c r="ED6" s="4"/>
      <c r="EE6" s="4"/>
      <c r="EF6" s="4"/>
      <c r="EG6" s="135"/>
      <c r="EH6" s="135"/>
      <c r="EI6" s="135"/>
      <c r="EJ6" s="4"/>
      <c r="EK6" s="1174"/>
      <c r="EL6" s="1179"/>
      <c r="EM6" s="1179"/>
      <c r="EN6" s="1179"/>
      <c r="EO6" s="1179"/>
      <c r="EP6" s="1179"/>
      <c r="EQ6" s="1179"/>
      <c r="ER6" s="1179"/>
      <c r="ES6" s="45"/>
      <c r="ET6" s="45"/>
      <c r="EU6" s="134"/>
      <c r="EV6" s="46"/>
      <c r="EW6" s="46"/>
      <c r="EX6" s="134"/>
      <c r="EY6" s="46"/>
      <c r="EZ6" s="46"/>
      <c r="FA6" s="134"/>
      <c r="FB6" s="46"/>
      <c r="FC6" s="4"/>
      <c r="FD6" s="45"/>
      <c r="FE6" s="118"/>
      <c r="FG6" s="4"/>
      <c r="FH6" s="1174"/>
      <c r="FI6" s="1175"/>
      <c r="FJ6" s="46"/>
      <c r="FK6" s="134"/>
      <c r="FL6" s="46"/>
      <c r="FM6" s="373"/>
      <c r="FN6" s="4"/>
      <c r="FO6" s="118"/>
      <c r="FP6" s="100"/>
      <c r="FQ6" s="100"/>
      <c r="FR6" s="100"/>
      <c r="FS6" s="100"/>
      <c r="FT6" s="100"/>
      <c r="FU6" s="100"/>
      <c r="FV6" s="100"/>
      <c r="GB6" s="96"/>
      <c r="GC6" s="96"/>
      <c r="GD6" s="118"/>
    </row>
    <row r="7" spans="1:188" ht="24" customHeight="1">
      <c r="A7" s="1110"/>
      <c r="B7" s="1064">
        <v>2013</v>
      </c>
      <c r="C7" s="1062" t="s">
        <v>400</v>
      </c>
      <c r="D7" s="1064">
        <v>2013</v>
      </c>
      <c r="E7" s="1062" t="s">
        <v>400</v>
      </c>
      <c r="F7" s="1065">
        <v>2013</v>
      </c>
      <c r="G7" s="1063" t="s">
        <v>400</v>
      </c>
      <c r="H7" s="1065">
        <v>2013</v>
      </c>
      <c r="I7" s="1064">
        <v>2013</v>
      </c>
      <c r="J7" s="1062" t="s">
        <v>400</v>
      </c>
      <c r="K7" s="1065">
        <v>2013</v>
      </c>
      <c r="L7" s="1063" t="s">
        <v>400</v>
      </c>
      <c r="M7" s="1064">
        <v>2013</v>
      </c>
      <c r="N7" s="1062" t="s">
        <v>400</v>
      </c>
      <c r="O7" s="1064">
        <v>2013</v>
      </c>
      <c r="P7" s="1169"/>
      <c r="Q7" s="1027" t="s">
        <v>2</v>
      </c>
      <c r="R7" s="1028" t="s">
        <v>289</v>
      </c>
      <c r="S7" s="1008" t="s">
        <v>287</v>
      </c>
      <c r="T7" s="1027" t="s">
        <v>47</v>
      </c>
      <c r="U7" s="1027" t="s">
        <v>41</v>
      </c>
      <c r="V7" s="46"/>
      <c r="W7" s="170"/>
      <c r="X7" s="376"/>
      <c r="Y7" s="118"/>
      <c r="Z7" s="135"/>
      <c r="AA7" s="135"/>
      <c r="AB7" s="118"/>
      <c r="AC7" s="49"/>
      <c r="AD7" s="130"/>
      <c r="AE7" s="132"/>
      <c r="AF7" s="130"/>
      <c r="AG7" s="132"/>
      <c r="AH7" s="130"/>
      <c r="AI7" s="132"/>
      <c r="AJ7" s="143"/>
      <c r="AK7" s="130"/>
      <c r="AL7" s="132"/>
      <c r="AM7" s="133"/>
      <c r="AN7" s="144"/>
      <c r="AO7" s="141"/>
      <c r="AP7" s="145"/>
      <c r="AQ7" s="141"/>
      <c r="AR7" s="146"/>
      <c r="AS7" s="141"/>
      <c r="AT7" s="147"/>
      <c r="AU7" s="147"/>
      <c r="AV7" s="4"/>
      <c r="AW7" s="49"/>
      <c r="AX7" s="118"/>
      <c r="AY7" s="136"/>
      <c r="BA7" s="144"/>
      <c r="BB7" s="49"/>
      <c r="BC7" s="46"/>
      <c r="BD7" s="134"/>
      <c r="BE7" s="46"/>
      <c r="BG7" s="134"/>
      <c r="BH7" s="46"/>
      <c r="BI7" s="148"/>
      <c r="BJ7" s="49"/>
      <c r="BK7" s="148"/>
      <c r="BL7" s="148"/>
      <c r="BM7" s="148"/>
      <c r="BN7" s="148"/>
      <c r="BO7" s="148"/>
      <c r="BP7" s="148"/>
      <c r="BQ7" s="148"/>
      <c r="BR7" s="148"/>
      <c r="BS7" s="149"/>
      <c r="BU7" s="49"/>
      <c r="BV7" s="134"/>
      <c r="BW7" s="134"/>
      <c r="BX7" s="134"/>
      <c r="BY7" s="134"/>
      <c r="BZ7" s="134"/>
      <c r="CA7" s="134"/>
      <c r="CB7" s="134"/>
      <c r="CC7" s="134"/>
      <c r="CD7" s="4"/>
      <c r="CE7" s="49"/>
      <c r="CF7" s="134"/>
      <c r="CG7" s="134"/>
      <c r="CH7" s="134"/>
      <c r="CI7" s="134"/>
      <c r="CJ7" s="134"/>
      <c r="CK7" s="134"/>
      <c r="CL7" s="134"/>
      <c r="CM7" s="134"/>
      <c r="CO7" s="49"/>
      <c r="CP7" s="134"/>
      <c r="CQ7" s="134"/>
      <c r="CR7" s="134"/>
      <c r="CS7" s="134"/>
      <c r="CT7" s="134"/>
      <c r="CU7" s="134"/>
      <c r="CV7" s="134"/>
      <c r="CW7" s="134"/>
      <c r="CX7" s="2"/>
      <c r="CY7" s="49"/>
      <c r="CZ7" s="134"/>
      <c r="DA7" s="134"/>
      <c r="DB7" s="134"/>
      <c r="DC7" s="134"/>
      <c r="DD7" s="134"/>
      <c r="DE7" s="134"/>
      <c r="DF7" s="134"/>
      <c r="DG7" s="134"/>
      <c r="DH7" s="65"/>
      <c r="EA7" s="373"/>
      <c r="EB7" s="373"/>
      <c r="EC7" s="373"/>
      <c r="ED7" s="49"/>
      <c r="EE7" s="152"/>
      <c r="EF7" s="51"/>
      <c r="EG7" s="51"/>
      <c r="EH7" s="1174"/>
      <c r="EI7" s="1160"/>
      <c r="EJ7" s="135"/>
      <c r="EK7" s="49"/>
      <c r="EL7" s="51"/>
      <c r="EM7" s="118"/>
      <c r="EN7" s="1176"/>
      <c r="EO7" s="1176"/>
      <c r="EP7" s="94"/>
      <c r="EQ7" s="118"/>
      <c r="ER7" s="1176"/>
      <c r="ES7" s="1160"/>
      <c r="ET7" s="45"/>
      <c r="EU7" s="49"/>
      <c r="EW7" s="4"/>
      <c r="EX7" s="150"/>
      <c r="EZ7" s="4"/>
      <c r="FA7" s="153"/>
      <c r="FB7" s="125"/>
      <c r="FC7" s="4"/>
      <c r="FD7" s="4"/>
      <c r="FE7" s="49"/>
      <c r="FF7" s="154"/>
      <c r="FG7" s="144"/>
      <c r="FH7" s="141"/>
      <c r="FI7" s="1174"/>
      <c r="FJ7" s="1175"/>
      <c r="FK7" s="4"/>
      <c r="FL7" s="155"/>
      <c r="FM7" s="4"/>
      <c r="FN7" s="373"/>
      <c r="FO7" s="49"/>
      <c r="FP7" s="51"/>
      <c r="FQ7" s="118"/>
      <c r="FR7" s="45"/>
      <c r="FS7" s="45"/>
      <c r="FT7" s="94"/>
      <c r="FU7" s="118"/>
      <c r="FV7" s="45"/>
      <c r="FW7" s="135"/>
      <c r="FY7" s="118"/>
      <c r="FZ7" s="45"/>
      <c r="GA7" s="45"/>
      <c r="GB7" s="94"/>
      <c r="GC7" s="118"/>
      <c r="GD7" s="45"/>
      <c r="GE7" s="135"/>
    </row>
    <row r="8" spans="1:188" ht="19.7" customHeight="1">
      <c r="A8" s="670" t="s">
        <v>8</v>
      </c>
      <c r="B8" s="1011">
        <v>749.96569221999994</v>
      </c>
      <c r="C8" s="1012">
        <v>2.0234264882885045E-2</v>
      </c>
      <c r="D8" s="1011">
        <v>345.45592063999999</v>
      </c>
      <c r="E8" s="1012">
        <v>3.1820009039239538E-2</v>
      </c>
      <c r="F8" s="1011">
        <v>17.896056999999999</v>
      </c>
      <c r="G8" s="1012">
        <v>-2.0806964986190946E-2</v>
      </c>
      <c r="H8" s="1011">
        <v>0</v>
      </c>
      <c r="I8" s="1011">
        <v>336.24799698999999</v>
      </c>
      <c r="J8" s="1012">
        <v>-4.9681194917035043E-3</v>
      </c>
      <c r="K8" s="1011">
        <v>189.28754599999999</v>
      </c>
      <c r="L8" s="1012">
        <v>0</v>
      </c>
      <c r="M8" s="1011">
        <v>50</v>
      </c>
      <c r="N8" s="1012">
        <v>-2.5341130604288442E-2</v>
      </c>
      <c r="O8" s="1011">
        <v>18.261774589999959</v>
      </c>
      <c r="P8" s="670" t="s">
        <v>8</v>
      </c>
      <c r="Q8" s="973">
        <v>46.062896506292667</v>
      </c>
      <c r="R8" s="973">
        <v>44.835117189782423</v>
      </c>
      <c r="S8" s="973">
        <v>25.239494014677291</v>
      </c>
      <c r="T8" s="973">
        <v>6.6669716386616615</v>
      </c>
      <c r="U8" s="973">
        <v>2.4350146652632381</v>
      </c>
      <c r="V8" s="55"/>
      <c r="W8" s="56"/>
      <c r="X8" s="181"/>
      <c r="Y8" s="55"/>
      <c r="Z8" s="55"/>
      <c r="AA8" s="56"/>
      <c r="AB8" s="125"/>
      <c r="AC8" s="54"/>
      <c r="AD8" s="55"/>
      <c r="AE8" s="56"/>
      <c r="AF8" s="55"/>
      <c r="AG8" s="56"/>
      <c r="AH8" s="55"/>
      <c r="AI8" s="56"/>
      <c r="AJ8" s="181"/>
      <c r="AK8" s="55"/>
      <c r="AL8" s="56"/>
      <c r="AM8" s="117"/>
      <c r="AN8" s="54"/>
      <c r="AO8" s="162"/>
      <c r="AP8" s="162"/>
      <c r="AQ8" s="162"/>
      <c r="AR8" s="162"/>
      <c r="AS8" s="162"/>
      <c r="AT8" s="182"/>
      <c r="AU8" s="182"/>
      <c r="AV8" s="4"/>
      <c r="AW8" s="54"/>
      <c r="AX8" s="183"/>
      <c r="AY8" s="56"/>
      <c r="AZ8" s="181"/>
      <c r="BA8" s="183"/>
      <c r="BB8" s="56"/>
      <c r="BD8" s="183"/>
      <c r="BE8" s="56"/>
      <c r="BG8" s="183"/>
      <c r="BH8" s="56"/>
      <c r="BI8" s="182"/>
      <c r="BJ8" s="54"/>
      <c r="BK8" s="161"/>
      <c r="BL8" s="161"/>
      <c r="BM8" s="161"/>
      <c r="BN8" s="184"/>
      <c r="BO8" s="182"/>
      <c r="BP8" s="182"/>
      <c r="BQ8" s="182"/>
      <c r="BR8" s="182"/>
      <c r="BS8" s="182"/>
      <c r="BU8" s="54"/>
      <c r="BV8" s="183"/>
      <c r="BW8" s="183"/>
      <c r="BX8" s="185"/>
      <c r="BY8" s="183"/>
      <c r="BZ8" s="183"/>
      <c r="CA8" s="183"/>
      <c r="CB8" s="183"/>
      <c r="CC8" s="183"/>
      <c r="CD8" s="4"/>
      <c r="CE8" s="54"/>
      <c r="CF8" s="57"/>
      <c r="CG8" s="57"/>
      <c r="CH8" s="57"/>
      <c r="CI8" s="57"/>
      <c r="CJ8" s="57"/>
      <c r="CK8" s="57"/>
      <c r="CL8" s="57"/>
      <c r="CM8" s="57"/>
      <c r="CN8" s="186"/>
      <c r="CO8" s="54"/>
      <c r="CP8" s="55"/>
      <c r="CQ8" s="187"/>
      <c r="CR8" s="55"/>
      <c r="CS8" s="55"/>
      <c r="CT8" s="55"/>
      <c r="CU8" s="55"/>
      <c r="CV8" s="55"/>
      <c r="CW8" s="188"/>
      <c r="CX8" s="2"/>
      <c r="CY8" s="54"/>
      <c r="CZ8" s="189"/>
      <c r="DA8" s="189"/>
      <c r="DB8" s="189"/>
      <c r="DC8" s="189"/>
      <c r="DD8" s="189"/>
      <c r="DE8" s="189"/>
      <c r="DF8" s="189"/>
      <c r="DG8" s="189"/>
      <c r="DH8" s="186"/>
      <c r="EA8" s="373"/>
      <c r="EB8" s="373"/>
      <c r="EC8" s="373"/>
      <c r="ED8" s="54"/>
      <c r="EE8" s="55"/>
      <c r="EF8" s="194"/>
      <c r="EG8" s="194"/>
      <c r="EH8" s="195"/>
      <c r="EI8" s="195"/>
      <c r="EJ8" s="195"/>
      <c r="EK8" s="54"/>
      <c r="EL8" s="196"/>
      <c r="EM8" s="183"/>
      <c r="EN8" s="183"/>
      <c r="EO8" s="183"/>
      <c r="EP8" s="188"/>
      <c r="EQ8" s="188"/>
      <c r="ER8" s="183"/>
      <c r="ES8" s="183"/>
      <c r="ET8" s="197"/>
      <c r="EU8" s="54"/>
      <c r="EV8" s="183"/>
      <c r="EW8" s="56"/>
      <c r="EX8" s="191"/>
      <c r="EY8" s="183"/>
      <c r="EZ8" s="56"/>
      <c r="FA8" s="56"/>
      <c r="FB8" s="183"/>
      <c r="FC8" s="56"/>
      <c r="FD8" s="4"/>
      <c r="FE8" s="54"/>
      <c r="FF8" s="378"/>
      <c r="FG8" s="378"/>
      <c r="FH8" s="194"/>
      <c r="FI8" s="193"/>
      <c r="FJ8" s="193"/>
      <c r="FK8" s="117"/>
      <c r="FL8" s="183"/>
      <c r="FM8" s="199"/>
      <c r="FN8" s="373"/>
      <c r="FO8" s="54"/>
      <c r="FP8" s="196"/>
      <c r="FQ8" s="183"/>
      <c r="FR8" s="183"/>
      <c r="FS8" s="183"/>
      <c r="FT8" s="188"/>
      <c r="FU8" s="188"/>
      <c r="FV8" s="183"/>
      <c r="FW8" s="183"/>
      <c r="FX8" s="54"/>
      <c r="FY8" s="200"/>
      <c r="FZ8" s="200"/>
      <c r="GA8" s="200"/>
      <c r="GB8" s="200"/>
      <c r="GC8" s="200"/>
      <c r="GD8" s="200"/>
      <c r="GE8" s="200"/>
    </row>
    <row r="9" spans="1:188" ht="19.7" customHeight="1">
      <c r="A9" s="524" t="s">
        <v>9</v>
      </c>
      <c r="B9" s="1013">
        <v>1329.6652223399999</v>
      </c>
      <c r="C9" s="1014">
        <v>1.8651275889956187E-2</v>
      </c>
      <c r="D9" s="1013">
        <v>588.53183009000008</v>
      </c>
      <c r="E9" s="1014">
        <v>2.8469699740836019E-2</v>
      </c>
      <c r="F9" s="1013">
        <v>35.749248999999999</v>
      </c>
      <c r="G9" s="1014">
        <v>3.5727616977969001E-2</v>
      </c>
      <c r="H9" s="1013">
        <v>0</v>
      </c>
      <c r="I9" s="1013">
        <v>546.49984895</v>
      </c>
      <c r="J9" s="1014">
        <v>-4.5967498921946071E-3</v>
      </c>
      <c r="K9" s="1013">
        <v>268.502565</v>
      </c>
      <c r="L9" s="1014">
        <v>-9.222449412950029E-3</v>
      </c>
      <c r="M9" s="1013">
        <v>164.99999999999997</v>
      </c>
      <c r="N9" s="1014">
        <v>3.838892385147874E-2</v>
      </c>
      <c r="O9" s="1013">
        <v>29.633543299999843</v>
      </c>
      <c r="P9" s="524" t="s">
        <v>9</v>
      </c>
      <c r="Q9" s="974">
        <v>44.261654753538444</v>
      </c>
      <c r="R9" s="974">
        <v>41.100559732490183</v>
      </c>
      <c r="S9" s="974">
        <v>20.193245674838217</v>
      </c>
      <c r="T9" s="974">
        <v>12.409138573213649</v>
      </c>
      <c r="U9" s="974">
        <v>2.2286469407577276</v>
      </c>
      <c r="V9" s="55"/>
      <c r="W9" s="56"/>
      <c r="X9" s="203"/>
      <c r="Y9" s="55"/>
      <c r="Z9" s="55"/>
      <c r="AA9" s="56"/>
      <c r="AB9" s="125"/>
      <c r="AC9" s="54"/>
      <c r="AD9" s="55"/>
      <c r="AE9" s="56"/>
      <c r="AF9" s="55"/>
      <c r="AG9" s="56"/>
      <c r="AH9" s="55"/>
      <c r="AI9" s="56"/>
      <c r="AJ9" s="181"/>
      <c r="AK9" s="55"/>
      <c r="AL9" s="56"/>
      <c r="AM9" s="201"/>
      <c r="AN9" s="54"/>
      <c r="AO9" s="162"/>
      <c r="AP9" s="162"/>
      <c r="AQ9" s="162"/>
      <c r="AR9" s="162"/>
      <c r="AS9" s="162"/>
      <c r="AT9" s="202"/>
      <c r="AU9" s="202"/>
      <c r="AW9" s="54"/>
      <c r="AX9" s="183"/>
      <c r="AY9" s="56"/>
      <c r="AZ9" s="181"/>
      <c r="BA9" s="183"/>
      <c r="BB9" s="56"/>
      <c r="BD9" s="183"/>
      <c r="BE9" s="56"/>
      <c r="BG9" s="183"/>
      <c r="BH9" s="56"/>
      <c r="BI9" s="182"/>
      <c r="BJ9" s="54"/>
      <c r="BK9" s="161"/>
      <c r="BL9" s="161"/>
      <c r="BM9" s="161"/>
      <c r="BN9" s="184"/>
      <c r="BO9" s="182"/>
      <c r="BP9" s="202"/>
      <c r="BQ9" s="202"/>
      <c r="BR9" s="147"/>
      <c r="BS9" s="182"/>
      <c r="BT9" s="94"/>
      <c r="BU9" s="54"/>
      <c r="BV9" s="183"/>
      <c r="BW9" s="183"/>
      <c r="BX9" s="185"/>
      <c r="BY9" s="183"/>
      <c r="BZ9" s="183"/>
      <c r="CA9" s="183"/>
      <c r="CB9" s="183"/>
      <c r="CC9" s="183"/>
      <c r="CE9" s="54"/>
      <c r="CF9" s="57"/>
      <c r="CG9" s="57"/>
      <c r="CH9" s="57"/>
      <c r="CI9" s="57"/>
      <c r="CJ9" s="57"/>
      <c r="CK9" s="57"/>
      <c r="CL9" s="57"/>
      <c r="CM9" s="57"/>
      <c r="CN9" s="186"/>
      <c r="CO9" s="54"/>
      <c r="CP9" s="55"/>
      <c r="CQ9" s="187"/>
      <c r="CR9" s="55"/>
      <c r="CS9" s="55"/>
      <c r="CT9" s="55"/>
      <c r="CU9" s="55"/>
      <c r="CV9" s="55"/>
      <c r="CW9" s="188"/>
      <c r="CX9" s="93"/>
      <c r="CY9" s="54"/>
      <c r="CZ9" s="189"/>
      <c r="DA9" s="189"/>
      <c r="DB9" s="189"/>
      <c r="DC9" s="189"/>
      <c r="DD9" s="189"/>
      <c r="DE9" s="189"/>
      <c r="DF9" s="189"/>
      <c r="DG9" s="189"/>
      <c r="DH9" s="186"/>
      <c r="EA9" s="373"/>
      <c r="EB9" s="373"/>
      <c r="EC9" s="373"/>
      <c r="ED9" s="54"/>
      <c r="EE9" s="55"/>
      <c r="EF9" s="194"/>
      <c r="EG9" s="194"/>
      <c r="EH9" s="195"/>
      <c r="EI9" s="195"/>
      <c r="EJ9" s="195"/>
      <c r="EK9" s="54"/>
      <c r="EL9" s="196"/>
      <c r="EM9" s="183"/>
      <c r="EN9" s="183"/>
      <c r="EO9" s="183"/>
      <c r="EP9" s="188"/>
      <c r="EQ9" s="188"/>
      <c r="ER9" s="183"/>
      <c r="ES9" s="183"/>
      <c r="ET9" s="197"/>
      <c r="EU9" s="54"/>
      <c r="EV9" s="183"/>
      <c r="EW9" s="56"/>
      <c r="EX9" s="379"/>
      <c r="EY9" s="183"/>
      <c r="EZ9" s="56"/>
      <c r="FA9" s="380"/>
      <c r="FB9" s="183"/>
      <c r="FC9" s="56"/>
      <c r="FE9" s="54"/>
      <c r="FF9" s="378"/>
      <c r="FG9" s="378"/>
      <c r="FH9" s="194"/>
      <c r="FI9" s="193"/>
      <c r="FJ9" s="193"/>
      <c r="FK9" s="117"/>
      <c r="FL9" s="183"/>
      <c r="FM9" s="199"/>
      <c r="FN9" s="373"/>
      <c r="FO9" s="54"/>
      <c r="FP9" s="196"/>
      <c r="FQ9" s="183"/>
      <c r="FR9" s="183"/>
      <c r="FS9" s="183"/>
      <c r="FT9" s="188"/>
      <c r="FU9" s="188"/>
      <c r="FV9" s="183"/>
      <c r="FW9" s="183"/>
      <c r="FX9" s="54"/>
      <c r="FY9" s="200"/>
      <c r="FZ9" s="200"/>
      <c r="GA9" s="200"/>
      <c r="GB9" s="200"/>
      <c r="GC9" s="200"/>
      <c r="GD9" s="200"/>
      <c r="GE9" s="200"/>
    </row>
    <row r="10" spans="1:188" ht="19.7" customHeight="1">
      <c r="A10" s="670" t="s">
        <v>10</v>
      </c>
      <c r="B10" s="1011">
        <v>645.41184643999998</v>
      </c>
      <c r="C10" s="1012">
        <v>1.8610959713748043E-2</v>
      </c>
      <c r="D10" s="1011">
        <v>273.39915372000002</v>
      </c>
      <c r="E10" s="1012">
        <v>1.8274598446973656E-2</v>
      </c>
      <c r="F10" s="1073">
        <v>14.766709000000001</v>
      </c>
      <c r="G10" s="1012">
        <v>-5.1989769253082407E-3</v>
      </c>
      <c r="H10" s="1011">
        <v>0</v>
      </c>
      <c r="I10" s="1011">
        <v>297.61685334999999</v>
      </c>
      <c r="J10" s="1012">
        <v>-4.0461633849449008E-2</v>
      </c>
      <c r="K10" s="1011">
        <v>147.73276300000001</v>
      </c>
      <c r="L10" s="1012">
        <v>2.7074564044965888E-2</v>
      </c>
      <c r="M10" s="1011">
        <v>63.62</v>
      </c>
      <c r="N10" s="1012">
        <v>0.49694117647058822</v>
      </c>
      <c r="O10" s="1011">
        <v>10.775839369999979</v>
      </c>
      <c r="P10" s="670" t="s">
        <v>10</v>
      </c>
      <c r="Q10" s="973">
        <v>42.360417650842777</v>
      </c>
      <c r="R10" s="973">
        <v>46.11270384818814</v>
      </c>
      <c r="S10" s="973">
        <v>22.889688780098002</v>
      </c>
      <c r="T10" s="973">
        <v>9.857271810382608</v>
      </c>
      <c r="U10" s="973">
        <v>1.6696066905864801</v>
      </c>
      <c r="V10" s="55"/>
      <c r="W10" s="56"/>
      <c r="X10" s="203"/>
      <c r="Y10" s="55"/>
      <c r="Z10" s="55"/>
      <c r="AA10" s="56"/>
      <c r="AB10" s="125"/>
      <c r="AC10" s="54"/>
      <c r="AD10" s="55"/>
      <c r="AE10" s="56"/>
      <c r="AF10" s="55"/>
      <c r="AG10" s="56"/>
      <c r="AH10" s="55"/>
      <c r="AI10" s="56"/>
      <c r="AJ10" s="181"/>
      <c r="AK10" s="55"/>
      <c r="AL10" s="56"/>
      <c r="AM10" s="201"/>
      <c r="AN10" s="54"/>
      <c r="AO10" s="162"/>
      <c r="AP10" s="162"/>
      <c r="AQ10" s="162"/>
      <c r="AR10" s="162"/>
      <c r="AS10" s="162"/>
      <c r="AT10" s="182"/>
      <c r="AU10" s="182"/>
      <c r="AW10" s="54"/>
      <c r="AX10" s="183"/>
      <c r="AY10" s="56"/>
      <c r="AZ10" s="181"/>
      <c r="BA10" s="183"/>
      <c r="BB10" s="56"/>
      <c r="BD10" s="183"/>
      <c r="BE10" s="56"/>
      <c r="BG10" s="183"/>
      <c r="BH10" s="56"/>
      <c r="BI10" s="182"/>
      <c r="BJ10" s="54"/>
      <c r="BK10" s="161"/>
      <c r="BL10" s="161"/>
      <c r="BM10" s="161"/>
      <c r="BN10" s="184"/>
      <c r="BO10" s="182"/>
      <c r="BP10" s="182"/>
      <c r="BQ10" s="182"/>
      <c r="BR10" s="182"/>
      <c r="BS10" s="182"/>
      <c r="BT10" s="94"/>
      <c r="BU10" s="54"/>
      <c r="BV10" s="183"/>
      <c r="BW10" s="183"/>
      <c r="BX10" s="185"/>
      <c r="BY10" s="183"/>
      <c r="BZ10" s="183"/>
      <c r="CA10" s="183"/>
      <c r="CB10" s="183"/>
      <c r="CC10" s="183"/>
      <c r="CE10" s="54"/>
      <c r="CF10" s="57"/>
      <c r="CG10" s="57"/>
      <c r="CH10" s="57"/>
      <c r="CI10" s="57"/>
      <c r="CJ10" s="57"/>
      <c r="CK10" s="57"/>
      <c r="CL10" s="57"/>
      <c r="CM10" s="57"/>
      <c r="CN10" s="186"/>
      <c r="CO10" s="54"/>
      <c r="CP10" s="55"/>
      <c r="CQ10" s="187"/>
      <c r="CR10" s="55"/>
      <c r="CS10" s="55"/>
      <c r="CT10" s="55"/>
      <c r="CU10" s="55"/>
      <c r="CV10" s="55"/>
      <c r="CW10" s="188"/>
      <c r="CX10" s="93"/>
      <c r="CY10" s="54"/>
      <c r="CZ10" s="189"/>
      <c r="DA10" s="189"/>
      <c r="DB10" s="189"/>
      <c r="DC10" s="189"/>
      <c r="DD10" s="189"/>
      <c r="DE10" s="189"/>
      <c r="DF10" s="189"/>
      <c r="DG10" s="189"/>
      <c r="DH10" s="186"/>
      <c r="EA10" s="373"/>
      <c r="EB10" s="373"/>
      <c r="EC10" s="373"/>
      <c r="ED10" s="54"/>
      <c r="EE10" s="55"/>
      <c r="EF10" s="194"/>
      <c r="EG10" s="194"/>
      <c r="EH10" s="195"/>
      <c r="EI10" s="195"/>
      <c r="EJ10" s="195"/>
      <c r="EK10" s="54"/>
      <c r="EL10" s="196"/>
      <c r="EM10" s="183"/>
      <c r="EN10" s="183"/>
      <c r="EO10" s="183"/>
      <c r="EP10" s="188"/>
      <c r="EQ10" s="188"/>
      <c r="ER10" s="183"/>
      <c r="ES10" s="183"/>
      <c r="ET10" s="197"/>
      <c r="EU10" s="54"/>
      <c r="EV10" s="183"/>
      <c r="EW10" s="56"/>
      <c r="EX10" s="379"/>
      <c r="EY10" s="183"/>
      <c r="EZ10" s="56"/>
      <c r="FA10" s="380"/>
      <c r="FB10" s="183"/>
      <c r="FC10" s="56"/>
      <c r="FE10" s="54"/>
      <c r="FF10" s="378"/>
      <c r="FG10" s="378"/>
      <c r="FH10" s="194"/>
      <c r="FI10" s="193"/>
      <c r="FJ10" s="193"/>
      <c r="FK10" s="117"/>
      <c r="FL10" s="183"/>
      <c r="FM10" s="199"/>
      <c r="FN10" s="373"/>
      <c r="FO10" s="54"/>
      <c r="FP10" s="196"/>
      <c r="FQ10" s="183"/>
      <c r="FR10" s="183"/>
      <c r="FS10" s="183"/>
      <c r="FT10" s="188"/>
      <c r="FU10" s="188"/>
      <c r="FV10" s="183"/>
      <c r="FW10" s="183"/>
      <c r="FX10" s="54"/>
      <c r="FY10" s="200"/>
      <c r="FZ10" s="200"/>
      <c r="GA10" s="200"/>
      <c r="GB10" s="200"/>
      <c r="GC10" s="200"/>
      <c r="GD10" s="200"/>
      <c r="GE10" s="200"/>
    </row>
    <row r="11" spans="1:188" ht="19.7" customHeight="1">
      <c r="A11" s="524" t="s">
        <v>11</v>
      </c>
      <c r="B11" s="1013">
        <v>659.73901106999995</v>
      </c>
      <c r="C11" s="1014">
        <v>-0.13500052618673131</v>
      </c>
      <c r="D11" s="1013">
        <v>321.26050486999998</v>
      </c>
      <c r="E11" s="1014">
        <v>7.9907722270242676E-3</v>
      </c>
      <c r="F11" s="1013">
        <v>20.384495000000001</v>
      </c>
      <c r="G11" s="1014">
        <v>-1.9383258809906323E-2</v>
      </c>
      <c r="H11" s="1013">
        <v>0</v>
      </c>
      <c r="I11" s="1013">
        <v>310.17216375999999</v>
      </c>
      <c r="J11" s="1014">
        <v>-3.2416957258523782E-2</v>
      </c>
      <c r="K11" s="1013">
        <v>171.94121899999999</v>
      </c>
      <c r="L11" s="1014">
        <v>0</v>
      </c>
      <c r="M11" s="1013">
        <v>11.67088766</v>
      </c>
      <c r="N11" s="1014">
        <v>-0.87774614068054924</v>
      </c>
      <c r="O11" s="1013">
        <v>16.635454779999982</v>
      </c>
      <c r="P11" s="524" t="s">
        <v>11</v>
      </c>
      <c r="Q11" s="974">
        <v>48.695089949124359</v>
      </c>
      <c r="R11" s="974">
        <v>47.014373647079964</v>
      </c>
      <c r="S11" s="974">
        <v>26.062005749991432</v>
      </c>
      <c r="T11" s="974">
        <v>1.7690158478079889</v>
      </c>
      <c r="U11" s="974">
        <v>2.5215205559876948</v>
      </c>
      <c r="V11" s="55"/>
      <c r="W11" s="56"/>
      <c r="X11" s="203"/>
      <c r="Y11" s="55"/>
      <c r="Z11" s="55"/>
      <c r="AA11" s="56"/>
      <c r="AB11" s="125"/>
      <c r="AC11" s="54"/>
      <c r="AD11" s="55"/>
      <c r="AE11" s="56"/>
      <c r="AF11" s="55"/>
      <c r="AG11" s="56"/>
      <c r="AH11" s="55"/>
      <c r="AI11" s="56"/>
      <c r="AJ11" s="181"/>
      <c r="AK11" s="55"/>
      <c r="AL11" s="56"/>
      <c r="AM11" s="201"/>
      <c r="AN11" s="54"/>
      <c r="AO11" s="162"/>
      <c r="AP11" s="162"/>
      <c r="AQ11" s="162"/>
      <c r="AR11" s="162"/>
      <c r="AS11" s="162"/>
      <c r="AT11" s="182"/>
      <c r="AU11" s="182"/>
      <c r="AW11" s="54"/>
      <c r="AX11" s="183"/>
      <c r="AY11" s="56"/>
      <c r="AZ11" s="181"/>
      <c r="BA11" s="183"/>
      <c r="BB11" s="56"/>
      <c r="BD11" s="183"/>
      <c r="BE11" s="56"/>
      <c r="BG11" s="183"/>
      <c r="BH11" s="56"/>
      <c r="BI11" s="182"/>
      <c r="BJ11" s="54"/>
      <c r="BK11" s="161"/>
      <c r="BL11" s="161"/>
      <c r="BM11" s="161"/>
      <c r="BN11" s="184"/>
      <c r="BO11" s="182"/>
      <c r="BP11" s="182"/>
      <c r="BQ11" s="182"/>
      <c r="BR11" s="182"/>
      <c r="BS11" s="182"/>
      <c r="BT11" s="94"/>
      <c r="BU11" s="54"/>
      <c r="BV11" s="183"/>
      <c r="BW11" s="183"/>
      <c r="BX11" s="185"/>
      <c r="BY11" s="183"/>
      <c r="BZ11" s="183"/>
      <c r="CA11" s="183"/>
      <c r="CB11" s="183"/>
      <c r="CC11" s="183"/>
      <c r="CE11" s="54"/>
      <c r="CF11" s="57"/>
      <c r="CG11" s="57"/>
      <c r="CH11" s="57"/>
      <c r="CI11" s="57"/>
      <c r="CJ11" s="57"/>
      <c r="CK11" s="57"/>
      <c r="CL11" s="57"/>
      <c r="CM11" s="57"/>
      <c r="CN11" s="186"/>
      <c r="CO11" s="54"/>
      <c r="CP11" s="55"/>
      <c r="CQ11" s="187"/>
      <c r="CR11" s="55"/>
      <c r="CS11" s="55"/>
      <c r="CT11" s="55"/>
      <c r="CU11" s="55"/>
      <c r="CV11" s="55"/>
      <c r="CW11" s="188"/>
      <c r="CX11" s="93"/>
      <c r="CY11" s="54"/>
      <c r="CZ11" s="189"/>
      <c r="DA11" s="189"/>
      <c r="DB11" s="189"/>
      <c r="DC11" s="189"/>
      <c r="DD11" s="189"/>
      <c r="DE11" s="189"/>
      <c r="DF11" s="189"/>
      <c r="DG11" s="189"/>
      <c r="DH11" s="186"/>
      <c r="EA11" s="373"/>
      <c r="EB11" s="373"/>
      <c r="EC11" s="373"/>
      <c r="ED11" s="54"/>
      <c r="EE11" s="55"/>
      <c r="EF11" s="194"/>
      <c r="EG11" s="194"/>
      <c r="EH11" s="195"/>
      <c r="EI11" s="195"/>
      <c r="EJ11" s="195"/>
      <c r="EK11" s="54"/>
      <c r="EL11" s="196"/>
      <c r="EM11" s="183"/>
      <c r="EN11" s="183"/>
      <c r="EO11" s="183"/>
      <c r="EP11" s="188"/>
      <c r="EQ11" s="188"/>
      <c r="ER11" s="183"/>
      <c r="ES11" s="183"/>
      <c r="ET11" s="197"/>
      <c r="EU11" s="54"/>
      <c r="EV11" s="183"/>
      <c r="EW11" s="56"/>
      <c r="EX11" s="379"/>
      <c r="EY11" s="183"/>
      <c r="EZ11" s="56"/>
      <c r="FA11" s="380"/>
      <c r="FB11" s="183"/>
      <c r="FC11" s="56"/>
      <c r="FE11" s="54"/>
      <c r="FF11" s="378"/>
      <c r="FG11" s="378"/>
      <c r="FH11" s="194"/>
      <c r="FI11" s="193"/>
      <c r="FJ11" s="193"/>
      <c r="FK11" s="117"/>
      <c r="FL11" s="183"/>
      <c r="FM11" s="199"/>
      <c r="FN11" s="373"/>
      <c r="FO11" s="54"/>
      <c r="FP11" s="196"/>
      <c r="FQ11" s="183"/>
      <c r="FR11" s="183"/>
      <c r="FS11" s="183"/>
      <c r="FT11" s="188"/>
      <c r="FU11" s="188"/>
      <c r="FV11" s="183"/>
      <c r="FW11" s="183"/>
      <c r="FX11" s="54"/>
      <c r="FY11" s="200"/>
      <c r="FZ11" s="200"/>
      <c r="GA11" s="200"/>
      <c r="GB11" s="200"/>
      <c r="GC11" s="200"/>
      <c r="GD11" s="200"/>
      <c r="GE11" s="200"/>
    </row>
    <row r="12" spans="1:188" ht="19.7" customHeight="1">
      <c r="A12" s="670" t="s">
        <v>12</v>
      </c>
      <c r="B12" s="1011">
        <v>1237.73407245</v>
      </c>
      <c r="C12" s="1012">
        <v>9.5467883336375792E-2</v>
      </c>
      <c r="D12" s="1011">
        <v>578.59140506000006</v>
      </c>
      <c r="E12" s="1012">
        <v>1.8814043780868372E-2</v>
      </c>
      <c r="F12" s="1011">
        <v>35.563808999999999</v>
      </c>
      <c r="G12" s="1012">
        <v>-8.7147489878369733E-4</v>
      </c>
      <c r="H12" s="1011">
        <v>0</v>
      </c>
      <c r="I12" s="1011">
        <v>511.59433294999997</v>
      </c>
      <c r="J12" s="1012">
        <v>9.2427078681142305E-2</v>
      </c>
      <c r="K12" s="1011">
        <v>257.17306400000001</v>
      </c>
      <c r="L12" s="1012">
        <v>-8.2971266672254851E-3</v>
      </c>
      <c r="M12" s="1011">
        <v>129.99999999999997</v>
      </c>
      <c r="N12" s="1012">
        <v>0.85714285714285721</v>
      </c>
      <c r="O12" s="1011">
        <v>17.548334439999991</v>
      </c>
      <c r="P12" s="670" t="s">
        <v>12</v>
      </c>
      <c r="Q12" s="973">
        <v>46.746019030947622</v>
      </c>
      <c r="R12" s="973">
        <v>41.333138057461575</v>
      </c>
      <c r="S12" s="973">
        <v>20.777731640767197</v>
      </c>
      <c r="T12" s="973">
        <v>10.503063856251035</v>
      </c>
      <c r="U12" s="973">
        <v>1.4177790553397631</v>
      </c>
      <c r="V12" s="55"/>
      <c r="W12" s="56"/>
      <c r="X12" s="203"/>
      <c r="Y12" s="55"/>
      <c r="Z12" s="55"/>
      <c r="AA12" s="56"/>
      <c r="AB12" s="125"/>
      <c r="AC12" s="54"/>
      <c r="AD12" s="55"/>
      <c r="AE12" s="56"/>
      <c r="AF12" s="55"/>
      <c r="AG12" s="56"/>
      <c r="AH12" s="55"/>
      <c r="AI12" s="56"/>
      <c r="AJ12" s="181"/>
      <c r="AK12" s="55"/>
      <c r="AL12" s="56"/>
      <c r="AM12" s="201"/>
      <c r="AN12" s="54"/>
      <c r="AO12" s="162"/>
      <c r="AP12" s="162"/>
      <c r="AQ12" s="162"/>
      <c r="AR12" s="162"/>
      <c r="AS12" s="162"/>
      <c r="AT12" s="182"/>
      <c r="AU12" s="182"/>
      <c r="AW12" s="54"/>
      <c r="AX12" s="183"/>
      <c r="AY12" s="56"/>
      <c r="AZ12" s="181"/>
      <c r="BA12" s="183"/>
      <c r="BB12" s="56"/>
      <c r="BD12" s="183"/>
      <c r="BE12" s="56"/>
      <c r="BG12" s="183"/>
      <c r="BH12" s="56"/>
      <c r="BI12" s="182"/>
      <c r="BJ12" s="54"/>
      <c r="BK12" s="161"/>
      <c r="BL12" s="161"/>
      <c r="BM12" s="161"/>
      <c r="BN12" s="184"/>
      <c r="BO12" s="182"/>
      <c r="BP12" s="182"/>
      <c r="BQ12" s="182"/>
      <c r="BR12" s="182"/>
      <c r="BS12" s="182"/>
      <c r="BT12" s="94"/>
      <c r="BU12" s="54"/>
      <c r="BV12" s="183"/>
      <c r="BW12" s="183"/>
      <c r="BX12" s="185"/>
      <c r="BY12" s="183"/>
      <c r="BZ12" s="183"/>
      <c r="CA12" s="183"/>
      <c r="CB12" s="183"/>
      <c r="CC12" s="183"/>
      <c r="CE12" s="54"/>
      <c r="CF12" s="57"/>
      <c r="CG12" s="57"/>
      <c r="CH12" s="57"/>
      <c r="CI12" s="57"/>
      <c r="CJ12" s="57"/>
      <c r="CK12" s="57"/>
      <c r="CL12" s="57"/>
      <c r="CM12" s="57"/>
      <c r="CN12" s="186"/>
      <c r="CO12" s="54"/>
      <c r="CP12" s="55"/>
      <c r="CQ12" s="187"/>
      <c r="CR12" s="55"/>
      <c r="CS12" s="55"/>
      <c r="CT12" s="55"/>
      <c r="CU12" s="55"/>
      <c r="CV12" s="55"/>
      <c r="CW12" s="188"/>
      <c r="CX12" s="93"/>
      <c r="CY12" s="54"/>
      <c r="CZ12" s="189"/>
      <c r="DA12" s="189"/>
      <c r="DB12" s="189"/>
      <c r="DC12" s="189"/>
      <c r="DD12" s="189"/>
      <c r="DE12" s="189"/>
      <c r="DF12" s="189"/>
      <c r="DG12" s="189"/>
      <c r="DH12" s="186"/>
      <c r="EA12" s="373"/>
      <c r="EB12" s="373"/>
      <c r="EC12" s="373"/>
      <c r="ED12" s="54"/>
      <c r="EE12" s="55"/>
      <c r="EF12" s="194"/>
      <c r="EG12" s="194"/>
      <c r="EH12" s="195"/>
      <c r="EI12" s="195"/>
      <c r="EJ12" s="195"/>
      <c r="EK12" s="54"/>
      <c r="EL12" s="196"/>
      <c r="EM12" s="183"/>
      <c r="EN12" s="183"/>
      <c r="EO12" s="183"/>
      <c r="EP12" s="188"/>
      <c r="EQ12" s="188"/>
      <c r="ER12" s="183"/>
      <c r="ES12" s="183"/>
      <c r="ET12" s="197"/>
      <c r="EU12" s="54"/>
      <c r="EV12" s="183"/>
      <c r="EW12" s="56"/>
      <c r="EX12" s="379"/>
      <c r="EY12" s="183"/>
      <c r="EZ12" s="56"/>
      <c r="FA12" s="380"/>
      <c r="FB12" s="183"/>
      <c r="FC12" s="56"/>
      <c r="FE12" s="54"/>
      <c r="FF12" s="378"/>
      <c r="FG12" s="378"/>
      <c r="FH12" s="194"/>
      <c r="FI12" s="193"/>
      <c r="FJ12" s="193"/>
      <c r="FK12" s="117"/>
      <c r="FL12" s="183"/>
      <c r="FM12" s="199"/>
      <c r="FN12" s="373"/>
      <c r="FO12" s="54"/>
      <c r="FP12" s="196"/>
      <c r="FQ12" s="183"/>
      <c r="FR12" s="183"/>
      <c r="FS12" s="183"/>
      <c r="FT12" s="188"/>
      <c r="FU12" s="188"/>
      <c r="FV12" s="183"/>
      <c r="FW12" s="183"/>
      <c r="FX12" s="54"/>
      <c r="FY12" s="200"/>
      <c r="FZ12" s="200"/>
      <c r="GA12" s="200"/>
      <c r="GB12" s="200"/>
      <c r="GC12" s="200"/>
      <c r="GD12" s="200"/>
      <c r="GE12" s="200"/>
    </row>
    <row r="13" spans="1:188" ht="19.7" customHeight="1">
      <c r="A13" s="524" t="s">
        <v>13</v>
      </c>
      <c r="B13" s="1013">
        <v>999.26995692999992</v>
      </c>
      <c r="C13" s="1014">
        <v>-2.8574324186359856E-2</v>
      </c>
      <c r="D13" s="1013">
        <v>477.11862050000002</v>
      </c>
      <c r="E13" s="1014">
        <v>4.8079214558043315E-3</v>
      </c>
      <c r="F13" s="1013">
        <v>29.295414999999998</v>
      </c>
      <c r="G13" s="1014">
        <v>-2.7609329998628862E-2</v>
      </c>
      <c r="H13" s="1013">
        <v>0</v>
      </c>
      <c r="I13" s="1013">
        <v>465.26085853999996</v>
      </c>
      <c r="J13" s="1014">
        <v>-3.885085004009492E-2</v>
      </c>
      <c r="K13" s="1013">
        <v>243.12529556999999</v>
      </c>
      <c r="L13" s="1014">
        <v>9.3021626241807098E-6</v>
      </c>
      <c r="M13" s="1013">
        <v>20.000000000000004</v>
      </c>
      <c r="N13" s="1014">
        <v>-0.62825278810408913</v>
      </c>
      <c r="O13" s="1013">
        <v>36.890477889999943</v>
      </c>
      <c r="P13" s="524" t="s">
        <v>13</v>
      </c>
      <c r="Q13" s="974">
        <v>47.746719211475579</v>
      </c>
      <c r="R13" s="974">
        <v>46.560076715344707</v>
      </c>
      <c r="S13" s="974">
        <v>24.330291717859701</v>
      </c>
      <c r="T13" s="974">
        <v>2.001461152844509</v>
      </c>
      <c r="U13" s="974">
        <v>3.6917429203352068</v>
      </c>
      <c r="V13" s="55"/>
      <c r="W13" s="56"/>
      <c r="X13" s="203"/>
      <c r="Y13" s="55"/>
      <c r="Z13" s="55"/>
      <c r="AA13" s="56"/>
      <c r="AB13" s="125"/>
      <c r="AC13" s="54"/>
      <c r="AD13" s="55"/>
      <c r="AE13" s="56"/>
      <c r="AF13" s="55"/>
      <c r="AG13" s="56"/>
      <c r="AH13" s="55"/>
      <c r="AI13" s="56"/>
      <c r="AJ13" s="181"/>
      <c r="AK13" s="55"/>
      <c r="AL13" s="56"/>
      <c r="AM13" s="201"/>
      <c r="AN13" s="54"/>
      <c r="AO13" s="162"/>
      <c r="AP13" s="162"/>
      <c r="AQ13" s="162"/>
      <c r="AR13" s="162"/>
      <c r="AS13" s="162"/>
      <c r="AT13" s="182"/>
      <c r="AU13" s="182"/>
      <c r="AW13" s="54"/>
      <c r="AX13" s="183"/>
      <c r="AY13" s="56"/>
      <c r="AZ13" s="181"/>
      <c r="BA13" s="183"/>
      <c r="BB13" s="56"/>
      <c r="BD13" s="183"/>
      <c r="BE13" s="56"/>
      <c r="BG13" s="183"/>
      <c r="BH13" s="56"/>
      <c r="BI13" s="182"/>
      <c r="BJ13" s="54"/>
      <c r="BK13" s="161"/>
      <c r="BL13" s="161"/>
      <c r="BM13" s="161"/>
      <c r="BN13" s="184"/>
      <c r="BO13" s="182"/>
      <c r="BP13" s="182"/>
      <c r="BQ13" s="182"/>
      <c r="BR13" s="182"/>
      <c r="BS13" s="182"/>
      <c r="BT13" s="94"/>
      <c r="BU13" s="54"/>
      <c r="BV13" s="183"/>
      <c r="BW13" s="183"/>
      <c r="BX13" s="185"/>
      <c r="BY13" s="183"/>
      <c r="BZ13" s="183"/>
      <c r="CA13" s="183"/>
      <c r="CB13" s="183"/>
      <c r="CC13" s="183"/>
      <c r="CE13" s="54"/>
      <c r="CF13" s="57"/>
      <c r="CG13" s="57"/>
      <c r="CH13" s="57"/>
      <c r="CI13" s="57"/>
      <c r="CJ13" s="57"/>
      <c r="CK13" s="57"/>
      <c r="CL13" s="57"/>
      <c r="CM13" s="57"/>
      <c r="CN13" s="186"/>
      <c r="CO13" s="54"/>
      <c r="CP13" s="55"/>
      <c r="CQ13" s="187"/>
      <c r="CR13" s="55"/>
      <c r="CS13" s="55"/>
      <c r="CT13" s="55"/>
      <c r="CU13" s="55"/>
      <c r="CV13" s="55"/>
      <c r="CW13" s="188"/>
      <c r="CX13" s="93"/>
      <c r="CY13" s="54"/>
      <c r="CZ13" s="189"/>
      <c r="DA13" s="189"/>
      <c r="DB13" s="189"/>
      <c r="DC13" s="189"/>
      <c r="DD13" s="189"/>
      <c r="DE13" s="189"/>
      <c r="DF13" s="189"/>
      <c r="DG13" s="189"/>
      <c r="DH13" s="186"/>
      <c r="EA13" s="373"/>
      <c r="EB13" s="373"/>
      <c r="EC13" s="373"/>
      <c r="ED13" s="54"/>
      <c r="EE13" s="55"/>
      <c r="EF13" s="194"/>
      <c r="EG13" s="194"/>
      <c r="EH13" s="195"/>
      <c r="EI13" s="195"/>
      <c r="EJ13" s="195"/>
      <c r="EK13" s="54"/>
      <c r="EL13" s="196"/>
      <c r="EM13" s="183"/>
      <c r="EN13" s="183"/>
      <c r="EO13" s="183"/>
      <c r="EP13" s="188"/>
      <c r="EQ13" s="188"/>
      <c r="ER13" s="183"/>
      <c r="ES13" s="183"/>
      <c r="ET13" s="197"/>
      <c r="EU13" s="54"/>
      <c r="EV13" s="183"/>
      <c r="EW13" s="56"/>
      <c r="EX13" s="379"/>
      <c r="EY13" s="183"/>
      <c r="EZ13" s="56"/>
      <c r="FA13" s="380"/>
      <c r="FB13" s="183"/>
      <c r="FC13" s="56"/>
      <c r="FE13" s="54"/>
      <c r="FF13" s="378"/>
      <c r="FG13" s="378"/>
      <c r="FH13" s="194"/>
      <c r="FI13" s="193"/>
      <c r="FJ13" s="193"/>
      <c r="FK13" s="117"/>
      <c r="FL13" s="183"/>
      <c r="FM13" s="199"/>
      <c r="FN13" s="373"/>
      <c r="FO13" s="54"/>
      <c r="FP13" s="196"/>
      <c r="FQ13" s="183"/>
      <c r="FR13" s="183"/>
      <c r="FS13" s="183"/>
      <c r="FT13" s="188"/>
      <c r="FU13" s="188"/>
      <c r="FV13" s="183"/>
      <c r="FW13" s="183"/>
      <c r="FX13" s="54"/>
      <c r="FY13" s="200"/>
      <c r="FZ13" s="200"/>
      <c r="GA13" s="200"/>
      <c r="GB13" s="200"/>
      <c r="GC13" s="200"/>
      <c r="GD13" s="200"/>
      <c r="GE13" s="200"/>
    </row>
    <row r="14" spans="1:188" ht="19.7" customHeight="1">
      <c r="A14" s="670" t="s">
        <v>14</v>
      </c>
      <c r="B14" s="1011">
        <v>618.19845452000004</v>
      </c>
      <c r="C14" s="1012">
        <v>1.22017633990541E-2</v>
      </c>
      <c r="D14" s="1011">
        <v>256.02523929</v>
      </c>
      <c r="E14" s="1012">
        <v>1.611168151734832E-2</v>
      </c>
      <c r="F14" s="1011">
        <v>16.517564</v>
      </c>
      <c r="G14" s="1012">
        <v>6.8666607700604843E-3</v>
      </c>
      <c r="H14" s="1011">
        <v>0</v>
      </c>
      <c r="I14" s="1011">
        <v>279.80817146999999</v>
      </c>
      <c r="J14" s="1012">
        <v>3.128286588780238E-2</v>
      </c>
      <c r="K14" s="1011">
        <v>135.07917499999999</v>
      </c>
      <c r="L14" s="1012">
        <v>2.8802753491467437E-2</v>
      </c>
      <c r="M14" s="1011">
        <v>70</v>
      </c>
      <c r="N14" s="1012">
        <v>0</v>
      </c>
      <c r="O14" s="1011">
        <v>12.365043760000049</v>
      </c>
      <c r="P14" s="670" t="s">
        <v>14</v>
      </c>
      <c r="Q14" s="973">
        <v>41.4147329903616</v>
      </c>
      <c r="R14" s="973">
        <v>45.261868486432391</v>
      </c>
      <c r="S14" s="973">
        <v>21.85045498130243</v>
      </c>
      <c r="T14" s="973">
        <v>11.323224684272541</v>
      </c>
      <c r="U14" s="973">
        <v>2.0001738389334673</v>
      </c>
      <c r="V14" s="55"/>
      <c r="W14" s="56"/>
      <c r="X14" s="203"/>
      <c r="Y14" s="55"/>
      <c r="Z14" s="55"/>
      <c r="AA14" s="56"/>
      <c r="AB14" s="125"/>
      <c r="AC14" s="54"/>
      <c r="AD14" s="55"/>
      <c r="AE14" s="56"/>
      <c r="AF14" s="55"/>
      <c r="AG14" s="56"/>
      <c r="AH14" s="55"/>
      <c r="AI14" s="56"/>
      <c r="AJ14" s="181"/>
      <c r="AK14" s="55"/>
      <c r="AL14" s="56"/>
      <c r="AM14" s="201"/>
      <c r="AN14" s="54"/>
      <c r="AO14" s="162"/>
      <c r="AP14" s="162"/>
      <c r="AQ14" s="162"/>
      <c r="AR14" s="162"/>
      <c r="AS14" s="162"/>
      <c r="AT14" s="182"/>
      <c r="AU14" s="182"/>
      <c r="AW14" s="54"/>
      <c r="AX14" s="183"/>
      <c r="AY14" s="56"/>
      <c r="AZ14" s="181"/>
      <c r="BA14" s="183"/>
      <c r="BB14" s="56"/>
      <c r="BD14" s="183"/>
      <c r="BE14" s="56"/>
      <c r="BG14" s="183"/>
      <c r="BH14" s="56"/>
      <c r="BI14" s="182"/>
      <c r="BJ14" s="54"/>
      <c r="BK14" s="161"/>
      <c r="BL14" s="161"/>
      <c r="BM14" s="161"/>
      <c r="BN14" s="184"/>
      <c r="BO14" s="182"/>
      <c r="BP14" s="182"/>
      <c r="BQ14" s="182"/>
      <c r="BR14" s="182"/>
      <c r="BS14" s="182"/>
      <c r="BT14" s="94"/>
      <c r="BU14" s="54"/>
      <c r="BV14" s="183"/>
      <c r="BW14" s="183"/>
      <c r="BX14" s="185"/>
      <c r="BY14" s="183"/>
      <c r="BZ14" s="183"/>
      <c r="CA14" s="183"/>
      <c r="CB14" s="183"/>
      <c r="CC14" s="183"/>
      <c r="CE14" s="54"/>
      <c r="CF14" s="57"/>
      <c r="CG14" s="57"/>
      <c r="CH14" s="57"/>
      <c r="CI14" s="57"/>
      <c r="CJ14" s="57"/>
      <c r="CK14" s="57"/>
      <c r="CL14" s="57"/>
      <c r="CM14" s="57"/>
      <c r="CN14" s="186"/>
      <c r="CO14" s="54"/>
      <c r="CP14" s="55"/>
      <c r="CQ14" s="187"/>
      <c r="CR14" s="55"/>
      <c r="CS14" s="55"/>
      <c r="CT14" s="55"/>
      <c r="CU14" s="55"/>
      <c r="CV14" s="55"/>
      <c r="CW14" s="188"/>
      <c r="CX14" s="93"/>
      <c r="CY14" s="54"/>
      <c r="CZ14" s="189"/>
      <c r="DA14" s="189"/>
      <c r="DB14" s="189"/>
      <c r="DC14" s="189"/>
      <c r="DD14" s="189"/>
      <c r="DE14" s="189"/>
      <c r="DF14" s="189"/>
      <c r="DG14" s="189"/>
      <c r="DH14" s="186"/>
      <c r="EA14" s="373"/>
      <c r="EB14" s="373"/>
      <c r="EC14" s="373"/>
      <c r="ED14" s="54"/>
      <c r="EE14" s="55"/>
      <c r="EF14" s="194"/>
      <c r="EG14" s="194"/>
      <c r="EH14" s="195"/>
      <c r="EI14" s="195"/>
      <c r="EJ14" s="195"/>
      <c r="EK14" s="54"/>
      <c r="EL14" s="196"/>
      <c r="EM14" s="183"/>
      <c r="EN14" s="183"/>
      <c r="EO14" s="183"/>
      <c r="EP14" s="188"/>
      <c r="EQ14" s="188"/>
      <c r="ER14" s="183"/>
      <c r="ES14" s="183"/>
      <c r="ET14" s="197"/>
      <c r="EU14" s="54"/>
      <c r="EV14" s="183"/>
      <c r="EW14" s="56"/>
      <c r="EX14" s="379"/>
      <c r="EY14" s="183"/>
      <c r="EZ14" s="56"/>
      <c r="FA14" s="380"/>
      <c r="FB14" s="183"/>
      <c r="FC14" s="56"/>
      <c r="FE14" s="54"/>
      <c r="FF14" s="378"/>
      <c r="FG14" s="378"/>
      <c r="FH14" s="194"/>
      <c r="FI14" s="193"/>
      <c r="FJ14" s="193"/>
      <c r="FK14" s="117"/>
      <c r="FL14" s="183"/>
      <c r="FM14" s="199"/>
      <c r="FN14" s="373"/>
      <c r="FO14" s="54"/>
      <c r="FP14" s="196"/>
      <c r="FQ14" s="183"/>
      <c r="FR14" s="183"/>
      <c r="FS14" s="183"/>
      <c r="FT14" s="188"/>
      <c r="FU14" s="188"/>
      <c r="FV14" s="183"/>
      <c r="FW14" s="183"/>
      <c r="FX14" s="54"/>
      <c r="FY14" s="200"/>
      <c r="FZ14" s="200"/>
      <c r="GA14" s="200"/>
      <c r="GB14" s="200"/>
      <c r="GC14" s="200"/>
      <c r="GD14" s="200"/>
      <c r="GE14" s="200"/>
      <c r="GF14" s="17"/>
    </row>
    <row r="15" spans="1:188" ht="19.7" customHeight="1">
      <c r="A15" s="524" t="s">
        <v>15</v>
      </c>
      <c r="B15" s="1013">
        <v>631.87421475999997</v>
      </c>
      <c r="C15" s="1015">
        <v>6.1921680532225798E-2</v>
      </c>
      <c r="D15" s="1013">
        <v>197.05996359</v>
      </c>
      <c r="E15" s="1015">
        <v>2.7342087492776779E-2</v>
      </c>
      <c r="F15" s="1074" t="s">
        <v>49</v>
      </c>
      <c r="G15" s="1015" t="s">
        <v>49</v>
      </c>
      <c r="H15" s="1013">
        <v>0</v>
      </c>
      <c r="I15" s="1013">
        <v>395.22061222999997</v>
      </c>
      <c r="J15" s="1015">
        <v>1.2495106434943892E-2</v>
      </c>
      <c r="K15" s="1013">
        <v>34.044016999999997</v>
      </c>
      <c r="L15" s="1015">
        <v>-6.1470042524119473E-2</v>
      </c>
      <c r="M15" s="1013">
        <v>25</v>
      </c>
      <c r="N15" s="1016">
        <v>1.7777777777777777</v>
      </c>
      <c r="O15" s="1013">
        <v>14.593638940000005</v>
      </c>
      <c r="P15" s="524" t="s">
        <v>15</v>
      </c>
      <c r="Q15" s="974">
        <v>31.186580966094304</v>
      </c>
      <c r="R15" s="974">
        <v>62.547355628384622</v>
      </c>
      <c r="S15" s="974">
        <v>5.3877838665929225</v>
      </c>
      <c r="T15" s="974">
        <v>3.9564836507050001</v>
      </c>
      <c r="U15" s="974">
        <v>2.3095797548160748</v>
      </c>
      <c r="V15" s="55"/>
      <c r="W15" s="56"/>
      <c r="X15" s="203"/>
      <c r="Y15" s="55"/>
      <c r="Z15" s="55"/>
      <c r="AA15" s="56"/>
      <c r="AB15" s="125"/>
      <c r="AC15" s="54"/>
      <c r="AD15" s="55"/>
      <c r="AE15" s="56"/>
      <c r="AF15" s="55"/>
      <c r="AG15" s="56"/>
      <c r="AH15" s="55"/>
      <c r="AI15" s="56"/>
      <c r="AJ15" s="181"/>
      <c r="AK15" s="55"/>
      <c r="AL15" s="56"/>
      <c r="AM15" s="201"/>
      <c r="AN15" s="54"/>
      <c r="AO15" s="162"/>
      <c r="AP15" s="162"/>
      <c r="AQ15" s="162"/>
      <c r="AR15" s="162"/>
      <c r="AS15" s="162"/>
      <c r="AT15" s="182"/>
      <c r="AU15" s="182"/>
      <c r="AW15" s="54"/>
      <c r="AX15" s="183"/>
      <c r="AY15" s="56"/>
      <c r="AZ15" s="181"/>
      <c r="BA15" s="183"/>
      <c r="BB15" s="56"/>
      <c r="BD15" s="183"/>
      <c r="BE15" s="56"/>
      <c r="BG15" s="183"/>
      <c r="BH15" s="56"/>
      <c r="BI15" s="182"/>
      <c r="BJ15" s="54"/>
      <c r="BK15" s="161"/>
      <c r="BL15" s="161"/>
      <c r="BM15" s="161"/>
      <c r="BN15" s="184"/>
      <c r="BO15" s="182"/>
      <c r="BP15" s="182"/>
      <c r="BQ15" s="182"/>
      <c r="BR15" s="182"/>
      <c r="BS15" s="182"/>
      <c r="BT15" s="94"/>
      <c r="BU15" s="54"/>
      <c r="BV15" s="183"/>
      <c r="BW15" s="183"/>
      <c r="BX15" s="185"/>
      <c r="BY15" s="183"/>
      <c r="BZ15" s="183"/>
      <c r="CA15" s="183"/>
      <c r="CB15" s="183"/>
      <c r="CC15" s="183"/>
      <c r="CE15" s="54"/>
      <c r="CF15" s="57"/>
      <c r="CG15" s="57"/>
      <c r="CH15" s="57"/>
      <c r="CI15" s="57"/>
      <c r="CJ15" s="57"/>
      <c r="CK15" s="57"/>
      <c r="CL15" s="57"/>
      <c r="CM15" s="57"/>
      <c r="CN15" s="186"/>
      <c r="CO15" s="54"/>
      <c r="CP15" s="55"/>
      <c r="CQ15" s="187"/>
      <c r="CR15" s="55"/>
      <c r="CS15" s="55"/>
      <c r="CT15" s="55"/>
      <c r="CU15" s="55"/>
      <c r="CV15" s="55"/>
      <c r="CW15" s="188"/>
      <c r="CX15" s="93"/>
      <c r="CY15" s="54"/>
      <c r="CZ15" s="189"/>
      <c r="DA15" s="189"/>
      <c r="DB15" s="189"/>
      <c r="DC15" s="189"/>
      <c r="DD15" s="189"/>
      <c r="DE15" s="189"/>
      <c r="DF15" s="189"/>
      <c r="DG15" s="189"/>
      <c r="DH15" s="186"/>
      <c r="EA15" s="373"/>
      <c r="EB15" s="373"/>
      <c r="EC15" s="373"/>
      <c r="ED15" s="54"/>
      <c r="EE15" s="55"/>
      <c r="EF15" s="194"/>
      <c r="EG15" s="194"/>
      <c r="EH15" s="195"/>
      <c r="EI15" s="195"/>
      <c r="EJ15" s="195"/>
      <c r="EK15" s="54"/>
      <c r="EL15" s="196"/>
      <c r="EM15" s="183"/>
      <c r="EN15" s="183"/>
      <c r="EO15" s="183"/>
      <c r="EP15" s="188"/>
      <c r="EQ15" s="188"/>
      <c r="ER15" s="183"/>
      <c r="ES15" s="183"/>
      <c r="ET15" s="197"/>
      <c r="EU15" s="54"/>
      <c r="EV15" s="183"/>
      <c r="EW15" s="56"/>
      <c r="EX15" s="379"/>
      <c r="EY15" s="183"/>
      <c r="EZ15" s="56"/>
      <c r="FA15" s="380"/>
      <c r="FB15" s="183"/>
      <c r="FC15" s="56"/>
      <c r="FE15" s="54"/>
      <c r="FF15" s="378"/>
      <c r="FG15" s="378"/>
      <c r="FH15" s="194"/>
      <c r="FI15" s="193"/>
      <c r="FJ15" s="193"/>
      <c r="FK15" s="117"/>
      <c r="FL15" s="81"/>
      <c r="FM15" s="199"/>
      <c r="FN15" s="373"/>
      <c r="FO15" s="54"/>
      <c r="FP15" s="196"/>
      <c r="FQ15" s="183"/>
      <c r="FR15" s="183"/>
      <c r="FS15" s="183"/>
      <c r="FT15" s="188"/>
      <c r="FU15" s="188"/>
      <c r="FV15" s="183"/>
      <c r="FW15" s="183"/>
      <c r="FX15" s="54"/>
      <c r="FY15" s="200"/>
      <c r="FZ15" s="200"/>
      <c r="GA15" s="200"/>
      <c r="GB15" s="200"/>
      <c r="GC15" s="200"/>
      <c r="GD15" s="200"/>
      <c r="GE15" s="200"/>
      <c r="GF15" s="17"/>
    </row>
    <row r="16" spans="1:188" ht="19.7" customHeight="1">
      <c r="A16" s="670" t="s">
        <v>16</v>
      </c>
      <c r="B16" s="1011">
        <v>491.70909059999997</v>
      </c>
      <c r="C16" s="1012">
        <v>1.5282983848845522E-2</v>
      </c>
      <c r="D16" s="1011">
        <v>224.23411499999997</v>
      </c>
      <c r="E16" s="1012">
        <v>-1.1169548479276203E-2</v>
      </c>
      <c r="F16" s="1073">
        <v>11.448738000000001</v>
      </c>
      <c r="G16" s="1012">
        <v>-5.9217874891438593E-2</v>
      </c>
      <c r="H16" s="1011">
        <v>0</v>
      </c>
      <c r="I16" s="1011">
        <v>245.65083299</v>
      </c>
      <c r="J16" s="1012">
        <v>3.3015405182655E-2</v>
      </c>
      <c r="K16" s="1011">
        <v>119.86239999999999</v>
      </c>
      <c r="L16" s="1012">
        <v>2.5033956242359601E-2</v>
      </c>
      <c r="M16" s="1011">
        <v>8.1939440000000001</v>
      </c>
      <c r="N16" s="1012">
        <v>0.63878879999999949</v>
      </c>
      <c r="O16" s="1011">
        <v>13.630198609999995</v>
      </c>
      <c r="P16" s="670" t="s">
        <v>16</v>
      </c>
      <c r="Q16" s="973">
        <v>45.603003744832534</v>
      </c>
      <c r="R16" s="973">
        <v>49.958570562575645</v>
      </c>
      <c r="S16" s="973">
        <v>24.376689854104562</v>
      </c>
      <c r="T16" s="973">
        <v>1.6664210926020249</v>
      </c>
      <c r="U16" s="973">
        <v>2.7720045999897964</v>
      </c>
      <c r="V16" s="55"/>
      <c r="W16" s="56"/>
      <c r="X16" s="203"/>
      <c r="Y16" s="55"/>
      <c r="Z16" s="55"/>
      <c r="AA16" s="56"/>
      <c r="AB16" s="125"/>
      <c r="AC16" s="54"/>
      <c r="AD16" s="55"/>
      <c r="AE16" s="56"/>
      <c r="AF16" s="55"/>
      <c r="AG16" s="56"/>
      <c r="AH16" s="55"/>
      <c r="AI16" s="56"/>
      <c r="AJ16" s="181"/>
      <c r="AK16" s="55"/>
      <c r="AL16" s="56"/>
      <c r="AM16" s="201"/>
      <c r="AN16" s="54"/>
      <c r="AO16" s="162"/>
      <c r="AP16" s="162"/>
      <c r="AQ16" s="162"/>
      <c r="AR16" s="162"/>
      <c r="AS16" s="162"/>
      <c r="AT16" s="182"/>
      <c r="AU16" s="182"/>
      <c r="AW16" s="54"/>
      <c r="AX16" s="183"/>
      <c r="AY16" s="56"/>
      <c r="AZ16" s="181"/>
      <c r="BA16" s="183"/>
      <c r="BB16" s="56"/>
      <c r="BD16" s="183"/>
      <c r="BE16" s="56"/>
      <c r="BG16" s="183"/>
      <c r="BH16" s="56"/>
      <c r="BI16" s="182"/>
      <c r="BJ16" s="54"/>
      <c r="BK16" s="161"/>
      <c r="BL16" s="161"/>
      <c r="BM16" s="161"/>
      <c r="BN16" s="184"/>
      <c r="BO16" s="182"/>
      <c r="BP16" s="182"/>
      <c r="BQ16" s="182"/>
      <c r="BR16" s="182"/>
      <c r="BS16" s="182"/>
      <c r="BT16" s="94"/>
      <c r="BU16" s="54"/>
      <c r="BV16" s="183"/>
      <c r="BW16" s="183"/>
      <c r="BX16" s="185"/>
      <c r="BY16" s="183"/>
      <c r="BZ16" s="183"/>
      <c r="CA16" s="183"/>
      <c r="CB16" s="183"/>
      <c r="CC16" s="183"/>
      <c r="CE16" s="54"/>
      <c r="CF16" s="57"/>
      <c r="CG16" s="57"/>
      <c r="CH16" s="57"/>
      <c r="CI16" s="57"/>
      <c r="CJ16" s="57"/>
      <c r="CK16" s="57"/>
      <c r="CL16" s="57"/>
      <c r="CM16" s="57"/>
      <c r="CN16" s="186"/>
      <c r="CO16" s="54"/>
      <c r="CP16" s="55"/>
      <c r="CQ16" s="187"/>
      <c r="CR16" s="55"/>
      <c r="CS16" s="55"/>
      <c r="CT16" s="55"/>
      <c r="CU16" s="55"/>
      <c r="CV16" s="55"/>
      <c r="CW16" s="188"/>
      <c r="CX16" s="93"/>
      <c r="CY16" s="54"/>
      <c r="CZ16" s="189"/>
      <c r="DA16" s="189"/>
      <c r="DB16" s="189"/>
      <c r="DC16" s="189"/>
      <c r="DD16" s="189"/>
      <c r="DE16" s="189"/>
      <c r="DF16" s="189"/>
      <c r="DG16" s="189"/>
      <c r="DH16" s="186"/>
      <c r="EA16" s="373"/>
      <c r="EB16" s="373"/>
      <c r="EC16" s="373"/>
      <c r="ED16" s="54"/>
      <c r="EE16" s="55"/>
      <c r="EF16" s="194"/>
      <c r="EG16" s="194"/>
      <c r="EH16" s="195"/>
      <c r="EI16" s="195"/>
      <c r="EJ16" s="195"/>
      <c r="EK16" s="54"/>
      <c r="EL16" s="196"/>
      <c r="EM16" s="183"/>
      <c r="EN16" s="183"/>
      <c r="EO16" s="183"/>
      <c r="EP16" s="188"/>
      <c r="EQ16" s="188"/>
      <c r="ER16" s="183"/>
      <c r="ES16" s="183"/>
      <c r="ET16" s="197"/>
      <c r="EU16" s="54"/>
      <c r="EV16" s="183"/>
      <c r="EW16" s="56"/>
      <c r="EX16" s="379"/>
      <c r="EY16" s="183"/>
      <c r="EZ16" s="56"/>
      <c r="FA16" s="380"/>
      <c r="FB16" s="183"/>
      <c r="FC16" s="56"/>
      <c r="FE16" s="54"/>
      <c r="FF16" s="378"/>
      <c r="FG16" s="378"/>
      <c r="FH16" s="194"/>
      <c r="FI16" s="193"/>
      <c r="FJ16" s="193"/>
      <c r="FK16" s="117"/>
      <c r="FL16" s="183"/>
      <c r="FM16" s="199"/>
      <c r="FN16" s="373"/>
      <c r="FO16" s="54"/>
      <c r="FP16" s="196"/>
      <c r="FQ16" s="183"/>
      <c r="FR16" s="183"/>
      <c r="FS16" s="183"/>
      <c r="FT16" s="188"/>
      <c r="FU16" s="188"/>
      <c r="FV16" s="183"/>
      <c r="FW16" s="183"/>
      <c r="FX16" s="54"/>
      <c r="FY16" s="200"/>
      <c r="FZ16" s="200"/>
      <c r="GA16" s="200"/>
      <c r="GB16" s="200"/>
      <c r="GC16" s="200"/>
      <c r="GD16" s="200"/>
      <c r="GE16" s="200"/>
      <c r="GF16" s="17"/>
    </row>
    <row r="17" spans="1:188" ht="19.7" customHeight="1">
      <c r="A17" s="524" t="s">
        <v>17</v>
      </c>
      <c r="B17" s="1013">
        <v>1177.4148999900001</v>
      </c>
      <c r="C17" s="1014">
        <v>5.5533986532481983E-2</v>
      </c>
      <c r="D17" s="1013">
        <v>474.95703941000005</v>
      </c>
      <c r="E17" s="1014">
        <v>1.2936357504645946E-2</v>
      </c>
      <c r="F17" s="1077">
        <v>28.031624999999998</v>
      </c>
      <c r="G17" s="1014">
        <v>1.8697028718932529E-3</v>
      </c>
      <c r="H17" s="1013">
        <v>0</v>
      </c>
      <c r="I17" s="1013">
        <v>500.58440860000002</v>
      </c>
      <c r="J17" s="1014">
        <v>3.7274470266844384E-2</v>
      </c>
      <c r="K17" s="1013">
        <v>231.85961499999999</v>
      </c>
      <c r="L17" s="1014">
        <v>-1.1611765060553392E-2</v>
      </c>
      <c r="M17" s="1013">
        <v>175</v>
      </c>
      <c r="N17" s="1014">
        <v>0.20440467997247058</v>
      </c>
      <c r="O17" s="1013">
        <v>26.87345197999997</v>
      </c>
      <c r="P17" s="524" t="s">
        <v>17</v>
      </c>
      <c r="Q17" s="974">
        <v>40.338969671101829</v>
      </c>
      <c r="R17" s="974">
        <v>42.515548988232744</v>
      </c>
      <c r="S17" s="974">
        <v>19.692260986502649</v>
      </c>
      <c r="T17" s="974">
        <v>14.863069934097682</v>
      </c>
      <c r="U17" s="974">
        <v>2.2824114065677454</v>
      </c>
      <c r="V17" s="55"/>
      <c r="W17" s="56"/>
      <c r="X17" s="203"/>
      <c r="Y17" s="55"/>
      <c r="Z17" s="55"/>
      <c r="AA17" s="56"/>
      <c r="AB17" s="125"/>
      <c r="AC17" s="54"/>
      <c r="AD17" s="55"/>
      <c r="AE17" s="56"/>
      <c r="AF17" s="55"/>
      <c r="AG17" s="56"/>
      <c r="AH17" s="55"/>
      <c r="AI17" s="56"/>
      <c r="AJ17" s="181"/>
      <c r="AK17" s="55"/>
      <c r="AL17" s="56"/>
      <c r="AM17" s="201"/>
      <c r="AN17" s="54"/>
      <c r="AO17" s="162"/>
      <c r="AP17" s="162"/>
      <c r="AQ17" s="162"/>
      <c r="AR17" s="162"/>
      <c r="AS17" s="162"/>
      <c r="AT17" s="182"/>
      <c r="AU17" s="182"/>
      <c r="AW17" s="54"/>
      <c r="AX17" s="183"/>
      <c r="AY17" s="56"/>
      <c r="AZ17" s="181"/>
      <c r="BA17" s="183"/>
      <c r="BB17" s="56"/>
      <c r="BD17" s="183"/>
      <c r="BE17" s="56"/>
      <c r="BG17" s="183"/>
      <c r="BH17" s="56"/>
      <c r="BI17" s="182"/>
      <c r="BJ17" s="54"/>
      <c r="BK17" s="161"/>
      <c r="BL17" s="161"/>
      <c r="BM17" s="161"/>
      <c r="BN17" s="184"/>
      <c r="BO17" s="182"/>
      <c r="BP17" s="182"/>
      <c r="BQ17" s="182"/>
      <c r="BR17" s="182"/>
      <c r="BS17" s="182"/>
      <c r="BT17" s="94"/>
      <c r="BU17" s="54"/>
      <c r="BV17" s="183"/>
      <c r="BW17" s="183"/>
      <c r="BX17" s="185"/>
      <c r="BY17" s="183"/>
      <c r="BZ17" s="183"/>
      <c r="CA17" s="183"/>
      <c r="CB17" s="183"/>
      <c r="CC17" s="183"/>
      <c r="CE17" s="54"/>
      <c r="CF17" s="57"/>
      <c r="CG17" s="57"/>
      <c r="CH17" s="57"/>
      <c r="CI17" s="57"/>
      <c r="CJ17" s="57"/>
      <c r="CK17" s="57"/>
      <c r="CL17" s="57"/>
      <c r="CM17" s="57"/>
      <c r="CN17" s="186"/>
      <c r="CO17" s="54"/>
      <c r="CP17" s="55"/>
      <c r="CQ17" s="187"/>
      <c r="CR17" s="55"/>
      <c r="CS17" s="55"/>
      <c r="CT17" s="55"/>
      <c r="CU17" s="55"/>
      <c r="CV17" s="55"/>
      <c r="CW17" s="188"/>
      <c r="CX17" s="93"/>
      <c r="CY17" s="54"/>
      <c r="CZ17" s="189"/>
      <c r="DA17" s="189"/>
      <c r="DB17" s="189"/>
      <c r="DC17" s="189"/>
      <c r="DD17" s="189"/>
      <c r="DE17" s="189"/>
      <c r="DF17" s="189"/>
      <c r="DG17" s="189"/>
      <c r="DH17" s="186"/>
      <c r="EA17" s="373"/>
      <c r="EB17" s="373"/>
      <c r="EC17" s="373"/>
      <c r="ED17" s="54"/>
      <c r="EE17" s="55"/>
      <c r="EF17" s="194"/>
      <c r="EG17" s="194"/>
      <c r="EH17" s="195"/>
      <c r="EI17" s="195"/>
      <c r="EJ17" s="195"/>
      <c r="EK17" s="54"/>
      <c r="EL17" s="196"/>
      <c r="EM17" s="183"/>
      <c r="EN17" s="183"/>
      <c r="EO17" s="183"/>
      <c r="EP17" s="188"/>
      <c r="EQ17" s="188"/>
      <c r="ER17" s="183"/>
      <c r="ES17" s="183"/>
      <c r="ET17" s="197"/>
      <c r="EU17" s="54"/>
      <c r="EV17" s="183"/>
      <c r="EW17" s="56"/>
      <c r="EX17" s="379"/>
      <c r="EY17" s="183"/>
      <c r="EZ17" s="56"/>
      <c r="FA17" s="380"/>
      <c r="FB17" s="183"/>
      <c r="FC17" s="56"/>
      <c r="FE17" s="54"/>
      <c r="FF17" s="378"/>
      <c r="FG17" s="378"/>
      <c r="FH17" s="194"/>
      <c r="FI17" s="193"/>
      <c r="FJ17" s="193"/>
      <c r="FK17" s="117"/>
      <c r="FL17" s="183"/>
      <c r="FM17" s="199"/>
      <c r="FN17" s="373"/>
      <c r="FO17" s="54"/>
      <c r="FP17" s="196"/>
      <c r="FQ17" s="183"/>
      <c r="FR17" s="183"/>
      <c r="FS17" s="183"/>
      <c r="FT17" s="188"/>
      <c r="FU17" s="188"/>
      <c r="FV17" s="183"/>
      <c r="FW17" s="183"/>
      <c r="FX17" s="54"/>
      <c r="FY17" s="200"/>
      <c r="FZ17" s="200"/>
      <c r="GA17" s="200"/>
      <c r="GB17" s="200"/>
      <c r="GC17" s="200"/>
      <c r="GD17" s="200"/>
      <c r="GE17" s="200"/>
    </row>
    <row r="18" spans="1:188" ht="19.7" customHeight="1">
      <c r="A18" s="670" t="s">
        <v>18</v>
      </c>
      <c r="B18" s="1011">
        <v>392.48492001</v>
      </c>
      <c r="C18" s="1012">
        <v>-5.3970533470170778E-2</v>
      </c>
      <c r="D18" s="1011">
        <v>166.851844</v>
      </c>
      <c r="E18" s="1012">
        <v>3.2683895295316345E-2</v>
      </c>
      <c r="F18" s="1011">
        <v>8.6423839999999998</v>
      </c>
      <c r="G18" s="1012">
        <v>2.1258292185062366E-2</v>
      </c>
      <c r="H18" s="1011">
        <v>0</v>
      </c>
      <c r="I18" s="1011">
        <v>200.68623768</v>
      </c>
      <c r="J18" s="1012">
        <v>-2.6709463671554023E-2</v>
      </c>
      <c r="K18" s="1011">
        <v>118.301232</v>
      </c>
      <c r="L18" s="1012">
        <v>-1.7382684750502087E-2</v>
      </c>
      <c r="M18" s="1011">
        <v>10.000000000000002</v>
      </c>
      <c r="N18" s="1012">
        <v>-0.69948187369325321</v>
      </c>
      <c r="O18" s="1011">
        <v>14.94683832999999</v>
      </c>
      <c r="P18" s="670" t="s">
        <v>18</v>
      </c>
      <c r="Q18" s="973">
        <v>42.511657262079986</v>
      </c>
      <c r="R18" s="973">
        <v>51.132216156199526</v>
      </c>
      <c r="S18" s="973">
        <v>30.141599324882556</v>
      </c>
      <c r="T18" s="973">
        <v>2.5478685906569902</v>
      </c>
      <c r="U18" s="973">
        <v>3.8082579910634946</v>
      </c>
      <c r="V18" s="55"/>
      <c r="W18" s="56"/>
      <c r="X18" s="203"/>
      <c r="Y18" s="55"/>
      <c r="Z18" s="55"/>
      <c r="AA18" s="56"/>
      <c r="AB18" s="125"/>
      <c r="AC18" s="54"/>
      <c r="AD18" s="55"/>
      <c r="AE18" s="56"/>
      <c r="AF18" s="55"/>
      <c r="AG18" s="56"/>
      <c r="AH18" s="55"/>
      <c r="AI18" s="56"/>
      <c r="AJ18" s="181"/>
      <c r="AK18" s="55"/>
      <c r="AL18" s="56"/>
      <c r="AM18" s="201"/>
      <c r="AN18" s="54"/>
      <c r="AO18" s="162"/>
      <c r="AP18" s="162"/>
      <c r="AQ18" s="162"/>
      <c r="AR18" s="162"/>
      <c r="AS18" s="162"/>
      <c r="AT18" s="182"/>
      <c r="AU18" s="182"/>
      <c r="AW18" s="54"/>
      <c r="AX18" s="183"/>
      <c r="AY18" s="56"/>
      <c r="AZ18" s="181"/>
      <c r="BA18" s="183"/>
      <c r="BB18" s="56"/>
      <c r="BD18" s="183"/>
      <c r="BE18" s="56"/>
      <c r="BG18" s="183"/>
      <c r="BH18" s="56"/>
      <c r="BI18" s="182"/>
      <c r="BJ18" s="54"/>
      <c r="BK18" s="161"/>
      <c r="BL18" s="161"/>
      <c r="BM18" s="161"/>
      <c r="BN18" s="184"/>
      <c r="BO18" s="182"/>
      <c r="BP18" s="182"/>
      <c r="BQ18" s="182"/>
      <c r="BR18" s="182"/>
      <c r="BS18" s="182"/>
      <c r="BT18" s="94"/>
      <c r="BU18" s="54"/>
      <c r="BV18" s="183"/>
      <c r="BW18" s="183"/>
      <c r="BX18" s="185"/>
      <c r="BY18" s="183"/>
      <c r="BZ18" s="183"/>
      <c r="CA18" s="183"/>
      <c r="CB18" s="183"/>
      <c r="CC18" s="183"/>
      <c r="CE18" s="54"/>
      <c r="CF18" s="57"/>
      <c r="CG18" s="57"/>
      <c r="CH18" s="57"/>
      <c r="CI18" s="57"/>
      <c r="CJ18" s="57"/>
      <c r="CK18" s="57"/>
      <c r="CL18" s="57"/>
      <c r="CM18" s="57"/>
      <c r="CN18" s="186"/>
      <c r="CO18" s="54"/>
      <c r="CP18" s="55"/>
      <c r="CQ18" s="187"/>
      <c r="CR18" s="55"/>
      <c r="CS18" s="55"/>
      <c r="CT18" s="55"/>
      <c r="CU18" s="55"/>
      <c r="CV18" s="55"/>
      <c r="CW18" s="188"/>
      <c r="CX18" s="93"/>
      <c r="CY18" s="54"/>
      <c r="CZ18" s="189"/>
      <c r="DA18" s="189"/>
      <c r="DB18" s="189"/>
      <c r="DC18" s="189"/>
      <c r="DD18" s="189"/>
      <c r="DE18" s="189"/>
      <c r="DF18" s="189"/>
      <c r="DG18" s="189"/>
      <c r="DH18" s="186"/>
      <c r="EA18" s="373"/>
      <c r="EB18" s="373"/>
      <c r="EC18" s="373"/>
      <c r="ED18" s="54"/>
      <c r="EE18" s="55"/>
      <c r="EF18" s="194"/>
      <c r="EG18" s="194"/>
      <c r="EH18" s="195"/>
      <c r="EI18" s="195"/>
      <c r="EJ18" s="195"/>
      <c r="EK18" s="54"/>
      <c r="EL18" s="196"/>
      <c r="EM18" s="183"/>
      <c r="EN18" s="183"/>
      <c r="EO18" s="183"/>
      <c r="EP18" s="188"/>
      <c r="EQ18" s="188"/>
      <c r="ER18" s="183"/>
      <c r="ES18" s="183"/>
      <c r="ET18" s="197"/>
      <c r="EU18" s="54"/>
      <c r="EV18" s="183"/>
      <c r="EW18" s="56"/>
      <c r="EX18" s="379"/>
      <c r="EY18" s="183"/>
      <c r="EZ18" s="56"/>
      <c r="FA18" s="380"/>
      <c r="FB18" s="183"/>
      <c r="FC18" s="56"/>
      <c r="FE18" s="54"/>
      <c r="FF18" s="378"/>
      <c r="FG18" s="378"/>
      <c r="FH18" s="194"/>
      <c r="FI18" s="193"/>
      <c r="FJ18" s="193"/>
      <c r="FK18" s="117"/>
      <c r="FL18" s="183"/>
      <c r="FM18" s="199"/>
      <c r="FN18" s="373"/>
      <c r="FO18" s="54"/>
      <c r="FP18" s="196"/>
      <c r="FQ18" s="183"/>
      <c r="FR18" s="183"/>
      <c r="FS18" s="183"/>
      <c r="FT18" s="188"/>
      <c r="FU18" s="188"/>
      <c r="FV18" s="183"/>
      <c r="FW18" s="183"/>
      <c r="FX18" s="54"/>
      <c r="FY18" s="200"/>
      <c r="FZ18" s="200"/>
      <c r="GA18" s="200"/>
      <c r="GB18" s="200"/>
      <c r="GC18" s="200"/>
      <c r="GD18" s="200"/>
      <c r="GE18" s="200"/>
      <c r="GF18" s="209"/>
    </row>
    <row r="19" spans="1:188" ht="19.7" customHeight="1">
      <c r="A19" s="524" t="s">
        <v>19</v>
      </c>
      <c r="B19" s="1013">
        <v>973.74666759999991</v>
      </c>
      <c r="C19" s="1014">
        <v>-1.5257150160640776E-2</v>
      </c>
      <c r="D19" s="1013">
        <v>442.88223805000001</v>
      </c>
      <c r="E19" s="1014">
        <v>6.9536314269804667E-3</v>
      </c>
      <c r="F19" s="1013">
        <v>20.457132999999999</v>
      </c>
      <c r="G19" s="1014">
        <v>-3.3203755343585661E-2</v>
      </c>
      <c r="H19" s="1013">
        <v>0</v>
      </c>
      <c r="I19" s="1013">
        <v>428.42318091999999</v>
      </c>
      <c r="J19" s="1014">
        <v>-3.2811739092290959E-2</v>
      </c>
      <c r="K19" s="1013">
        <v>221.47816499999999</v>
      </c>
      <c r="L19" s="1014">
        <v>1.6954873842300211E-2</v>
      </c>
      <c r="M19" s="1013">
        <v>70</v>
      </c>
      <c r="N19" s="1014">
        <v>3.3973412112259904E-2</v>
      </c>
      <c r="O19" s="1013">
        <v>32.441248629999848</v>
      </c>
      <c r="P19" s="524" t="s">
        <v>19</v>
      </c>
      <c r="Q19" s="974">
        <v>45.482285360891133</v>
      </c>
      <c r="R19" s="974">
        <v>43.997396363464595</v>
      </c>
      <c r="S19" s="974">
        <v>22.744947158163711</v>
      </c>
      <c r="T19" s="974">
        <v>7.1887280674889986</v>
      </c>
      <c r="U19" s="974">
        <v>3.3315902081552702</v>
      </c>
      <c r="V19" s="55"/>
      <c r="W19" s="56"/>
      <c r="X19" s="203"/>
      <c r="Y19" s="55"/>
      <c r="Z19" s="55"/>
      <c r="AA19" s="56"/>
      <c r="AB19" s="125"/>
      <c r="AC19" s="54"/>
      <c r="AD19" s="55"/>
      <c r="AE19" s="56"/>
      <c r="AF19" s="55"/>
      <c r="AG19" s="56"/>
      <c r="AH19" s="55"/>
      <c r="AI19" s="56"/>
      <c r="AJ19" s="181"/>
      <c r="AK19" s="55"/>
      <c r="AL19" s="56"/>
      <c r="AM19" s="201"/>
      <c r="AN19" s="54"/>
      <c r="AO19" s="162"/>
      <c r="AP19" s="162"/>
      <c r="AQ19" s="162"/>
      <c r="AR19" s="162"/>
      <c r="AS19" s="162"/>
      <c r="AT19" s="182"/>
      <c r="AU19" s="182"/>
      <c r="AW19" s="54"/>
      <c r="AX19" s="183"/>
      <c r="AY19" s="56"/>
      <c r="AZ19" s="181"/>
      <c r="BA19" s="183"/>
      <c r="BB19" s="56"/>
      <c r="BD19" s="183"/>
      <c r="BE19" s="56"/>
      <c r="BG19" s="183"/>
      <c r="BH19" s="56"/>
      <c r="BI19" s="182"/>
      <c r="BJ19" s="54"/>
      <c r="BK19" s="161"/>
      <c r="BL19" s="161"/>
      <c r="BM19" s="161"/>
      <c r="BN19" s="184"/>
      <c r="BO19" s="182"/>
      <c r="BP19" s="182"/>
      <c r="BQ19" s="182"/>
      <c r="BR19" s="182"/>
      <c r="BS19" s="182"/>
      <c r="BT19" s="94"/>
      <c r="BU19" s="54"/>
      <c r="BV19" s="183"/>
      <c r="BW19" s="183"/>
      <c r="BX19" s="185"/>
      <c r="BY19" s="183"/>
      <c r="BZ19" s="183"/>
      <c r="CA19" s="183"/>
      <c r="CB19" s="183"/>
      <c r="CC19" s="183"/>
      <c r="CE19" s="54"/>
      <c r="CF19" s="57"/>
      <c r="CG19" s="57"/>
      <c r="CH19" s="57"/>
      <c r="CI19" s="57"/>
      <c r="CJ19" s="57"/>
      <c r="CK19" s="57"/>
      <c r="CL19" s="57"/>
      <c r="CM19" s="57"/>
      <c r="CN19" s="186"/>
      <c r="CO19" s="54"/>
      <c r="CP19" s="55"/>
      <c r="CQ19" s="187"/>
      <c r="CR19" s="55"/>
      <c r="CS19" s="55"/>
      <c r="CT19" s="55"/>
      <c r="CU19" s="55"/>
      <c r="CV19" s="55"/>
      <c r="CW19" s="188"/>
      <c r="CX19" s="93"/>
      <c r="CY19" s="54"/>
      <c r="CZ19" s="189"/>
      <c r="DA19" s="189"/>
      <c r="DB19" s="189"/>
      <c r="DC19" s="189"/>
      <c r="DD19" s="189"/>
      <c r="DE19" s="189"/>
      <c r="DF19" s="189"/>
      <c r="DG19" s="189"/>
      <c r="DH19" s="186"/>
      <c r="EA19" s="373"/>
      <c r="EB19" s="373"/>
      <c r="EC19" s="373"/>
      <c r="ED19" s="54"/>
      <c r="EE19" s="55"/>
      <c r="EF19" s="194"/>
      <c r="EG19" s="194"/>
      <c r="EH19" s="195"/>
      <c r="EI19" s="195"/>
      <c r="EJ19" s="195"/>
      <c r="EK19" s="54"/>
      <c r="EL19" s="196"/>
      <c r="EM19" s="183"/>
      <c r="EN19" s="183"/>
      <c r="EO19" s="183"/>
      <c r="EP19" s="188"/>
      <c r="EQ19" s="188"/>
      <c r="ER19" s="183"/>
      <c r="ES19" s="183"/>
      <c r="ET19" s="197"/>
      <c r="EU19" s="54"/>
      <c r="EV19" s="183"/>
      <c r="EW19" s="56"/>
      <c r="EX19" s="379"/>
      <c r="EY19" s="183"/>
      <c r="EZ19" s="56"/>
      <c r="FA19" s="380"/>
      <c r="FB19" s="183"/>
      <c r="FC19" s="56"/>
      <c r="FE19" s="54"/>
      <c r="FF19" s="378"/>
      <c r="FG19" s="378"/>
      <c r="FH19" s="194"/>
      <c r="FI19" s="193"/>
      <c r="FJ19" s="193"/>
      <c r="FK19" s="117"/>
      <c r="FL19" s="183"/>
      <c r="FM19" s="199"/>
      <c r="FN19" s="373"/>
      <c r="FO19" s="54"/>
      <c r="FP19" s="196"/>
      <c r="FQ19" s="183"/>
      <c r="FR19" s="183"/>
      <c r="FS19" s="183"/>
      <c r="FT19" s="188"/>
      <c r="FU19" s="188"/>
      <c r="FV19" s="183"/>
      <c r="FW19" s="183"/>
      <c r="FX19" s="54"/>
      <c r="FY19" s="200"/>
      <c r="FZ19" s="200"/>
      <c r="GA19" s="200"/>
      <c r="GB19" s="200"/>
      <c r="GC19" s="200"/>
      <c r="GD19" s="200"/>
      <c r="GE19" s="200"/>
      <c r="GF19" s="209"/>
    </row>
    <row r="20" spans="1:188" ht="19.7" customHeight="1">
      <c r="A20" s="670" t="s">
        <v>20</v>
      </c>
      <c r="B20" s="1011">
        <v>1138.3360492900001</v>
      </c>
      <c r="C20" s="1012">
        <v>5.5914179239722861E-2</v>
      </c>
      <c r="D20" s="1011">
        <v>545.43240883999999</v>
      </c>
      <c r="E20" s="1012">
        <v>4.1685220873399542E-2</v>
      </c>
      <c r="F20" s="1073">
        <v>30.344719999999999</v>
      </c>
      <c r="G20" s="1012">
        <v>3.3525742720037499E-3</v>
      </c>
      <c r="H20" s="1011">
        <v>0</v>
      </c>
      <c r="I20" s="1011">
        <v>519.66290429000003</v>
      </c>
      <c r="J20" s="1012">
        <v>-1.1299615780574923E-2</v>
      </c>
      <c r="K20" s="1011">
        <v>255.09624500000001</v>
      </c>
      <c r="L20" s="1012">
        <v>-1.1705197339497597E-2</v>
      </c>
      <c r="M20" s="1011">
        <v>39.458421569999992</v>
      </c>
      <c r="N20" s="1017" t="s">
        <v>49</v>
      </c>
      <c r="O20" s="1011">
        <v>33.782314590000105</v>
      </c>
      <c r="P20" s="670" t="s">
        <v>20</v>
      </c>
      <c r="Q20" s="973">
        <v>47.914884992019324</v>
      </c>
      <c r="R20" s="973">
        <v>45.651097899791786</v>
      </c>
      <c r="S20" s="973">
        <v>22.409572740765608</v>
      </c>
      <c r="T20" s="973">
        <v>3.4663245176686526</v>
      </c>
      <c r="U20" s="973">
        <v>2.9676925905202354</v>
      </c>
      <c r="V20" s="55"/>
      <c r="W20" s="56"/>
      <c r="X20" s="203"/>
      <c r="Y20" s="55"/>
      <c r="Z20" s="55"/>
      <c r="AA20" s="56"/>
      <c r="AB20" s="125"/>
      <c r="AC20" s="54"/>
      <c r="AD20" s="55"/>
      <c r="AE20" s="56"/>
      <c r="AF20" s="55"/>
      <c r="AG20" s="56"/>
      <c r="AH20" s="55"/>
      <c r="AI20" s="56"/>
      <c r="AJ20" s="181"/>
      <c r="AK20" s="55"/>
      <c r="AL20" s="56"/>
      <c r="AM20" s="201"/>
      <c r="AN20" s="54"/>
      <c r="AO20" s="162"/>
      <c r="AP20" s="162"/>
      <c r="AQ20" s="162"/>
      <c r="AR20" s="162"/>
      <c r="AS20" s="162"/>
      <c r="AT20" s="182"/>
      <c r="AU20" s="182"/>
      <c r="AW20" s="54"/>
      <c r="AX20" s="183"/>
      <c r="AY20" s="56"/>
      <c r="AZ20" s="181"/>
      <c r="BA20" s="183"/>
      <c r="BB20" s="56"/>
      <c r="BD20" s="183"/>
      <c r="BE20" s="56"/>
      <c r="BG20" s="183"/>
      <c r="BH20" s="56"/>
      <c r="BI20" s="182"/>
      <c r="BJ20" s="54"/>
      <c r="BK20" s="161"/>
      <c r="BL20" s="161"/>
      <c r="BM20" s="161"/>
      <c r="BN20" s="184"/>
      <c r="BO20" s="182"/>
      <c r="BP20" s="182"/>
      <c r="BQ20" s="182"/>
      <c r="BR20" s="182"/>
      <c r="BS20" s="182"/>
      <c r="BT20" s="94"/>
      <c r="BU20" s="54"/>
      <c r="BV20" s="183"/>
      <c r="BW20" s="183"/>
      <c r="BX20" s="185"/>
      <c r="BY20" s="183"/>
      <c r="BZ20" s="183"/>
      <c r="CA20" s="183"/>
      <c r="CB20" s="183"/>
      <c r="CC20" s="183"/>
      <c r="CE20" s="54"/>
      <c r="CF20" s="57"/>
      <c r="CG20" s="57"/>
      <c r="CH20" s="57"/>
      <c r="CI20" s="57"/>
      <c r="CJ20" s="57"/>
      <c r="CK20" s="57"/>
      <c r="CL20" s="57"/>
      <c r="CM20" s="57"/>
      <c r="CN20" s="186"/>
      <c r="CO20" s="54"/>
      <c r="CP20" s="55"/>
      <c r="CQ20" s="187"/>
      <c r="CR20" s="55"/>
      <c r="CS20" s="55"/>
      <c r="CT20" s="55"/>
      <c r="CU20" s="55"/>
      <c r="CV20" s="55"/>
      <c r="CW20" s="188"/>
      <c r="CX20" s="93"/>
      <c r="CY20" s="54"/>
      <c r="CZ20" s="189"/>
      <c r="DA20" s="189"/>
      <c r="DB20" s="189"/>
      <c r="DC20" s="189"/>
      <c r="DD20" s="189"/>
      <c r="DE20" s="189"/>
      <c r="DF20" s="189"/>
      <c r="DG20" s="189"/>
      <c r="DH20" s="186"/>
      <c r="EA20" s="373"/>
      <c r="EB20" s="373"/>
      <c r="EC20" s="373"/>
      <c r="ED20" s="54"/>
      <c r="EE20" s="55"/>
      <c r="EF20" s="194"/>
      <c r="EG20" s="194"/>
      <c r="EH20" s="195"/>
      <c r="EI20" s="195"/>
      <c r="EJ20" s="195"/>
      <c r="EK20" s="54"/>
      <c r="EL20" s="196"/>
      <c r="EM20" s="183"/>
      <c r="EN20" s="183"/>
      <c r="EO20" s="183"/>
      <c r="EP20" s="188"/>
      <c r="EQ20" s="188"/>
      <c r="ER20" s="183"/>
      <c r="ES20" s="183"/>
      <c r="ET20" s="197"/>
      <c r="EU20" s="54"/>
      <c r="EV20" s="183"/>
      <c r="EW20" s="56"/>
      <c r="EX20" s="379"/>
      <c r="EY20" s="183"/>
      <c r="EZ20" s="56"/>
      <c r="FA20" s="380"/>
      <c r="FB20" s="183"/>
      <c r="FC20" s="56"/>
      <c r="FE20" s="54"/>
      <c r="FF20" s="378"/>
      <c r="FG20" s="378"/>
      <c r="FH20" s="194"/>
      <c r="FI20" s="193"/>
      <c r="FJ20" s="193"/>
      <c r="FK20" s="117"/>
      <c r="FL20" s="183"/>
      <c r="FM20" s="199"/>
      <c r="FN20" s="373"/>
      <c r="FO20" s="54"/>
      <c r="FP20" s="196"/>
      <c r="FQ20" s="183"/>
      <c r="FR20" s="183"/>
      <c r="FS20" s="183"/>
      <c r="FT20" s="188"/>
      <c r="FU20" s="188"/>
      <c r="FV20" s="183"/>
      <c r="FW20" s="183"/>
      <c r="FX20" s="54"/>
      <c r="FY20" s="200"/>
      <c r="FZ20" s="200"/>
      <c r="GA20" s="200"/>
      <c r="GB20" s="200"/>
      <c r="GC20" s="200"/>
      <c r="GD20" s="200"/>
      <c r="GE20" s="200"/>
    </row>
    <row r="21" spans="1:188" ht="19.7" customHeight="1">
      <c r="A21" s="524" t="s">
        <v>21</v>
      </c>
      <c r="B21" s="1013">
        <v>1886.1320526700001</v>
      </c>
      <c r="C21" s="1014">
        <v>3.2904682529537155E-2</v>
      </c>
      <c r="D21" s="1013">
        <v>779.02358543000003</v>
      </c>
      <c r="E21" s="1014">
        <v>1.1779832866824824E-2</v>
      </c>
      <c r="F21" s="1013">
        <v>36.042464000000002</v>
      </c>
      <c r="G21" s="1014">
        <v>4.4140876957539987E-2</v>
      </c>
      <c r="H21" s="1013">
        <v>0</v>
      </c>
      <c r="I21" s="1013">
        <v>903.44652388999998</v>
      </c>
      <c r="J21" s="1014">
        <v>7.6642229930184325E-2</v>
      </c>
      <c r="K21" s="1013">
        <v>364.01920100000001</v>
      </c>
      <c r="L21" s="1014">
        <v>1.1954783908454836E-2</v>
      </c>
      <c r="M21" s="1013">
        <v>165.4</v>
      </c>
      <c r="N21" s="1014">
        <v>-9.2185141101542745E-2</v>
      </c>
      <c r="O21" s="1013">
        <v>38.261943350000223</v>
      </c>
      <c r="P21" s="524" t="s">
        <v>21</v>
      </c>
      <c r="Q21" s="974">
        <v>41.302706474195048</v>
      </c>
      <c r="R21" s="974">
        <v>47.899431145930905</v>
      </c>
      <c r="S21" s="974">
        <v>19.299772806718178</v>
      </c>
      <c r="T21" s="974">
        <v>8.7692693502483294</v>
      </c>
      <c r="U21" s="974">
        <v>2.0285930296257249</v>
      </c>
      <c r="V21" s="55"/>
      <c r="W21" s="56"/>
      <c r="X21" s="203"/>
      <c r="Y21" s="55"/>
      <c r="Z21" s="55"/>
      <c r="AA21" s="56"/>
      <c r="AB21" s="125"/>
      <c r="AC21" s="54"/>
      <c r="AD21" s="55"/>
      <c r="AE21" s="56"/>
      <c r="AF21" s="55"/>
      <c r="AG21" s="56"/>
      <c r="AH21" s="55"/>
      <c r="AI21" s="56"/>
      <c r="AJ21" s="181"/>
      <c r="AK21" s="55"/>
      <c r="AL21" s="56"/>
      <c r="AM21" s="201"/>
      <c r="AN21" s="54"/>
      <c r="AO21" s="162"/>
      <c r="AP21" s="162"/>
      <c r="AQ21" s="162"/>
      <c r="AR21" s="162"/>
      <c r="AS21" s="162"/>
      <c r="AT21" s="182"/>
      <c r="AU21" s="182"/>
      <c r="AW21" s="54"/>
      <c r="AX21" s="183"/>
      <c r="AY21" s="56"/>
      <c r="AZ21" s="181"/>
      <c r="BA21" s="183"/>
      <c r="BB21" s="56"/>
      <c r="BD21" s="183"/>
      <c r="BE21" s="56"/>
      <c r="BG21" s="183"/>
      <c r="BH21" s="56"/>
      <c r="BI21" s="182"/>
      <c r="BJ21" s="54"/>
      <c r="BK21" s="161"/>
      <c r="BL21" s="161"/>
      <c r="BM21" s="161"/>
      <c r="BN21" s="184"/>
      <c r="BO21" s="182"/>
      <c r="BP21" s="182"/>
      <c r="BQ21" s="182"/>
      <c r="BR21" s="182"/>
      <c r="BS21" s="182"/>
      <c r="BT21" s="94"/>
      <c r="BU21" s="54"/>
      <c r="BV21" s="183"/>
      <c r="BW21" s="183"/>
      <c r="BX21" s="185"/>
      <c r="BY21" s="183"/>
      <c r="BZ21" s="183"/>
      <c r="CA21" s="183"/>
      <c r="CB21" s="183"/>
      <c r="CC21" s="183"/>
      <c r="CE21" s="54"/>
      <c r="CF21" s="57"/>
      <c r="CG21" s="57"/>
      <c r="CH21" s="57"/>
      <c r="CI21" s="57"/>
      <c r="CJ21" s="57"/>
      <c r="CK21" s="57"/>
      <c r="CL21" s="57"/>
      <c r="CM21" s="57"/>
      <c r="CN21" s="186"/>
      <c r="CO21" s="54"/>
      <c r="CP21" s="55"/>
      <c r="CQ21" s="187"/>
      <c r="CR21" s="55"/>
      <c r="CS21" s="55"/>
      <c r="CT21" s="55"/>
      <c r="CU21" s="55"/>
      <c r="CV21" s="55"/>
      <c r="CW21" s="188"/>
      <c r="CX21" s="93"/>
      <c r="CY21" s="54"/>
      <c r="CZ21" s="189"/>
      <c r="DA21" s="189"/>
      <c r="DB21" s="189"/>
      <c r="DC21" s="189"/>
      <c r="DD21" s="189"/>
      <c r="DE21" s="189"/>
      <c r="DF21" s="189"/>
      <c r="DG21" s="189"/>
      <c r="DH21" s="186"/>
      <c r="EA21" s="373"/>
      <c r="EB21" s="373"/>
      <c r="EC21" s="373"/>
      <c r="ED21" s="54"/>
      <c r="EE21" s="55"/>
      <c r="EF21" s="194"/>
      <c r="EG21" s="194"/>
      <c r="EH21" s="195"/>
      <c r="EI21" s="195"/>
      <c r="EJ21" s="195"/>
      <c r="EK21" s="54"/>
      <c r="EL21" s="196"/>
      <c r="EM21" s="183"/>
      <c r="EN21" s="183"/>
      <c r="EO21" s="183"/>
      <c r="EP21" s="188"/>
      <c r="EQ21" s="188"/>
      <c r="ER21" s="183"/>
      <c r="ES21" s="183"/>
      <c r="ET21" s="197"/>
      <c r="EU21" s="54"/>
      <c r="EV21" s="183"/>
      <c r="EW21" s="56"/>
      <c r="EX21" s="379"/>
      <c r="EY21" s="183"/>
      <c r="EZ21" s="56"/>
      <c r="FA21" s="380"/>
      <c r="FB21" s="183"/>
      <c r="FC21" s="56"/>
      <c r="FE21" s="54"/>
      <c r="FF21" s="378"/>
      <c r="FG21" s="378"/>
      <c r="FH21" s="194"/>
      <c r="FI21" s="193"/>
      <c r="FJ21" s="193"/>
      <c r="FK21" s="117"/>
      <c r="FL21" s="183"/>
      <c r="FM21" s="199"/>
      <c r="FN21" s="373"/>
      <c r="FO21" s="54"/>
      <c r="FP21" s="196"/>
      <c r="FQ21" s="183"/>
      <c r="FR21" s="183"/>
      <c r="FS21" s="183"/>
      <c r="FT21" s="188"/>
      <c r="FU21" s="188"/>
      <c r="FV21" s="183"/>
      <c r="FW21" s="183"/>
      <c r="FX21" s="54"/>
      <c r="FY21" s="200"/>
      <c r="FZ21" s="200"/>
      <c r="GA21" s="200"/>
      <c r="GB21" s="200"/>
      <c r="GC21" s="200"/>
      <c r="GD21" s="200"/>
      <c r="GE21" s="200"/>
    </row>
    <row r="22" spans="1:188" ht="19.7" customHeight="1">
      <c r="A22" s="670" t="s">
        <v>22</v>
      </c>
      <c r="B22" s="1011">
        <v>679.27247357999988</v>
      </c>
      <c r="C22" s="1012">
        <v>4.9841871735356813E-2</v>
      </c>
      <c r="D22" s="1011">
        <v>296.12714923999999</v>
      </c>
      <c r="E22" s="1012">
        <v>1.8326600075473598E-2</v>
      </c>
      <c r="F22" s="1011">
        <v>17.090249</v>
      </c>
      <c r="G22" s="1012">
        <v>1.1958043374175498E-2</v>
      </c>
      <c r="H22" s="1011">
        <v>0</v>
      </c>
      <c r="I22" s="1011">
        <v>282.42389120999997</v>
      </c>
      <c r="J22" s="1012">
        <v>5.4088279143602369E-2</v>
      </c>
      <c r="K22" s="1011">
        <v>121.988433</v>
      </c>
      <c r="L22" s="1012">
        <v>2.7438960990920247E-2</v>
      </c>
      <c r="M22" s="1011">
        <v>65</v>
      </c>
      <c r="N22" s="1012">
        <v>-7.0100143061516573E-2</v>
      </c>
      <c r="O22" s="1011">
        <v>35.721433129999923</v>
      </c>
      <c r="P22" s="670" t="s">
        <v>22</v>
      </c>
      <c r="Q22" s="973">
        <v>43.594751849623457</v>
      </c>
      <c r="R22" s="973">
        <v>41.577408506122559</v>
      </c>
      <c r="S22" s="973">
        <v>17.958689295486824</v>
      </c>
      <c r="T22" s="973">
        <v>9.569061389669983</v>
      </c>
      <c r="U22" s="973">
        <v>5.2587782545840067</v>
      </c>
      <c r="V22" s="55"/>
      <c r="W22" s="56"/>
      <c r="X22" s="203"/>
      <c r="Y22" s="55"/>
      <c r="Z22" s="55"/>
      <c r="AA22" s="56"/>
      <c r="AB22" s="125"/>
      <c r="AC22" s="54"/>
      <c r="AD22" s="55"/>
      <c r="AE22" s="56"/>
      <c r="AF22" s="55"/>
      <c r="AG22" s="56"/>
      <c r="AH22" s="55"/>
      <c r="AI22" s="56"/>
      <c r="AJ22" s="181"/>
      <c r="AK22" s="55"/>
      <c r="AL22" s="56"/>
      <c r="AM22" s="201"/>
      <c r="AN22" s="54"/>
      <c r="AO22" s="162"/>
      <c r="AP22" s="162"/>
      <c r="AQ22" s="162"/>
      <c r="AR22" s="162"/>
      <c r="AS22" s="162"/>
      <c r="AT22" s="182"/>
      <c r="AU22" s="182"/>
      <c r="AW22" s="54"/>
      <c r="AX22" s="183"/>
      <c r="AY22" s="56"/>
      <c r="AZ22" s="181"/>
      <c r="BA22" s="183"/>
      <c r="BB22" s="56"/>
      <c r="BD22" s="183"/>
      <c r="BE22" s="56"/>
      <c r="BG22" s="183"/>
      <c r="BH22" s="56"/>
      <c r="BI22" s="182"/>
      <c r="BJ22" s="54"/>
      <c r="BK22" s="161"/>
      <c r="BL22" s="161"/>
      <c r="BM22" s="161"/>
      <c r="BN22" s="184"/>
      <c r="BO22" s="182"/>
      <c r="BP22" s="182"/>
      <c r="BQ22" s="182"/>
      <c r="BR22" s="182"/>
      <c r="BS22" s="182"/>
      <c r="BT22" s="94"/>
      <c r="BU22" s="54"/>
      <c r="BV22" s="183"/>
      <c r="BW22" s="183"/>
      <c r="BX22" s="185"/>
      <c r="BY22" s="183"/>
      <c r="BZ22" s="183"/>
      <c r="CA22" s="183"/>
      <c r="CB22" s="183"/>
      <c r="CC22" s="183"/>
      <c r="CE22" s="54"/>
      <c r="CF22" s="57"/>
      <c r="CG22" s="57"/>
      <c r="CH22" s="57"/>
      <c r="CI22" s="57"/>
      <c r="CJ22" s="57"/>
      <c r="CK22" s="57"/>
      <c r="CL22" s="57"/>
      <c r="CM22" s="57"/>
      <c r="CN22" s="186"/>
      <c r="CO22" s="54"/>
      <c r="CP22" s="55"/>
      <c r="CQ22" s="187"/>
      <c r="CR22" s="55"/>
      <c r="CS22" s="55"/>
      <c r="CT22" s="55"/>
      <c r="CU22" s="55"/>
      <c r="CV22" s="55"/>
      <c r="CW22" s="188"/>
      <c r="CX22" s="93"/>
      <c r="CY22" s="54"/>
      <c r="CZ22" s="189"/>
      <c r="DA22" s="189"/>
      <c r="DB22" s="189"/>
      <c r="DC22" s="189"/>
      <c r="DD22" s="189"/>
      <c r="DE22" s="189"/>
      <c r="DF22" s="189"/>
      <c r="DG22" s="189"/>
      <c r="DH22" s="186"/>
      <c r="EA22" s="373"/>
      <c r="EB22" s="373"/>
      <c r="EC22" s="373"/>
      <c r="ED22" s="54"/>
      <c r="EE22" s="55"/>
      <c r="EF22" s="194"/>
      <c r="EG22" s="194"/>
      <c r="EH22" s="195"/>
      <c r="EI22" s="195"/>
      <c r="EJ22" s="195"/>
      <c r="EK22" s="54"/>
      <c r="EL22" s="196"/>
      <c r="EM22" s="183"/>
      <c r="EN22" s="183"/>
      <c r="EO22" s="183"/>
      <c r="EP22" s="188"/>
      <c r="EQ22" s="188"/>
      <c r="ER22" s="183"/>
      <c r="ES22" s="183"/>
      <c r="ET22" s="197"/>
      <c r="EU22" s="54"/>
      <c r="EV22" s="183"/>
      <c r="EW22" s="56"/>
      <c r="EX22" s="379"/>
      <c r="EY22" s="183"/>
      <c r="EZ22" s="56"/>
      <c r="FA22" s="380"/>
      <c r="FB22" s="183"/>
      <c r="FC22" s="56"/>
      <c r="FE22" s="54"/>
      <c r="FF22" s="378"/>
      <c r="FG22" s="378"/>
      <c r="FH22" s="194"/>
      <c r="FI22" s="193"/>
      <c r="FJ22" s="193"/>
      <c r="FK22" s="117"/>
      <c r="FL22" s="183"/>
      <c r="FM22" s="199"/>
      <c r="FN22" s="373"/>
      <c r="FO22" s="54"/>
      <c r="FP22" s="196"/>
      <c r="FQ22" s="183"/>
      <c r="FR22" s="183"/>
      <c r="FS22" s="183"/>
      <c r="FT22" s="188"/>
      <c r="FU22" s="188"/>
      <c r="FV22" s="183"/>
      <c r="FW22" s="183"/>
      <c r="FX22" s="54"/>
      <c r="FY22" s="200"/>
      <c r="FZ22" s="200"/>
      <c r="GA22" s="200"/>
      <c r="GB22" s="200"/>
      <c r="GC22" s="200"/>
      <c r="GD22" s="200"/>
      <c r="GE22" s="200"/>
    </row>
    <row r="23" spans="1:188" ht="19.7" customHeight="1">
      <c r="A23" s="524" t="s">
        <v>23</v>
      </c>
      <c r="B23" s="1013">
        <v>760.69795728999986</v>
      </c>
      <c r="C23" s="1014">
        <v>3.1854424954706584E-2</v>
      </c>
      <c r="D23" s="1013">
        <v>383.59896025</v>
      </c>
      <c r="E23" s="1014">
        <v>3.332676480352359E-2</v>
      </c>
      <c r="F23" s="1013">
        <v>19.021252</v>
      </c>
      <c r="G23" s="1015">
        <v>-1.1759803819696879E-2</v>
      </c>
      <c r="H23" s="1013">
        <v>0</v>
      </c>
      <c r="I23" s="1013">
        <v>340.69343098000002</v>
      </c>
      <c r="J23" s="1014">
        <v>-3.1665572700521394E-2</v>
      </c>
      <c r="K23" s="1013">
        <v>150.86451</v>
      </c>
      <c r="L23" s="1014">
        <v>0</v>
      </c>
      <c r="M23" s="1013">
        <v>16.668962200000003</v>
      </c>
      <c r="N23" s="1016" t="s">
        <v>49</v>
      </c>
      <c r="O23" s="1013">
        <v>19.736603859999839</v>
      </c>
      <c r="P23" s="524" t="s">
        <v>23</v>
      </c>
      <c r="Q23" s="974">
        <v>50.4272367992913</v>
      </c>
      <c r="R23" s="974">
        <v>44.786952260753601</v>
      </c>
      <c r="S23" s="974">
        <v>19.832380060209115</v>
      </c>
      <c r="T23" s="974">
        <v>2.1912721127033756</v>
      </c>
      <c r="U23" s="974">
        <v>2.5945388272517316</v>
      </c>
      <c r="V23" s="55"/>
      <c r="W23" s="56"/>
      <c r="X23" s="203"/>
      <c r="Y23" s="55"/>
      <c r="Z23" s="55"/>
      <c r="AA23" s="56"/>
      <c r="AB23" s="125"/>
      <c r="AC23" s="54"/>
      <c r="AD23" s="55"/>
      <c r="AE23" s="56"/>
      <c r="AF23" s="55"/>
      <c r="AG23" s="56"/>
      <c r="AH23" s="55"/>
      <c r="AI23" s="56"/>
      <c r="AJ23" s="181"/>
      <c r="AK23" s="55"/>
      <c r="AL23" s="56"/>
      <c r="AM23" s="201"/>
      <c r="AN23" s="54"/>
      <c r="AO23" s="162"/>
      <c r="AP23" s="162"/>
      <c r="AQ23" s="162"/>
      <c r="AR23" s="162"/>
      <c r="AS23" s="162"/>
      <c r="AT23" s="182"/>
      <c r="AU23" s="182"/>
      <c r="AW23" s="54"/>
      <c r="AX23" s="183"/>
      <c r="AY23" s="56"/>
      <c r="AZ23" s="181"/>
      <c r="BA23" s="183"/>
      <c r="BB23" s="56"/>
      <c r="BD23" s="183"/>
      <c r="BE23" s="56"/>
      <c r="BG23" s="183"/>
      <c r="BH23" s="56"/>
      <c r="BI23" s="182"/>
      <c r="BJ23" s="54"/>
      <c r="BK23" s="161"/>
      <c r="BL23" s="161"/>
      <c r="BM23" s="161"/>
      <c r="BN23" s="184"/>
      <c r="BO23" s="182"/>
      <c r="BP23" s="182"/>
      <c r="BQ23" s="182"/>
      <c r="BR23" s="182"/>
      <c r="BS23" s="182"/>
      <c r="BT23" s="94"/>
      <c r="BU23" s="54"/>
      <c r="BV23" s="183"/>
      <c r="BW23" s="183"/>
      <c r="BX23" s="185"/>
      <c r="BY23" s="183"/>
      <c r="BZ23" s="183"/>
      <c r="CA23" s="183"/>
      <c r="CB23" s="183"/>
      <c r="CC23" s="183"/>
      <c r="CE23" s="54"/>
      <c r="CF23" s="57"/>
      <c r="CG23" s="57"/>
      <c r="CH23" s="57"/>
      <c r="CI23" s="57"/>
      <c r="CJ23" s="57"/>
      <c r="CK23" s="57"/>
      <c r="CL23" s="57"/>
      <c r="CM23" s="57"/>
      <c r="CN23" s="186"/>
      <c r="CO23" s="54"/>
      <c r="CP23" s="55"/>
      <c r="CQ23" s="187"/>
      <c r="CR23" s="55"/>
      <c r="CS23" s="55"/>
      <c r="CT23" s="55"/>
      <c r="CU23" s="55"/>
      <c r="CV23" s="55"/>
      <c r="CW23" s="188"/>
      <c r="CX23" s="93"/>
      <c r="CY23" s="54"/>
      <c r="CZ23" s="189"/>
      <c r="DA23" s="189"/>
      <c r="DB23" s="189"/>
      <c r="DC23" s="189"/>
      <c r="DD23" s="189"/>
      <c r="DE23" s="189"/>
      <c r="DF23" s="189"/>
      <c r="DG23" s="189"/>
      <c r="DH23" s="186"/>
      <c r="EA23" s="373"/>
      <c r="EB23" s="373"/>
      <c r="EC23" s="373"/>
      <c r="ED23" s="54"/>
      <c r="EE23" s="55"/>
      <c r="EF23" s="194"/>
      <c r="EG23" s="194"/>
      <c r="EH23" s="195"/>
      <c r="EI23" s="195"/>
      <c r="EJ23" s="195"/>
      <c r="EK23" s="54"/>
      <c r="EL23" s="196"/>
      <c r="EM23" s="183"/>
      <c r="EN23" s="183"/>
      <c r="EO23" s="183"/>
      <c r="EP23" s="188"/>
      <c r="EQ23" s="188"/>
      <c r="ER23" s="183"/>
      <c r="ES23" s="183"/>
      <c r="ET23" s="197"/>
      <c r="EU23" s="54"/>
      <c r="EV23" s="183"/>
      <c r="EW23" s="56"/>
      <c r="EX23" s="379"/>
      <c r="EY23" s="183"/>
      <c r="EZ23" s="56"/>
      <c r="FA23" s="380"/>
      <c r="FB23" s="183"/>
      <c r="FC23" s="56"/>
      <c r="FE23" s="54"/>
      <c r="FF23" s="378"/>
      <c r="FG23" s="378"/>
      <c r="FH23" s="194"/>
      <c r="FI23" s="193"/>
      <c r="FJ23" s="193"/>
      <c r="FK23" s="117"/>
      <c r="FL23" s="183"/>
      <c r="FM23" s="199"/>
      <c r="FN23" s="373"/>
      <c r="FO23" s="54"/>
      <c r="FP23" s="196"/>
      <c r="FQ23" s="183"/>
      <c r="FR23" s="183"/>
      <c r="FS23" s="183"/>
      <c r="FT23" s="188"/>
      <c r="FU23" s="188"/>
      <c r="FV23" s="183"/>
      <c r="FW23" s="183"/>
      <c r="FX23" s="54"/>
      <c r="FY23" s="200"/>
      <c r="FZ23" s="200"/>
      <c r="GA23" s="200"/>
      <c r="GB23" s="200"/>
      <c r="GC23" s="200"/>
      <c r="GD23" s="200"/>
      <c r="GE23" s="200"/>
    </row>
    <row r="24" spans="1:188" ht="19.7" customHeight="1">
      <c r="A24" s="670" t="s">
        <v>24</v>
      </c>
      <c r="B24" s="1011">
        <v>1462.8547049000001</v>
      </c>
      <c r="C24" s="1012">
        <v>5.54784873187113E-2</v>
      </c>
      <c r="D24" s="1011">
        <v>626.02052538999999</v>
      </c>
      <c r="E24" s="1012">
        <v>3.7693310770178012E-2</v>
      </c>
      <c r="F24" s="1073">
        <v>38.897590999999998</v>
      </c>
      <c r="G24" s="1012">
        <v>-1.8383088494333677E-2</v>
      </c>
      <c r="H24" s="1011">
        <v>0</v>
      </c>
      <c r="I24" s="1011">
        <v>550.2235067900001</v>
      </c>
      <c r="J24" s="1012">
        <v>3.1584964306444752E-2</v>
      </c>
      <c r="K24" s="1011">
        <v>267.65094699999997</v>
      </c>
      <c r="L24" s="1012">
        <v>1.7152265563079361E-2</v>
      </c>
      <c r="M24" s="1011">
        <v>246.61265975999999</v>
      </c>
      <c r="N24" s="1012">
        <v>0.15369635586754504</v>
      </c>
      <c r="O24" s="1011">
        <v>39.99801296000004</v>
      </c>
      <c r="P24" s="670" t="s">
        <v>24</v>
      </c>
      <c r="Q24" s="973">
        <v>42.794443172864142</v>
      </c>
      <c r="R24" s="973">
        <v>37.612997719251489</v>
      </c>
      <c r="S24" s="973">
        <v>18.296481947487493</v>
      </c>
      <c r="T24" s="973">
        <v>16.858315383882111</v>
      </c>
      <c r="U24" s="973">
        <v>2.7342437240022606</v>
      </c>
      <c r="V24" s="55"/>
      <c r="W24" s="56"/>
      <c r="X24" s="203"/>
      <c r="Y24" s="55"/>
      <c r="Z24" s="55"/>
      <c r="AA24" s="56"/>
      <c r="AB24" s="125"/>
      <c r="AC24" s="54"/>
      <c r="AD24" s="55"/>
      <c r="AE24" s="56"/>
      <c r="AF24" s="55"/>
      <c r="AG24" s="56"/>
      <c r="AH24" s="55"/>
      <c r="AI24" s="56"/>
      <c r="AJ24" s="181"/>
      <c r="AK24" s="55"/>
      <c r="AL24" s="56"/>
      <c r="AM24" s="201"/>
      <c r="AN24" s="54"/>
      <c r="AO24" s="162"/>
      <c r="AP24" s="162"/>
      <c r="AQ24" s="162"/>
      <c r="AR24" s="162"/>
      <c r="AS24" s="162"/>
      <c r="AT24" s="182"/>
      <c r="AU24" s="182"/>
      <c r="AW24" s="54"/>
      <c r="AX24" s="183"/>
      <c r="AY24" s="56"/>
      <c r="AZ24" s="181"/>
      <c r="BA24" s="183"/>
      <c r="BB24" s="56"/>
      <c r="BD24" s="183"/>
      <c r="BE24" s="56"/>
      <c r="BG24" s="183"/>
      <c r="BH24" s="56"/>
      <c r="BI24" s="182"/>
      <c r="BJ24" s="54"/>
      <c r="BK24" s="161"/>
      <c r="BL24" s="161"/>
      <c r="BM24" s="161"/>
      <c r="BN24" s="184"/>
      <c r="BO24" s="182"/>
      <c r="BP24" s="182"/>
      <c r="BQ24" s="182"/>
      <c r="BR24" s="182"/>
      <c r="BS24" s="182"/>
      <c r="BT24" s="94"/>
      <c r="BU24" s="54"/>
      <c r="BV24" s="183"/>
      <c r="BW24" s="183"/>
      <c r="BX24" s="185"/>
      <c r="BY24" s="183"/>
      <c r="BZ24" s="183"/>
      <c r="CA24" s="183"/>
      <c r="CB24" s="183"/>
      <c r="CC24" s="183"/>
      <c r="CE24" s="54"/>
      <c r="CF24" s="57"/>
      <c r="CG24" s="57"/>
      <c r="CH24" s="57"/>
      <c r="CI24" s="57"/>
      <c r="CJ24" s="57"/>
      <c r="CK24" s="57"/>
      <c r="CL24" s="57"/>
      <c r="CM24" s="57"/>
      <c r="CN24" s="186"/>
      <c r="CO24" s="54"/>
      <c r="CP24" s="55"/>
      <c r="CQ24" s="187"/>
      <c r="CR24" s="55"/>
      <c r="CS24" s="55"/>
      <c r="CT24" s="55"/>
      <c r="CU24" s="55"/>
      <c r="CV24" s="55"/>
      <c r="CW24" s="188"/>
      <c r="CX24" s="93"/>
      <c r="CY24" s="54"/>
      <c r="CZ24" s="189"/>
      <c r="DA24" s="189"/>
      <c r="DB24" s="189"/>
      <c r="DC24" s="189"/>
      <c r="DD24" s="189"/>
      <c r="DE24" s="189"/>
      <c r="DF24" s="189"/>
      <c r="DG24" s="189"/>
      <c r="DH24" s="186"/>
      <c r="EA24" s="373"/>
      <c r="EB24" s="373"/>
      <c r="EC24" s="373"/>
      <c r="ED24" s="54"/>
      <c r="EE24" s="55"/>
      <c r="EF24" s="194"/>
      <c r="EG24" s="194"/>
      <c r="EH24" s="195"/>
      <c r="EI24" s="195"/>
      <c r="EJ24" s="195"/>
      <c r="EK24" s="54"/>
      <c r="EL24" s="196"/>
      <c r="EM24" s="183"/>
      <c r="EN24" s="183"/>
      <c r="EO24" s="183"/>
      <c r="EP24" s="188"/>
      <c r="EQ24" s="188"/>
      <c r="ER24" s="183"/>
      <c r="ES24" s="183"/>
      <c r="ET24" s="197"/>
      <c r="EU24" s="54"/>
      <c r="EV24" s="183"/>
      <c r="EW24" s="56"/>
      <c r="EX24" s="379"/>
      <c r="EY24" s="183"/>
      <c r="EZ24" s="56"/>
      <c r="FA24" s="380"/>
      <c r="FB24" s="183"/>
      <c r="FC24" s="56"/>
      <c r="FE24" s="54"/>
      <c r="FF24" s="378"/>
      <c r="FG24" s="378"/>
      <c r="FH24" s="194"/>
      <c r="FI24" s="193"/>
      <c r="FJ24" s="193"/>
      <c r="FK24" s="117"/>
      <c r="FL24" s="183"/>
      <c r="FM24" s="199"/>
      <c r="FN24" s="373"/>
      <c r="FO24" s="54"/>
      <c r="FP24" s="196"/>
      <c r="FQ24" s="183"/>
      <c r="FR24" s="183"/>
      <c r="FS24" s="183"/>
      <c r="FT24" s="188"/>
      <c r="FU24" s="188"/>
      <c r="FV24" s="183"/>
      <c r="FW24" s="183"/>
      <c r="FX24" s="54"/>
      <c r="FY24" s="200"/>
      <c r="FZ24" s="200"/>
      <c r="GA24" s="200"/>
      <c r="GB24" s="200"/>
      <c r="GC24" s="200"/>
      <c r="GD24" s="200"/>
      <c r="GE24" s="200"/>
    </row>
    <row r="25" spans="1:188" ht="19.7" customHeight="1">
      <c r="A25" s="524" t="s">
        <v>25</v>
      </c>
      <c r="B25" s="1013">
        <v>836.31655548999993</v>
      </c>
      <c r="C25" s="1014">
        <v>-7.3328704570908343E-2</v>
      </c>
      <c r="D25" s="1013">
        <v>361.91570868999997</v>
      </c>
      <c r="E25" s="1014">
        <v>-2.7706646756983422E-2</v>
      </c>
      <c r="F25" s="1013">
        <v>19.814412000000001</v>
      </c>
      <c r="G25" s="1015">
        <v>-6.9202425848369664E-2</v>
      </c>
      <c r="H25" s="1013">
        <v>0</v>
      </c>
      <c r="I25" s="1013">
        <v>446.82673052999996</v>
      </c>
      <c r="J25" s="1014">
        <v>-9.9123854793309318E-3</v>
      </c>
      <c r="K25" s="1013">
        <v>222.00715700000001</v>
      </c>
      <c r="L25" s="1014">
        <v>0</v>
      </c>
      <c r="M25" s="1013">
        <v>0</v>
      </c>
      <c r="N25" s="1014">
        <v>-1</v>
      </c>
      <c r="O25" s="1013">
        <v>27.57411626999999</v>
      </c>
      <c r="P25" s="524" t="s">
        <v>25</v>
      </c>
      <c r="Q25" s="974">
        <v>43.274966436357658</v>
      </c>
      <c r="R25" s="974">
        <v>53.427942756460574</v>
      </c>
      <c r="S25" s="974">
        <v>26.545828316160197</v>
      </c>
      <c r="T25" s="974">
        <v>0</v>
      </c>
      <c r="U25" s="974">
        <v>3.2970908071817671</v>
      </c>
      <c r="V25" s="55"/>
      <c r="W25" s="56"/>
      <c r="X25" s="203"/>
      <c r="Y25" s="55"/>
      <c r="Z25" s="55"/>
      <c r="AA25" s="56"/>
      <c r="AB25" s="125"/>
      <c r="AC25" s="54"/>
      <c r="AD25" s="55"/>
      <c r="AE25" s="56"/>
      <c r="AF25" s="55"/>
      <c r="AG25" s="56"/>
      <c r="AH25" s="55"/>
      <c r="AI25" s="56"/>
      <c r="AJ25" s="181"/>
      <c r="AK25" s="55"/>
      <c r="AL25" s="56"/>
      <c r="AM25" s="201"/>
      <c r="AN25" s="54"/>
      <c r="AO25" s="162"/>
      <c r="AP25" s="162"/>
      <c r="AQ25" s="162"/>
      <c r="AR25" s="162"/>
      <c r="AS25" s="162"/>
      <c r="AT25" s="202"/>
      <c r="AU25" s="210"/>
      <c r="AV25" s="211"/>
      <c r="AW25" s="54"/>
      <c r="AX25" s="183"/>
      <c r="AY25" s="56"/>
      <c r="AZ25" s="181"/>
      <c r="BA25" s="183"/>
      <c r="BB25" s="56"/>
      <c r="BD25" s="183"/>
      <c r="BE25" s="56"/>
      <c r="BG25" s="183"/>
      <c r="BH25" s="56"/>
      <c r="BI25" s="182"/>
      <c r="BJ25" s="54"/>
      <c r="BK25" s="161"/>
      <c r="BL25" s="161"/>
      <c r="BM25" s="161"/>
      <c r="BN25" s="184"/>
      <c r="BO25" s="182"/>
      <c r="BP25" s="202"/>
      <c r="BQ25" s="202"/>
      <c r="BR25" s="147"/>
      <c r="BS25" s="182"/>
      <c r="BT25" s="94"/>
      <c r="BU25" s="54"/>
      <c r="BV25" s="183"/>
      <c r="BW25" s="183"/>
      <c r="BX25" s="185"/>
      <c r="BY25" s="183"/>
      <c r="BZ25" s="183"/>
      <c r="CA25" s="183"/>
      <c r="CB25" s="183"/>
      <c r="CC25" s="183"/>
      <c r="CE25" s="54"/>
      <c r="CF25" s="57"/>
      <c r="CG25" s="57"/>
      <c r="CH25" s="57"/>
      <c r="CI25" s="57"/>
      <c r="CJ25" s="57"/>
      <c r="CK25" s="57"/>
      <c r="CL25" s="57"/>
      <c r="CM25" s="57"/>
      <c r="CN25" s="186"/>
      <c r="CO25" s="54"/>
      <c r="CP25" s="55"/>
      <c r="CQ25" s="187"/>
      <c r="CR25" s="55"/>
      <c r="CS25" s="55"/>
      <c r="CT25" s="55"/>
      <c r="CU25" s="55"/>
      <c r="CV25" s="55"/>
      <c r="CW25" s="188"/>
      <c r="CX25" s="93"/>
      <c r="CY25" s="54"/>
      <c r="CZ25" s="189"/>
      <c r="DA25" s="189"/>
      <c r="DB25" s="189"/>
      <c r="DC25" s="189"/>
      <c r="DD25" s="189"/>
      <c r="DE25" s="189"/>
      <c r="DF25" s="189"/>
      <c r="DG25" s="189"/>
      <c r="DH25" s="186"/>
      <c r="EA25" s="373"/>
      <c r="EB25" s="373"/>
      <c r="EC25" s="373"/>
      <c r="ED25" s="54"/>
      <c r="EE25" s="55"/>
      <c r="EF25" s="194"/>
      <c r="EG25" s="194"/>
      <c r="EH25" s="195"/>
      <c r="EI25" s="195"/>
      <c r="EJ25" s="195"/>
      <c r="EK25" s="54"/>
      <c r="EL25" s="196"/>
      <c r="EM25" s="183"/>
      <c r="EN25" s="183"/>
      <c r="EO25" s="183"/>
      <c r="EP25" s="188"/>
      <c r="EQ25" s="188"/>
      <c r="ER25" s="183"/>
      <c r="ES25" s="183"/>
      <c r="ET25" s="197"/>
      <c r="EU25" s="54"/>
      <c r="EV25" s="183"/>
      <c r="EW25" s="56"/>
      <c r="EX25" s="379"/>
      <c r="EY25" s="183"/>
      <c r="EZ25" s="56"/>
      <c r="FA25" s="380"/>
      <c r="FB25" s="183"/>
      <c r="FC25" s="56"/>
      <c r="FE25" s="54"/>
      <c r="FF25" s="378"/>
      <c r="FG25" s="378"/>
      <c r="FH25" s="194"/>
      <c r="FI25" s="193"/>
      <c r="FJ25" s="193"/>
      <c r="FK25" s="117"/>
      <c r="FL25" s="183"/>
      <c r="FM25" s="199"/>
      <c r="FN25" s="373"/>
      <c r="FO25" s="54"/>
      <c r="FP25" s="196"/>
      <c r="FQ25" s="183"/>
      <c r="FR25" s="183"/>
      <c r="FS25" s="183"/>
      <c r="FT25" s="188"/>
      <c r="FU25" s="188"/>
      <c r="FV25" s="183"/>
      <c r="FW25" s="183"/>
      <c r="FX25" s="54"/>
      <c r="FY25" s="200"/>
      <c r="FZ25" s="200"/>
      <c r="GA25" s="200"/>
      <c r="GB25" s="200"/>
      <c r="GC25" s="200"/>
      <c r="GD25" s="200"/>
      <c r="GE25" s="200"/>
    </row>
    <row r="26" spans="1:188" ht="19.7" customHeight="1">
      <c r="A26" s="670" t="s">
        <v>26</v>
      </c>
      <c r="B26" s="1011">
        <v>625.30870418000006</v>
      </c>
      <c r="C26" s="1012">
        <v>-1.6256924584469146E-2</v>
      </c>
      <c r="D26" s="1011">
        <v>284.42112099999997</v>
      </c>
      <c r="E26" s="1012">
        <v>6.7281450930879672E-2</v>
      </c>
      <c r="F26" s="1075" t="s">
        <v>49</v>
      </c>
      <c r="G26" s="1012" t="s">
        <v>49</v>
      </c>
      <c r="H26" s="1011">
        <v>0</v>
      </c>
      <c r="I26" s="1011">
        <v>285.82879065999998</v>
      </c>
      <c r="J26" s="1012">
        <v>-4.2591151876244071E-2</v>
      </c>
      <c r="K26" s="1011">
        <v>142.72492099999999</v>
      </c>
      <c r="L26" s="1012">
        <v>-1.2431701371636072E-2</v>
      </c>
      <c r="M26" s="1011">
        <v>30.001071</v>
      </c>
      <c r="N26" s="1012">
        <v>-0.41176311769946894</v>
      </c>
      <c r="O26" s="1011">
        <v>25.057721520000111</v>
      </c>
      <c r="P26" s="670" t="s">
        <v>26</v>
      </c>
      <c r="Q26" s="973">
        <v>45.484913147495085</v>
      </c>
      <c r="R26" s="973">
        <v>45.710029102317101</v>
      </c>
      <c r="S26" s="973">
        <v>22.824713624794754</v>
      </c>
      <c r="T26" s="973">
        <v>4.7978015977471431</v>
      </c>
      <c r="U26" s="973">
        <v>4.0072561524406742</v>
      </c>
      <c r="V26" s="55"/>
      <c r="W26" s="56"/>
      <c r="X26" s="203"/>
      <c r="Y26" s="55"/>
      <c r="Z26" s="55"/>
      <c r="AA26" s="56"/>
      <c r="AB26" s="125"/>
      <c r="AC26" s="54"/>
      <c r="AD26" s="55"/>
      <c r="AE26" s="56"/>
      <c r="AF26" s="55"/>
      <c r="AG26" s="56"/>
      <c r="AH26" s="55"/>
      <c r="AI26" s="56"/>
      <c r="AJ26" s="181"/>
      <c r="AK26" s="55"/>
      <c r="AL26" s="56"/>
      <c r="AM26" s="201"/>
      <c r="AN26" s="54"/>
      <c r="AO26" s="162"/>
      <c r="AP26" s="162"/>
      <c r="AQ26" s="162"/>
      <c r="AR26" s="162"/>
      <c r="AS26" s="162"/>
      <c r="AT26" s="182"/>
      <c r="AU26" s="182"/>
      <c r="AW26" s="54"/>
      <c r="AX26" s="183"/>
      <c r="AY26" s="56"/>
      <c r="AZ26" s="181"/>
      <c r="BA26" s="183"/>
      <c r="BB26" s="56"/>
      <c r="BD26" s="183"/>
      <c r="BE26" s="56"/>
      <c r="BG26" s="183"/>
      <c r="BH26" s="56"/>
      <c r="BI26" s="182"/>
      <c r="BJ26" s="54"/>
      <c r="BK26" s="161"/>
      <c r="BL26" s="161"/>
      <c r="BM26" s="161"/>
      <c r="BN26" s="184"/>
      <c r="BO26" s="182"/>
      <c r="BP26" s="182"/>
      <c r="BQ26" s="182"/>
      <c r="BR26" s="182"/>
      <c r="BS26" s="182"/>
      <c r="BT26" s="94"/>
      <c r="BU26" s="54"/>
      <c r="BV26" s="183"/>
      <c r="BW26" s="183"/>
      <c r="BX26" s="185"/>
      <c r="BY26" s="183"/>
      <c r="BZ26" s="183"/>
      <c r="CA26" s="183"/>
      <c r="CB26" s="183"/>
      <c r="CC26" s="183"/>
      <c r="CE26" s="54"/>
      <c r="CF26" s="57"/>
      <c r="CG26" s="57"/>
      <c r="CH26" s="57"/>
      <c r="CI26" s="57"/>
      <c r="CJ26" s="57"/>
      <c r="CK26" s="57"/>
      <c r="CL26" s="57"/>
      <c r="CM26" s="57"/>
      <c r="CN26" s="186"/>
      <c r="CO26" s="54"/>
      <c r="CP26" s="55"/>
      <c r="CQ26" s="187"/>
      <c r="CR26" s="55"/>
      <c r="CS26" s="55"/>
      <c r="CT26" s="55"/>
      <c r="CU26" s="55"/>
      <c r="CV26" s="55"/>
      <c r="CW26" s="188"/>
      <c r="CX26" s="93"/>
      <c r="CY26" s="54"/>
      <c r="CZ26" s="189"/>
      <c r="DA26" s="189"/>
      <c r="DB26" s="189"/>
      <c r="DC26" s="189"/>
      <c r="DD26" s="189"/>
      <c r="DE26" s="189"/>
      <c r="DF26" s="189"/>
      <c r="DG26" s="189"/>
      <c r="DH26" s="186"/>
      <c r="EA26" s="373"/>
      <c r="EB26" s="373"/>
      <c r="EC26" s="373"/>
      <c r="ED26" s="54"/>
      <c r="EE26" s="55"/>
      <c r="EF26" s="194"/>
      <c r="EG26" s="194"/>
      <c r="EH26" s="195"/>
      <c r="EI26" s="195"/>
      <c r="EJ26" s="195"/>
      <c r="EK26" s="54"/>
      <c r="EL26" s="196"/>
      <c r="EM26" s="183"/>
      <c r="EN26" s="183"/>
      <c r="EO26" s="183"/>
      <c r="EP26" s="188"/>
      <c r="EQ26" s="188"/>
      <c r="ER26" s="183"/>
      <c r="ES26" s="183"/>
      <c r="ET26" s="197"/>
      <c r="EU26" s="54"/>
      <c r="EV26" s="183"/>
      <c r="EW26" s="56"/>
      <c r="EX26" s="379"/>
      <c r="EY26" s="183"/>
      <c r="EZ26" s="56"/>
      <c r="FA26" s="380"/>
      <c r="FB26" s="183"/>
      <c r="FC26" s="56"/>
      <c r="FE26" s="54"/>
      <c r="FF26" s="378"/>
      <c r="FG26" s="378"/>
      <c r="FH26" s="194"/>
      <c r="FI26" s="193"/>
      <c r="FJ26" s="193"/>
      <c r="FK26" s="117"/>
      <c r="FL26" s="183"/>
      <c r="FM26" s="199"/>
      <c r="FN26" s="373"/>
      <c r="FO26" s="54"/>
      <c r="FP26" s="196"/>
      <c r="FQ26" s="183"/>
      <c r="FR26" s="183"/>
      <c r="FS26" s="183"/>
      <c r="FT26" s="188"/>
      <c r="FU26" s="188"/>
      <c r="FV26" s="183"/>
      <c r="FW26" s="183"/>
      <c r="FX26" s="54"/>
      <c r="FY26" s="200"/>
      <c r="FZ26" s="200"/>
      <c r="GA26" s="200"/>
      <c r="GB26" s="200"/>
      <c r="GC26" s="200"/>
      <c r="GD26" s="200"/>
      <c r="GE26" s="200"/>
    </row>
    <row r="27" spans="1:188" ht="19.7" customHeight="1">
      <c r="A27" s="524" t="s">
        <v>27</v>
      </c>
      <c r="B27" s="1013">
        <v>1993.8121045599996</v>
      </c>
      <c r="C27" s="1015">
        <v>-3.4830529132303112E-2</v>
      </c>
      <c r="D27" s="1013">
        <v>914.80330530999993</v>
      </c>
      <c r="E27" s="1015">
        <v>1.3408423217874832E-2</v>
      </c>
      <c r="F27" s="1013">
        <v>49.950986</v>
      </c>
      <c r="G27" s="1015">
        <v>9.8394526334242061E-2</v>
      </c>
      <c r="H27" s="1013">
        <v>0</v>
      </c>
      <c r="I27" s="1013">
        <v>790.04843951999999</v>
      </c>
      <c r="J27" s="1015">
        <v>-3.2745961333613738E-2</v>
      </c>
      <c r="K27" s="1013">
        <v>408.96072800000002</v>
      </c>
      <c r="L27" s="1015">
        <v>0</v>
      </c>
      <c r="M27" s="1013">
        <v>231</v>
      </c>
      <c r="N27" s="1015">
        <v>-0.17352415026833634</v>
      </c>
      <c r="O27" s="1013">
        <v>57.960359729999823</v>
      </c>
      <c r="P27" s="524" t="s">
        <v>27</v>
      </c>
      <c r="Q27" s="974">
        <v>45.882122152723191</v>
      </c>
      <c r="R27" s="974">
        <v>39.625019715403432</v>
      </c>
      <c r="S27" s="974">
        <v>20.511497902168202</v>
      </c>
      <c r="T27" s="974">
        <v>11.58584600182161</v>
      </c>
      <c r="U27" s="974">
        <v>2.9070121300517773</v>
      </c>
      <c r="V27" s="55"/>
      <c r="W27" s="56"/>
      <c r="X27" s="203"/>
      <c r="Y27" s="55"/>
      <c r="Z27" s="55"/>
      <c r="AA27" s="56"/>
      <c r="AB27" s="125"/>
      <c r="AC27" s="54"/>
      <c r="AD27" s="55"/>
      <c r="AE27" s="56"/>
      <c r="AF27" s="55"/>
      <c r="AG27" s="56"/>
      <c r="AH27" s="55"/>
      <c r="AI27" s="56"/>
      <c r="AJ27" s="181"/>
      <c r="AK27" s="55"/>
      <c r="AL27" s="56"/>
      <c r="AM27" s="201"/>
      <c r="AN27" s="54"/>
      <c r="AO27" s="162"/>
      <c r="AP27" s="162"/>
      <c r="AQ27" s="162"/>
      <c r="AR27" s="162"/>
      <c r="AS27" s="162"/>
      <c r="AT27" s="182"/>
      <c r="AU27" s="182"/>
      <c r="AW27" s="54"/>
      <c r="AX27" s="183"/>
      <c r="AY27" s="56"/>
      <c r="AZ27" s="181"/>
      <c r="BA27" s="183"/>
      <c r="BB27" s="56"/>
      <c r="BD27" s="183"/>
      <c r="BE27" s="56"/>
      <c r="BG27" s="183"/>
      <c r="BH27" s="56"/>
      <c r="BI27" s="182"/>
      <c r="BJ27" s="54"/>
      <c r="BK27" s="161"/>
      <c r="BL27" s="161"/>
      <c r="BM27" s="161"/>
      <c r="BN27" s="184"/>
      <c r="BO27" s="182"/>
      <c r="BP27" s="182"/>
      <c r="BQ27" s="182"/>
      <c r="BR27" s="182"/>
      <c r="BS27" s="182"/>
      <c r="BT27" s="94"/>
      <c r="BU27" s="54"/>
      <c r="BV27" s="183"/>
      <c r="BW27" s="183"/>
      <c r="BX27" s="185"/>
      <c r="BY27" s="183"/>
      <c r="BZ27" s="183"/>
      <c r="CA27" s="183"/>
      <c r="CB27" s="183"/>
      <c r="CC27" s="183"/>
      <c r="CE27" s="54"/>
      <c r="CF27" s="57"/>
      <c r="CG27" s="57"/>
      <c r="CH27" s="57"/>
      <c r="CI27" s="57"/>
      <c r="CJ27" s="57"/>
      <c r="CK27" s="57"/>
      <c r="CL27" s="57"/>
      <c r="CM27" s="57"/>
      <c r="CN27" s="186"/>
      <c r="CO27" s="54"/>
      <c r="CP27" s="55"/>
      <c r="CQ27" s="187"/>
      <c r="CR27" s="55"/>
      <c r="CS27" s="55"/>
      <c r="CT27" s="55"/>
      <c r="CU27" s="55"/>
      <c r="CV27" s="55"/>
      <c r="CW27" s="188"/>
      <c r="CX27" s="93"/>
      <c r="CY27" s="54"/>
      <c r="CZ27" s="189"/>
      <c r="DA27" s="189"/>
      <c r="DB27" s="189"/>
      <c r="DC27" s="189"/>
      <c r="DD27" s="189"/>
      <c r="DE27" s="189"/>
      <c r="DF27" s="189"/>
      <c r="DG27" s="189"/>
      <c r="DH27" s="186"/>
      <c r="EA27" s="373"/>
      <c r="EB27" s="373"/>
      <c r="EC27" s="373"/>
      <c r="ED27" s="54"/>
      <c r="EE27" s="55"/>
      <c r="EF27" s="194"/>
      <c r="EG27" s="194"/>
      <c r="EH27" s="195"/>
      <c r="EI27" s="195"/>
      <c r="EJ27" s="195"/>
      <c r="EK27" s="54"/>
      <c r="EL27" s="196"/>
      <c r="EM27" s="183"/>
      <c r="EN27" s="183"/>
      <c r="EO27" s="183"/>
      <c r="EP27" s="188"/>
      <c r="EQ27" s="188"/>
      <c r="ER27" s="183"/>
      <c r="ES27" s="183"/>
      <c r="ET27" s="197"/>
      <c r="EU27" s="54"/>
      <c r="EV27" s="183"/>
      <c r="EW27" s="56"/>
      <c r="EX27" s="379"/>
      <c r="EY27" s="183"/>
      <c r="EZ27" s="56"/>
      <c r="FA27" s="380"/>
      <c r="FB27" s="183"/>
      <c r="FC27" s="56"/>
      <c r="FE27" s="54"/>
      <c r="FF27" s="378"/>
      <c r="FG27" s="378"/>
      <c r="FH27" s="194"/>
      <c r="FI27" s="193"/>
      <c r="FJ27" s="193"/>
      <c r="FK27" s="117"/>
      <c r="FL27" s="183"/>
      <c r="FM27" s="199"/>
      <c r="FN27" s="373"/>
      <c r="FO27" s="54"/>
      <c r="FP27" s="196"/>
      <c r="FQ27" s="183"/>
      <c r="FR27" s="183"/>
      <c r="FS27" s="183"/>
      <c r="FT27" s="188"/>
      <c r="FU27" s="188"/>
      <c r="FV27" s="183"/>
      <c r="FW27" s="183"/>
      <c r="FX27" s="54"/>
      <c r="FY27" s="200"/>
      <c r="FZ27" s="200"/>
      <c r="GA27" s="200"/>
      <c r="GB27" s="200"/>
      <c r="GC27" s="200"/>
      <c r="GD27" s="200"/>
      <c r="GE27" s="200"/>
    </row>
    <row r="28" spans="1:188" ht="19.7" customHeight="1">
      <c r="A28" s="670" t="s">
        <v>28</v>
      </c>
      <c r="B28" s="1011">
        <v>2343.8423754</v>
      </c>
      <c r="C28" s="1012">
        <v>2.1798760562550701E-2</v>
      </c>
      <c r="D28" s="1011">
        <v>1092.4894393700001</v>
      </c>
      <c r="E28" s="1012">
        <v>6.3028079382310143E-3</v>
      </c>
      <c r="F28" s="1075" t="s">
        <v>49</v>
      </c>
      <c r="G28" s="1012" t="s">
        <v>49</v>
      </c>
      <c r="H28" s="1011">
        <v>0</v>
      </c>
      <c r="I28" s="1011">
        <v>986.22205542000006</v>
      </c>
      <c r="J28" s="1012">
        <v>1.7935109155286399E-2</v>
      </c>
      <c r="K28" s="1011">
        <v>581.503379</v>
      </c>
      <c r="L28" s="1012">
        <v>0</v>
      </c>
      <c r="M28" s="1011">
        <v>217.30357140999996</v>
      </c>
      <c r="N28" s="1012">
        <v>9.6834130464079626E-2</v>
      </c>
      <c r="O28" s="1011">
        <v>47.827309199999888</v>
      </c>
      <c r="P28" s="670" t="s">
        <v>28</v>
      </c>
      <c r="Q28" s="973">
        <v>46.611045641819494</v>
      </c>
      <c r="R28" s="973">
        <v>42.077149290028153</v>
      </c>
      <c r="S28" s="973">
        <v>24.809832994881351</v>
      </c>
      <c r="T28" s="973">
        <v>9.2712536342344674</v>
      </c>
      <c r="U28" s="973">
        <v>2.0405514339178925</v>
      </c>
      <c r="V28" s="55"/>
      <c r="W28" s="56"/>
      <c r="X28" s="203"/>
      <c r="Y28" s="55"/>
      <c r="Z28" s="55"/>
      <c r="AA28" s="56"/>
      <c r="AB28" s="125"/>
      <c r="AC28" s="54"/>
      <c r="AD28" s="55"/>
      <c r="AE28" s="56"/>
      <c r="AF28" s="55"/>
      <c r="AG28" s="56"/>
      <c r="AH28" s="55"/>
      <c r="AI28" s="56"/>
      <c r="AJ28" s="181"/>
      <c r="AK28" s="55"/>
      <c r="AL28" s="56"/>
      <c r="AM28" s="201"/>
      <c r="AN28" s="54"/>
      <c r="AO28" s="162"/>
      <c r="AP28" s="162"/>
      <c r="AQ28" s="162"/>
      <c r="AR28" s="162"/>
      <c r="AS28" s="162"/>
      <c r="AT28" s="182"/>
      <c r="AU28" s="182"/>
      <c r="AW28" s="54"/>
      <c r="AX28" s="183"/>
      <c r="AY28" s="56"/>
      <c r="AZ28" s="181"/>
      <c r="BA28" s="183"/>
      <c r="BB28" s="56"/>
      <c r="BD28" s="183"/>
      <c r="BE28" s="56"/>
      <c r="BG28" s="183"/>
      <c r="BH28" s="56"/>
      <c r="BI28" s="182"/>
      <c r="BJ28" s="54"/>
      <c r="BK28" s="161"/>
      <c r="BL28" s="161"/>
      <c r="BM28" s="161"/>
      <c r="BN28" s="184"/>
      <c r="BO28" s="182"/>
      <c r="BP28" s="182"/>
      <c r="BQ28" s="182"/>
      <c r="BR28" s="182"/>
      <c r="BS28" s="182"/>
      <c r="BT28" s="94"/>
      <c r="BU28" s="54"/>
      <c r="BV28" s="183"/>
      <c r="BW28" s="183"/>
      <c r="BX28" s="185"/>
      <c r="BY28" s="183"/>
      <c r="BZ28" s="183"/>
      <c r="CA28" s="183"/>
      <c r="CB28" s="183"/>
      <c r="CC28" s="183"/>
      <c r="CE28" s="54"/>
      <c r="CF28" s="57"/>
      <c r="CG28" s="57"/>
      <c r="CH28" s="57"/>
      <c r="CI28" s="57"/>
      <c r="CJ28" s="57"/>
      <c r="CK28" s="57"/>
      <c r="CL28" s="57"/>
      <c r="CM28" s="57"/>
      <c r="CN28" s="186"/>
      <c r="CO28" s="54"/>
      <c r="CP28" s="55"/>
      <c r="CQ28" s="187"/>
      <c r="CR28" s="55"/>
      <c r="CS28" s="55"/>
      <c r="CT28" s="55"/>
      <c r="CU28" s="55"/>
      <c r="CV28" s="55"/>
      <c r="CW28" s="188"/>
      <c r="CX28" s="93"/>
      <c r="CY28" s="54"/>
      <c r="CZ28" s="189"/>
      <c r="DA28" s="189"/>
      <c r="DB28" s="189"/>
      <c r="DC28" s="189"/>
      <c r="DD28" s="189"/>
      <c r="DE28" s="189"/>
      <c r="DF28" s="189"/>
      <c r="DG28" s="189"/>
      <c r="DH28" s="186"/>
      <c r="EA28" s="373"/>
      <c r="EB28" s="373"/>
      <c r="EC28" s="373"/>
      <c r="ED28" s="54"/>
      <c r="EE28" s="55"/>
      <c r="EF28" s="194"/>
      <c r="EG28" s="194"/>
      <c r="EH28" s="195"/>
      <c r="EI28" s="195"/>
      <c r="EJ28" s="195"/>
      <c r="EK28" s="54"/>
      <c r="EL28" s="196"/>
      <c r="EM28" s="183"/>
      <c r="EN28" s="183"/>
      <c r="EO28" s="183"/>
      <c r="EP28" s="188"/>
      <c r="EQ28" s="188"/>
      <c r="ER28" s="183"/>
      <c r="ES28" s="183"/>
      <c r="ET28" s="197"/>
      <c r="EU28" s="54"/>
      <c r="EV28" s="183"/>
      <c r="EW28" s="56"/>
      <c r="EX28" s="379"/>
      <c r="EY28" s="183"/>
      <c r="EZ28" s="56"/>
      <c r="FA28" s="380"/>
      <c r="FB28" s="183"/>
      <c r="FC28" s="56"/>
      <c r="FE28" s="54"/>
      <c r="FF28" s="378"/>
      <c r="FG28" s="378"/>
      <c r="FH28" s="194"/>
      <c r="FI28" s="193"/>
      <c r="FJ28" s="193"/>
      <c r="FK28" s="117"/>
      <c r="FL28" s="183"/>
      <c r="FM28" s="199"/>
      <c r="FN28" s="373"/>
      <c r="FO28" s="54"/>
      <c r="FP28" s="196"/>
      <c r="FQ28" s="183"/>
      <c r="FR28" s="183"/>
      <c r="FS28" s="183"/>
      <c r="FT28" s="188"/>
      <c r="FU28" s="188"/>
      <c r="FV28" s="183"/>
      <c r="FW28" s="183"/>
      <c r="FX28" s="54"/>
      <c r="FY28" s="200"/>
      <c r="FZ28" s="200"/>
      <c r="GA28" s="200"/>
      <c r="GB28" s="200"/>
      <c r="GC28" s="200"/>
      <c r="GD28" s="200"/>
      <c r="GE28" s="200"/>
    </row>
    <row r="29" spans="1:188" s="17" customFormat="1" ht="19.7" customHeight="1">
      <c r="A29" s="679" t="s">
        <v>29</v>
      </c>
      <c r="B29" s="1018">
        <v>21633.78702629</v>
      </c>
      <c r="C29" s="1019">
        <v>1.2032497101326367E-2</v>
      </c>
      <c r="D29" s="1018">
        <v>9630.2000777400008</v>
      </c>
      <c r="E29" s="1019">
        <v>1.7587364351075996E-2</v>
      </c>
      <c r="F29" s="1018">
        <v>449.914852</v>
      </c>
      <c r="G29" s="1019">
        <v>5.1503149211378219E-3</v>
      </c>
      <c r="H29" s="1018">
        <v>0</v>
      </c>
      <c r="I29" s="1018">
        <v>9623.1417717200002</v>
      </c>
      <c r="J29" s="1019">
        <v>7.1702851907111675E-3</v>
      </c>
      <c r="K29" s="1018">
        <v>4653.2025775699994</v>
      </c>
      <c r="L29" s="1019">
        <v>2.1222767151618527E-3</v>
      </c>
      <c r="M29" s="1018">
        <v>1809.9295175999998</v>
      </c>
      <c r="N29" s="1019">
        <v>-1.7259541246610777E-2</v>
      </c>
      <c r="O29" s="1018">
        <v>570.51565922999885</v>
      </c>
      <c r="P29" s="679" t="s">
        <v>29</v>
      </c>
      <c r="Q29" s="975">
        <v>44.514629204942736</v>
      </c>
      <c r="R29" s="975">
        <v>44.482002896791407</v>
      </c>
      <c r="S29" s="975">
        <v>21.508959905703488</v>
      </c>
      <c r="T29" s="975">
        <v>8.3662167673210508</v>
      </c>
      <c r="U29" s="975">
        <v>2.6371511309448126</v>
      </c>
      <c r="V29" s="75"/>
      <c r="W29" s="76"/>
      <c r="X29" s="218"/>
      <c r="Y29" s="75"/>
      <c r="Z29" s="75"/>
      <c r="AA29" s="76"/>
      <c r="AB29" s="217"/>
      <c r="AC29" s="74"/>
      <c r="AD29" s="75"/>
      <c r="AE29" s="76"/>
      <c r="AF29" s="75"/>
      <c r="AG29" s="76"/>
      <c r="AH29" s="75"/>
      <c r="AI29" s="76"/>
      <c r="AJ29" s="218"/>
      <c r="AK29" s="75"/>
      <c r="AL29" s="76"/>
      <c r="AM29" s="116"/>
      <c r="AN29" s="74"/>
      <c r="AO29" s="216"/>
      <c r="AP29" s="216"/>
      <c r="AQ29" s="216"/>
      <c r="AR29" s="216"/>
      <c r="AS29" s="216"/>
      <c r="AT29" s="219"/>
      <c r="AU29" s="219"/>
      <c r="AW29" s="74"/>
      <c r="AX29" s="220"/>
      <c r="AY29" s="76"/>
      <c r="AZ29" s="218"/>
      <c r="BA29" s="220"/>
      <c r="BB29" s="76"/>
      <c r="BD29" s="220"/>
      <c r="BE29" s="76"/>
      <c r="BF29" s="73"/>
      <c r="BG29" s="220"/>
      <c r="BH29" s="76"/>
      <c r="BI29" s="219"/>
      <c r="BJ29" s="74"/>
      <c r="BK29" s="215"/>
      <c r="BL29" s="215"/>
      <c r="BM29" s="215"/>
      <c r="BN29" s="211"/>
      <c r="BO29" s="219"/>
      <c r="BP29" s="219"/>
      <c r="BQ29" s="219"/>
      <c r="BR29" s="219"/>
      <c r="BS29" s="219"/>
      <c r="BU29" s="74"/>
      <c r="BV29" s="220"/>
      <c r="BW29" s="220"/>
      <c r="BX29" s="221"/>
      <c r="BY29" s="220"/>
      <c r="BZ29" s="220"/>
      <c r="CA29" s="220"/>
      <c r="CB29" s="220"/>
      <c r="CC29" s="220"/>
      <c r="CE29" s="74"/>
      <c r="CF29" s="77"/>
      <c r="CG29" s="77"/>
      <c r="CH29" s="77"/>
      <c r="CI29" s="77"/>
      <c r="CJ29" s="77"/>
      <c r="CK29" s="77"/>
      <c r="CL29" s="77"/>
      <c r="CM29" s="77"/>
      <c r="CN29" s="222"/>
      <c r="CO29" s="74"/>
      <c r="CP29" s="75"/>
      <c r="CQ29" s="223"/>
      <c r="CR29" s="75"/>
      <c r="CS29" s="75"/>
      <c r="CT29" s="75"/>
      <c r="CU29" s="75"/>
      <c r="CV29" s="75"/>
      <c r="CW29" s="224"/>
      <c r="CX29" s="236"/>
      <c r="CY29" s="74"/>
      <c r="CZ29" s="225"/>
      <c r="DA29" s="225"/>
      <c r="DB29" s="225"/>
      <c r="DC29" s="225"/>
      <c r="DD29" s="225"/>
      <c r="DE29" s="225"/>
      <c r="DF29" s="225"/>
      <c r="DG29" s="225"/>
      <c r="DH29" s="222"/>
      <c r="ED29" s="74"/>
      <c r="EE29" s="75"/>
      <c r="EF29" s="230"/>
      <c r="EG29" s="230"/>
      <c r="EH29" s="231"/>
      <c r="EI29" s="231"/>
      <c r="EJ29" s="231"/>
      <c r="EK29" s="74"/>
      <c r="EL29" s="232"/>
      <c r="EM29" s="220"/>
      <c r="EN29" s="220"/>
      <c r="EO29" s="220"/>
      <c r="EP29" s="224"/>
      <c r="EQ29" s="224"/>
      <c r="ER29" s="220"/>
      <c r="ES29" s="220"/>
      <c r="ET29" s="197"/>
      <c r="EU29" s="74"/>
      <c r="EV29" s="220"/>
      <c r="EW29" s="76"/>
      <c r="EX29" s="227"/>
      <c r="EY29" s="220"/>
      <c r="EZ29" s="76"/>
      <c r="FA29" s="76"/>
      <c r="FB29" s="220"/>
      <c r="FC29" s="76"/>
      <c r="FE29" s="74"/>
      <c r="FF29" s="381"/>
      <c r="FG29" s="381"/>
      <c r="FH29" s="230"/>
      <c r="FI29" s="229"/>
      <c r="FJ29" s="229"/>
      <c r="FK29" s="116"/>
      <c r="FL29" s="220"/>
      <c r="FM29" s="234"/>
      <c r="FN29" s="373"/>
      <c r="FO29" s="74"/>
      <c r="FP29" s="232"/>
      <c r="FQ29" s="220"/>
      <c r="FR29" s="220"/>
      <c r="FS29" s="220"/>
      <c r="FT29" s="224"/>
      <c r="FU29" s="224"/>
      <c r="FV29" s="220"/>
      <c r="FW29" s="220"/>
      <c r="FX29" s="74"/>
      <c r="FY29" s="235"/>
      <c r="FZ29" s="235"/>
      <c r="GA29" s="235"/>
      <c r="GB29" s="235"/>
      <c r="GC29" s="235"/>
      <c r="GD29" s="235"/>
      <c r="GE29" s="235"/>
      <c r="GF29" s="4"/>
    </row>
    <row r="30" spans="1:188" ht="19.7" customHeight="1">
      <c r="A30" s="670" t="s">
        <v>30</v>
      </c>
      <c r="B30" s="1011">
        <v>5083.5105216899992</v>
      </c>
      <c r="C30" s="1012">
        <v>0.10644386924229532</v>
      </c>
      <c r="D30" s="1011">
        <v>2578.0817758800004</v>
      </c>
      <c r="E30" s="1012">
        <v>0.11102710021281514</v>
      </c>
      <c r="F30" s="1073">
        <v>67.506782999999999</v>
      </c>
      <c r="G30" s="1012">
        <v>6.741258607244327E-2</v>
      </c>
      <c r="H30" s="1011">
        <v>162.36763419999997</v>
      </c>
      <c r="I30" s="1011">
        <v>1367.4883024199999</v>
      </c>
      <c r="J30" s="1012">
        <v>-9.9916091373801086E-2</v>
      </c>
      <c r="K30" s="1011">
        <v>734.69534699999997</v>
      </c>
      <c r="L30" s="1012">
        <v>0</v>
      </c>
      <c r="M30" s="1011">
        <v>1017.81632653</v>
      </c>
      <c r="N30" s="1012">
        <v>0.57800980857364337</v>
      </c>
      <c r="O30" s="1011">
        <v>120.12411685999905</v>
      </c>
      <c r="P30" s="670" t="s">
        <v>30</v>
      </c>
      <c r="Q30" s="973">
        <v>50.71459505945753</v>
      </c>
      <c r="R30" s="973">
        <v>26.900471565570445</v>
      </c>
      <c r="S30" s="973">
        <v>14.452519452163003</v>
      </c>
      <c r="T30" s="973">
        <v>20.021918361086222</v>
      </c>
      <c r="U30" s="973">
        <v>2.3630150138858004</v>
      </c>
      <c r="V30" s="55"/>
      <c r="W30" s="56"/>
      <c r="X30" s="203"/>
      <c r="Y30" s="55"/>
      <c r="Z30" s="55"/>
      <c r="AA30" s="56"/>
      <c r="AB30" s="125"/>
      <c r="AC30" s="54"/>
      <c r="AD30" s="55"/>
      <c r="AE30" s="56"/>
      <c r="AF30" s="55"/>
      <c r="AG30" s="56"/>
      <c r="AH30" s="55"/>
      <c r="AI30" s="56"/>
      <c r="AJ30" s="181"/>
      <c r="AK30" s="55"/>
      <c r="AL30" s="56"/>
      <c r="AM30" s="201"/>
      <c r="AN30" s="54"/>
      <c r="AO30" s="162"/>
      <c r="AP30" s="162"/>
      <c r="AQ30" s="162"/>
      <c r="AR30" s="162"/>
      <c r="AS30" s="162"/>
      <c r="AT30" s="182"/>
      <c r="AU30" s="182"/>
      <c r="AW30" s="54"/>
      <c r="AX30" s="183"/>
      <c r="AY30" s="56"/>
      <c r="AZ30" s="181"/>
      <c r="BA30" s="183"/>
      <c r="BB30" s="56"/>
      <c r="BD30" s="183"/>
      <c r="BE30" s="56"/>
      <c r="BG30" s="183"/>
      <c r="BH30" s="56"/>
      <c r="BI30" s="182"/>
      <c r="BJ30" s="54"/>
      <c r="BK30" s="161"/>
      <c r="BL30" s="161"/>
      <c r="BM30" s="161"/>
      <c r="BN30" s="184"/>
      <c r="BO30" s="182"/>
      <c r="BP30" s="182"/>
      <c r="BQ30" s="182"/>
      <c r="BR30" s="182"/>
      <c r="BS30" s="182"/>
      <c r="BT30" s="94"/>
      <c r="BU30" s="54"/>
      <c r="BV30" s="183"/>
      <c r="BW30" s="183"/>
      <c r="BX30" s="185"/>
      <c r="BY30" s="183"/>
      <c r="BZ30" s="183"/>
      <c r="CA30" s="183"/>
      <c r="CB30" s="183"/>
      <c r="CC30" s="183"/>
      <c r="CE30" s="54"/>
      <c r="CF30" s="57"/>
      <c r="CG30" s="57"/>
      <c r="CH30" s="57"/>
      <c r="CI30" s="57"/>
      <c r="CJ30" s="57"/>
      <c r="CK30" s="57"/>
      <c r="CL30" s="57"/>
      <c r="CM30" s="57"/>
      <c r="CN30" s="186"/>
      <c r="CO30" s="54"/>
      <c r="CP30" s="55"/>
      <c r="CQ30" s="187"/>
      <c r="CR30" s="55"/>
      <c r="CS30" s="55"/>
      <c r="CT30" s="55"/>
      <c r="CU30" s="55"/>
      <c r="CV30" s="55"/>
      <c r="CW30" s="188"/>
      <c r="CX30" s="93"/>
      <c r="CY30" s="54"/>
      <c r="CZ30" s="189"/>
      <c r="DA30" s="189"/>
      <c r="DB30" s="189"/>
      <c r="DC30" s="189"/>
      <c r="DD30" s="189"/>
      <c r="DE30" s="189"/>
      <c r="DF30" s="189"/>
      <c r="DG30" s="189"/>
      <c r="DH30" s="186"/>
      <c r="EA30" s="373"/>
      <c r="EB30" s="373"/>
      <c r="EC30" s="373"/>
      <c r="ED30" s="54"/>
      <c r="EE30" s="55"/>
      <c r="EF30" s="194"/>
      <c r="EG30" s="194"/>
      <c r="EH30" s="195"/>
      <c r="EI30" s="195"/>
      <c r="EJ30" s="195"/>
      <c r="EK30" s="54"/>
      <c r="EL30" s="196"/>
      <c r="EM30" s="183"/>
      <c r="EN30" s="183"/>
      <c r="EO30" s="183"/>
      <c r="EP30" s="188"/>
      <c r="EQ30" s="188"/>
      <c r="ER30" s="183"/>
      <c r="ES30" s="183"/>
      <c r="ET30" s="197"/>
      <c r="EU30" s="54"/>
      <c r="EV30" s="183"/>
      <c r="EW30" s="56"/>
      <c r="EX30" s="379"/>
      <c r="EY30" s="183"/>
      <c r="EZ30" s="56"/>
      <c r="FA30" s="380"/>
      <c r="FB30" s="183"/>
      <c r="FC30" s="56"/>
      <c r="FE30" s="54"/>
      <c r="FF30" s="378"/>
      <c r="FG30" s="378"/>
      <c r="FH30" s="194"/>
      <c r="FI30" s="193"/>
      <c r="FJ30" s="193"/>
      <c r="FK30" s="117"/>
      <c r="FL30" s="183"/>
      <c r="FM30" s="199"/>
      <c r="FN30" s="373"/>
      <c r="FO30" s="54"/>
      <c r="FP30" s="196"/>
      <c r="FQ30" s="183"/>
      <c r="FR30" s="183"/>
      <c r="FS30" s="183"/>
      <c r="FT30" s="188"/>
      <c r="FU30" s="188"/>
      <c r="FV30" s="183"/>
      <c r="FW30" s="183"/>
      <c r="FX30" s="54"/>
      <c r="FY30" s="200"/>
      <c r="FZ30" s="200"/>
      <c r="GA30" s="200"/>
      <c r="GB30" s="200"/>
      <c r="GC30" s="200"/>
      <c r="GD30" s="200"/>
      <c r="GE30" s="200"/>
    </row>
    <row r="31" spans="1:188" s="18" customFormat="1" ht="19.7" customHeight="1">
      <c r="A31" s="679" t="s">
        <v>31</v>
      </c>
      <c r="B31" s="1018">
        <v>26717.297547979997</v>
      </c>
      <c r="C31" s="1019">
        <v>2.873453410604343E-2</v>
      </c>
      <c r="D31" s="1018">
        <v>12208.281853620001</v>
      </c>
      <c r="E31" s="1019">
        <v>3.5986748704120775E-2</v>
      </c>
      <c r="F31" s="1018">
        <v>517.42163500000004</v>
      </c>
      <c r="G31" s="1019">
        <v>1.285835890470266E-2</v>
      </c>
      <c r="H31" s="1018">
        <v>162.36763419999997</v>
      </c>
      <c r="I31" s="1018">
        <v>10990.630074139999</v>
      </c>
      <c r="J31" s="1019">
        <v>-7.5214597729807986E-3</v>
      </c>
      <c r="K31" s="1018">
        <v>5387.8979245699993</v>
      </c>
      <c r="L31" s="1019">
        <v>1.8323521653282882E-3</v>
      </c>
      <c r="M31" s="1018">
        <v>2827.74584413</v>
      </c>
      <c r="N31" s="1019">
        <v>0.13714032672824361</v>
      </c>
      <c r="O31" s="1018">
        <v>690.63977608999676</v>
      </c>
      <c r="P31" s="679" t="s">
        <v>31</v>
      </c>
      <c r="Q31" s="975">
        <v>45.694299102279622</v>
      </c>
      <c r="R31" s="975">
        <v>41.136758141060426</v>
      </c>
      <c r="S31" s="975">
        <v>20.166328255671051</v>
      </c>
      <c r="T31" s="975">
        <v>10.583951610569221</v>
      </c>
      <c r="U31" s="975">
        <v>2.5849911460907231</v>
      </c>
      <c r="V31" s="75"/>
      <c r="W31" s="238"/>
      <c r="X31" s="244"/>
      <c r="Y31" s="75"/>
      <c r="Z31" s="75"/>
      <c r="AA31" s="238"/>
      <c r="AB31" s="125"/>
      <c r="AC31" s="74"/>
      <c r="AD31" s="75"/>
      <c r="AE31" s="76"/>
      <c r="AF31" s="75"/>
      <c r="AG31" s="76"/>
      <c r="AH31" s="75"/>
      <c r="AI31" s="76"/>
      <c r="AJ31" s="218"/>
      <c r="AK31" s="75"/>
      <c r="AL31" s="238"/>
      <c r="AM31" s="145"/>
      <c r="AN31" s="74"/>
      <c r="AO31" s="216"/>
      <c r="AP31" s="216"/>
      <c r="AQ31" s="216"/>
      <c r="AR31" s="216"/>
      <c r="AS31" s="216"/>
      <c r="AT31" s="219"/>
      <c r="AU31" s="219"/>
      <c r="AW31" s="74"/>
      <c r="AX31" s="220"/>
      <c r="AY31" s="76"/>
      <c r="AZ31" s="218"/>
      <c r="BA31" s="220"/>
      <c r="BB31" s="76"/>
      <c r="BD31" s="220"/>
      <c r="BE31" s="76"/>
      <c r="BF31" s="94"/>
      <c r="BG31" s="220"/>
      <c r="BH31" s="238"/>
      <c r="BI31" s="239"/>
      <c r="BJ31" s="74"/>
      <c r="BK31" s="215"/>
      <c r="BL31" s="215"/>
      <c r="BM31" s="215"/>
      <c r="BN31" s="211"/>
      <c r="BO31" s="219"/>
      <c r="BP31" s="219"/>
      <c r="BQ31" s="219"/>
      <c r="BR31" s="219"/>
      <c r="BS31" s="219"/>
      <c r="BU31" s="74"/>
      <c r="BV31" s="220"/>
      <c r="BW31" s="220"/>
      <c r="BX31" s="221"/>
      <c r="BY31" s="220"/>
      <c r="BZ31" s="220"/>
      <c r="CA31" s="220"/>
      <c r="CB31" s="220"/>
      <c r="CC31" s="220"/>
      <c r="CE31" s="74"/>
      <c r="CF31" s="77"/>
      <c r="CG31" s="240"/>
      <c r="CH31" s="240"/>
      <c r="CI31" s="240"/>
      <c r="CJ31" s="77"/>
      <c r="CK31" s="77"/>
      <c r="CL31" s="240"/>
      <c r="CM31" s="77"/>
      <c r="CN31" s="241"/>
      <c r="CO31" s="74"/>
      <c r="CP31" s="75"/>
      <c r="CQ31" s="223"/>
      <c r="CR31" s="75"/>
      <c r="CS31" s="75"/>
      <c r="CT31" s="75"/>
      <c r="CU31" s="75"/>
      <c r="CV31" s="75"/>
      <c r="CW31" s="224"/>
      <c r="CX31" s="249"/>
      <c r="CY31" s="74"/>
      <c r="CZ31" s="225"/>
      <c r="DA31" s="242"/>
      <c r="DB31" s="242"/>
      <c r="DC31" s="242"/>
      <c r="DD31" s="225"/>
      <c r="DE31" s="225"/>
      <c r="DF31" s="225"/>
      <c r="DG31" s="242"/>
      <c r="DH31" s="241"/>
      <c r="ED31" s="74"/>
      <c r="EE31" s="75"/>
      <c r="EF31" s="230"/>
      <c r="EG31" s="230"/>
      <c r="EH31" s="231"/>
      <c r="EI31" s="231"/>
      <c r="EJ31" s="247"/>
      <c r="EK31" s="74"/>
      <c r="EL31" s="232"/>
      <c r="EM31" s="220"/>
      <c r="EN31" s="220"/>
      <c r="EO31" s="220"/>
      <c r="EP31" s="224"/>
      <c r="EQ31" s="224"/>
      <c r="ER31" s="220"/>
      <c r="ES31" s="220"/>
      <c r="ET31" s="197"/>
      <c r="EU31" s="74"/>
      <c r="EV31" s="243"/>
      <c r="EW31" s="238"/>
      <c r="EX31" s="245"/>
      <c r="EY31" s="220"/>
      <c r="EZ31" s="238"/>
      <c r="FA31" s="238"/>
      <c r="FB31" s="220"/>
      <c r="FC31" s="238"/>
      <c r="FE31" s="74"/>
      <c r="FF31" s="381"/>
      <c r="FG31" s="381"/>
      <c r="FH31" s="230"/>
      <c r="FI31" s="229"/>
      <c r="FJ31" s="229"/>
      <c r="FK31" s="116"/>
      <c r="FL31" s="220"/>
      <c r="FM31" s="234"/>
      <c r="FN31" s="382"/>
      <c r="FO31" s="74"/>
      <c r="FP31" s="232"/>
      <c r="FQ31" s="220"/>
      <c r="FR31" s="220"/>
      <c r="FS31" s="220"/>
      <c r="FT31" s="224"/>
      <c r="FU31" s="224"/>
      <c r="FV31" s="220"/>
      <c r="FW31" s="220"/>
      <c r="FX31" s="74"/>
      <c r="FY31" s="235"/>
      <c r="FZ31" s="235"/>
      <c r="GA31" s="235"/>
      <c r="GB31" s="235"/>
      <c r="GC31" s="235"/>
      <c r="GD31" s="235"/>
      <c r="GE31" s="235"/>
      <c r="GF31" s="4"/>
    </row>
    <row r="32" spans="1:188" ht="19.7" customHeight="1">
      <c r="A32" s="670" t="s">
        <v>32</v>
      </c>
      <c r="B32" s="1011">
        <v>407.01671462000002</v>
      </c>
      <c r="C32" s="1012">
        <v>0.2365287273033041</v>
      </c>
      <c r="D32" s="1011">
        <v>190.37395523000001</v>
      </c>
      <c r="E32" s="1012">
        <v>0.10888010172104967</v>
      </c>
      <c r="F32" s="1075" t="s">
        <v>49</v>
      </c>
      <c r="G32" s="1012" t="s">
        <v>49</v>
      </c>
      <c r="H32" s="1011">
        <v>0</v>
      </c>
      <c r="I32" s="1011">
        <v>154.57219144999999</v>
      </c>
      <c r="J32" s="1012">
        <v>0.19829645584408384</v>
      </c>
      <c r="K32" s="1011">
        <v>15.322603000000001</v>
      </c>
      <c r="L32" s="1012">
        <v>-2.0938266139809536E-2</v>
      </c>
      <c r="M32" s="1011">
        <v>20</v>
      </c>
      <c r="N32" s="1012">
        <v>0</v>
      </c>
      <c r="O32" s="1011">
        <v>42.070567940000018</v>
      </c>
      <c r="P32" s="670" t="s">
        <v>32</v>
      </c>
      <c r="Q32" s="973">
        <v>46.773006707534705</v>
      </c>
      <c r="R32" s="973">
        <v>37.97686578899151</v>
      </c>
      <c r="S32" s="973">
        <v>3.7646127172702304</v>
      </c>
      <c r="T32" s="973">
        <v>4.9138031146147032</v>
      </c>
      <c r="U32" s="973">
        <v>10.336324388859079</v>
      </c>
      <c r="V32" s="55"/>
      <c r="W32" s="56"/>
      <c r="X32" s="203"/>
      <c r="Y32" s="55"/>
      <c r="Z32" s="55"/>
      <c r="AA32" s="56"/>
      <c r="AB32" s="125"/>
      <c r="AC32" s="54"/>
      <c r="AD32" s="55"/>
      <c r="AE32" s="56"/>
      <c r="AF32" s="55"/>
      <c r="AG32" s="56"/>
      <c r="AH32" s="55"/>
      <c r="AI32" s="56"/>
      <c r="AJ32" s="181"/>
      <c r="AK32" s="55"/>
      <c r="AL32" s="56"/>
      <c r="AM32" s="201"/>
      <c r="AN32" s="54"/>
      <c r="AO32" s="162"/>
      <c r="AP32" s="162"/>
      <c r="AQ32" s="162"/>
      <c r="AR32" s="162"/>
      <c r="AS32" s="162"/>
      <c r="AT32" s="182"/>
      <c r="AU32" s="182"/>
      <c r="AW32" s="54"/>
      <c r="AX32" s="183"/>
      <c r="AY32" s="56"/>
      <c r="AZ32" s="181"/>
      <c r="BA32" s="183"/>
      <c r="BB32" s="56"/>
      <c r="BD32" s="183"/>
      <c r="BE32" s="56"/>
      <c r="BG32" s="183"/>
      <c r="BH32" s="56"/>
      <c r="BI32" s="182"/>
      <c r="BJ32" s="54"/>
      <c r="BK32" s="161"/>
      <c r="BL32" s="161"/>
      <c r="BM32" s="161"/>
      <c r="BN32" s="184"/>
      <c r="BO32" s="182"/>
      <c r="BP32" s="182"/>
      <c r="BQ32" s="182"/>
      <c r="BR32" s="182"/>
      <c r="BS32" s="182"/>
      <c r="BT32" s="94"/>
      <c r="BU32" s="54"/>
      <c r="BV32" s="183"/>
      <c r="BW32" s="183"/>
      <c r="BX32" s="185"/>
      <c r="BY32" s="183"/>
      <c r="BZ32" s="183"/>
      <c r="CA32" s="183"/>
      <c r="CB32" s="183"/>
      <c r="CC32" s="183"/>
      <c r="CE32" s="54"/>
      <c r="CF32" s="57"/>
      <c r="CG32" s="57"/>
      <c r="CH32" s="57"/>
      <c r="CI32" s="57"/>
      <c r="CJ32" s="57"/>
      <c r="CK32" s="57"/>
      <c r="CL32" s="57"/>
      <c r="CM32" s="57"/>
      <c r="CN32" s="186"/>
      <c r="CO32" s="54"/>
      <c r="CP32" s="55"/>
      <c r="CQ32" s="187"/>
      <c r="CR32" s="55"/>
      <c r="CS32" s="55"/>
      <c r="CT32" s="55"/>
      <c r="CU32" s="55"/>
      <c r="CV32" s="55"/>
      <c r="CW32" s="188"/>
      <c r="CX32" s="93"/>
      <c r="CY32" s="54"/>
      <c r="CZ32" s="189"/>
      <c r="DA32" s="189"/>
      <c r="DB32" s="189"/>
      <c r="DC32" s="189"/>
      <c r="DD32" s="189"/>
      <c r="DE32" s="189"/>
      <c r="DF32" s="189"/>
      <c r="DG32" s="189"/>
      <c r="DH32" s="186"/>
      <c r="EA32" s="373"/>
      <c r="EB32" s="373"/>
      <c r="EC32" s="373"/>
      <c r="ED32" s="54"/>
      <c r="EE32" s="55"/>
      <c r="EF32" s="194"/>
      <c r="EG32" s="194"/>
      <c r="EH32" s="195"/>
      <c r="EI32" s="195"/>
      <c r="EJ32" s="195"/>
      <c r="EK32" s="54"/>
      <c r="EL32" s="196"/>
      <c r="EM32" s="183"/>
      <c r="EN32" s="183"/>
      <c r="EO32" s="183"/>
      <c r="EP32" s="188"/>
      <c r="EQ32" s="188"/>
      <c r="ER32" s="183"/>
      <c r="ES32" s="183"/>
      <c r="ET32" s="197"/>
      <c r="EU32" s="54"/>
      <c r="EV32" s="183"/>
      <c r="EW32" s="56"/>
      <c r="EX32" s="379"/>
      <c r="EY32" s="183"/>
      <c r="EZ32" s="56"/>
      <c r="FA32" s="380"/>
      <c r="FB32" s="183"/>
      <c r="FC32" s="56"/>
      <c r="FE32" s="54"/>
      <c r="FF32" s="378"/>
      <c r="FG32" s="378"/>
      <c r="FH32" s="194"/>
      <c r="FI32" s="193"/>
      <c r="FJ32" s="193"/>
      <c r="FK32" s="117"/>
      <c r="FL32" s="183"/>
      <c r="FM32" s="199"/>
      <c r="FN32" s="373"/>
      <c r="FO32" s="54"/>
      <c r="FP32" s="196"/>
      <c r="FQ32" s="183"/>
      <c r="FR32" s="183"/>
      <c r="FS32" s="183"/>
      <c r="FT32" s="188"/>
      <c r="FU32" s="188"/>
      <c r="FV32" s="183"/>
      <c r="FW32" s="183"/>
      <c r="FX32" s="54"/>
      <c r="FY32" s="200"/>
      <c r="FZ32" s="200"/>
      <c r="GA32" s="200"/>
      <c r="GB32" s="200"/>
      <c r="GC32" s="200"/>
      <c r="GD32" s="200"/>
      <c r="GE32" s="200"/>
    </row>
    <row r="33" spans="1:188" ht="19.7" customHeight="1">
      <c r="A33" s="524" t="s">
        <v>33</v>
      </c>
      <c r="B33" s="1013">
        <v>152.23805087</v>
      </c>
      <c r="C33" s="1015">
        <v>0.22299821408965492</v>
      </c>
      <c r="D33" s="1013">
        <v>74.344979979999991</v>
      </c>
      <c r="E33" s="1015">
        <v>6.7910783854913781E-2</v>
      </c>
      <c r="F33" s="1074" t="s">
        <v>49</v>
      </c>
      <c r="G33" s="1015" t="s">
        <v>49</v>
      </c>
      <c r="H33" s="1013">
        <v>0</v>
      </c>
      <c r="I33" s="1013">
        <v>73.945583450000001</v>
      </c>
      <c r="J33" s="1015">
        <v>0.44344295566062053</v>
      </c>
      <c r="K33" s="1013">
        <v>5.4778650000000004</v>
      </c>
      <c r="L33" s="1015">
        <v>-3.6484845457365966E-2</v>
      </c>
      <c r="M33" s="1013">
        <v>1E-3</v>
      </c>
      <c r="N33" s="1016">
        <v>-0.79308917856403893</v>
      </c>
      <c r="O33" s="1013">
        <v>3.9464874400000034</v>
      </c>
      <c r="P33" s="524" t="s">
        <v>33</v>
      </c>
      <c r="Q33" s="974">
        <v>48.834689852594792</v>
      </c>
      <c r="R33" s="974">
        <v>48.572339850267824</v>
      </c>
      <c r="S33" s="974">
        <v>3.5982232882616785</v>
      </c>
      <c r="T33" s="974">
        <v>6.568660031347392E-4</v>
      </c>
      <c r="U33" s="974">
        <v>2.5923134311342513</v>
      </c>
      <c r="V33" s="55"/>
      <c r="W33" s="56"/>
      <c r="X33" s="203"/>
      <c r="Y33" s="55"/>
      <c r="Z33" s="55"/>
      <c r="AA33" s="56"/>
      <c r="AB33" s="125"/>
      <c r="AC33" s="54"/>
      <c r="AD33" s="55"/>
      <c r="AE33" s="56"/>
      <c r="AF33" s="55"/>
      <c r="AG33" s="56"/>
      <c r="AH33" s="55"/>
      <c r="AI33" s="56"/>
      <c r="AJ33" s="181"/>
      <c r="AK33" s="55"/>
      <c r="AL33" s="56"/>
      <c r="AM33" s="201"/>
      <c r="AN33" s="54"/>
      <c r="AO33" s="162"/>
      <c r="AP33" s="162"/>
      <c r="AQ33" s="162"/>
      <c r="AR33" s="162"/>
      <c r="AS33" s="162"/>
      <c r="AT33" s="182"/>
      <c r="AU33" s="182"/>
      <c r="AW33" s="54"/>
      <c r="AX33" s="183"/>
      <c r="AY33" s="56"/>
      <c r="AZ33" s="181"/>
      <c r="BA33" s="183"/>
      <c r="BB33" s="56"/>
      <c r="BD33" s="183"/>
      <c r="BE33" s="56"/>
      <c r="BG33" s="183"/>
      <c r="BH33" s="56"/>
      <c r="BI33" s="182"/>
      <c r="BJ33" s="54"/>
      <c r="BK33" s="161"/>
      <c r="BL33" s="161"/>
      <c r="BM33" s="161"/>
      <c r="BN33" s="184"/>
      <c r="BO33" s="182"/>
      <c r="BP33" s="182"/>
      <c r="BQ33" s="182"/>
      <c r="BR33" s="182"/>
      <c r="BS33" s="182"/>
      <c r="BT33" s="94"/>
      <c r="BU33" s="54"/>
      <c r="BV33" s="183"/>
      <c r="BW33" s="183"/>
      <c r="BX33" s="185"/>
      <c r="BY33" s="183"/>
      <c r="BZ33" s="183"/>
      <c r="CA33" s="183"/>
      <c r="CB33" s="183"/>
      <c r="CC33" s="183"/>
      <c r="CE33" s="54"/>
      <c r="CF33" s="57"/>
      <c r="CG33" s="57"/>
      <c r="CH33" s="57"/>
      <c r="CI33" s="57"/>
      <c r="CJ33" s="57"/>
      <c r="CK33" s="57"/>
      <c r="CL33" s="57"/>
      <c r="CM33" s="57"/>
      <c r="CN33" s="186"/>
      <c r="CO33" s="54"/>
      <c r="CP33" s="55"/>
      <c r="CQ33" s="187"/>
      <c r="CR33" s="55"/>
      <c r="CS33" s="55"/>
      <c r="CT33" s="55"/>
      <c r="CU33" s="55"/>
      <c r="CV33" s="55"/>
      <c r="CW33" s="188"/>
      <c r="CX33" s="93"/>
      <c r="CY33" s="54"/>
      <c r="CZ33" s="189"/>
      <c r="DA33" s="189"/>
      <c r="DB33" s="189"/>
      <c r="DC33" s="189"/>
      <c r="DD33" s="189"/>
      <c r="DE33" s="189"/>
      <c r="DF33" s="189"/>
      <c r="DG33" s="189"/>
      <c r="DH33" s="186"/>
      <c r="EA33" s="373"/>
      <c r="EB33" s="373"/>
      <c r="EC33" s="373"/>
      <c r="ED33" s="54"/>
      <c r="EE33" s="55"/>
      <c r="EF33" s="194"/>
      <c r="EG33" s="194"/>
      <c r="EH33" s="195"/>
      <c r="EI33" s="195"/>
      <c r="EJ33" s="195"/>
      <c r="EK33" s="54"/>
      <c r="EL33" s="196"/>
      <c r="EM33" s="183"/>
      <c r="EN33" s="183"/>
      <c r="EO33" s="183"/>
      <c r="EP33" s="188"/>
      <c r="EQ33" s="188"/>
      <c r="ER33" s="183"/>
      <c r="ES33" s="183"/>
      <c r="ET33" s="197"/>
      <c r="EU33" s="54"/>
      <c r="EV33" s="183"/>
      <c r="EW33" s="56"/>
      <c r="EX33" s="379"/>
      <c r="EY33" s="183"/>
      <c r="EZ33" s="56"/>
      <c r="FA33" s="380"/>
      <c r="FB33" s="183"/>
      <c r="FC33" s="56"/>
      <c r="FE33" s="54"/>
      <c r="FF33" s="378"/>
      <c r="FG33" s="378"/>
      <c r="FH33" s="194"/>
      <c r="FI33" s="193"/>
      <c r="FJ33" s="193"/>
      <c r="FK33" s="117"/>
      <c r="FL33" s="183"/>
      <c r="FM33" s="199"/>
      <c r="FN33" s="373"/>
      <c r="FO33" s="54"/>
      <c r="FP33" s="196"/>
      <c r="FQ33" s="183"/>
      <c r="FR33" s="183"/>
      <c r="FS33" s="183"/>
      <c r="FT33" s="188"/>
      <c r="FU33" s="188"/>
      <c r="FV33" s="183"/>
      <c r="FW33" s="183"/>
      <c r="FX33" s="54"/>
      <c r="FY33" s="200"/>
      <c r="FZ33" s="200"/>
      <c r="GA33" s="200"/>
      <c r="GB33" s="200"/>
      <c r="GC33" s="200"/>
      <c r="GD33" s="200"/>
      <c r="GE33" s="200"/>
    </row>
    <row r="34" spans="1:188" ht="19.7" customHeight="1">
      <c r="A34" s="670" t="s">
        <v>34</v>
      </c>
      <c r="B34" s="1011">
        <v>395.76335160999997</v>
      </c>
      <c r="C34" s="1012">
        <v>-4.7712735590387467E-2</v>
      </c>
      <c r="D34" s="1011">
        <v>163.25064132</v>
      </c>
      <c r="E34" s="1012">
        <v>7.6560915168012222E-2</v>
      </c>
      <c r="F34" s="1075" t="s">
        <v>49</v>
      </c>
      <c r="G34" s="1012" t="s">
        <v>49</v>
      </c>
      <c r="H34" s="1011">
        <v>0</v>
      </c>
      <c r="I34" s="1011">
        <v>157.29599691999999</v>
      </c>
      <c r="J34" s="1012">
        <v>-3.9464487273978999E-2</v>
      </c>
      <c r="K34" s="1011">
        <v>21.961407999999999</v>
      </c>
      <c r="L34" s="1012">
        <v>3.8259243992440961E-2</v>
      </c>
      <c r="M34" s="1011">
        <v>59.994</v>
      </c>
      <c r="N34" s="1012">
        <v>-0.3519173067483391</v>
      </c>
      <c r="O34" s="1011">
        <v>15.22271336999998</v>
      </c>
      <c r="P34" s="670" t="s">
        <v>34</v>
      </c>
      <c r="Q34" s="973">
        <v>41.249560035279188</v>
      </c>
      <c r="R34" s="973">
        <v>39.744962811767714</v>
      </c>
      <c r="S34" s="973">
        <v>5.5491262418965945</v>
      </c>
      <c r="T34" s="973">
        <v>15.159059007343442</v>
      </c>
      <c r="U34" s="973">
        <v>3.8464181456096549</v>
      </c>
      <c r="V34" s="55"/>
      <c r="W34" s="56"/>
      <c r="X34" s="203"/>
      <c r="Y34" s="55"/>
      <c r="Z34" s="55"/>
      <c r="AA34" s="56"/>
      <c r="AB34" s="125"/>
      <c r="AC34" s="54"/>
      <c r="AD34" s="55"/>
      <c r="AE34" s="56"/>
      <c r="AF34" s="55"/>
      <c r="AG34" s="56"/>
      <c r="AH34" s="55"/>
      <c r="AI34" s="56"/>
      <c r="AJ34" s="181"/>
      <c r="AK34" s="55"/>
      <c r="AL34" s="56"/>
      <c r="AM34" s="201"/>
      <c r="AN34" s="54"/>
      <c r="AO34" s="162"/>
      <c r="AP34" s="162"/>
      <c r="AQ34" s="162"/>
      <c r="AR34" s="162"/>
      <c r="AS34" s="162"/>
      <c r="AT34" s="182"/>
      <c r="AU34" s="182"/>
      <c r="AW34" s="54"/>
      <c r="AX34" s="183"/>
      <c r="AY34" s="56"/>
      <c r="AZ34" s="181"/>
      <c r="BA34" s="183"/>
      <c r="BB34" s="56"/>
      <c r="BD34" s="183"/>
      <c r="BE34" s="56"/>
      <c r="BG34" s="183"/>
      <c r="BH34" s="56"/>
      <c r="BI34" s="182"/>
      <c r="BJ34" s="54"/>
      <c r="BK34" s="161"/>
      <c r="BL34" s="161"/>
      <c r="BM34" s="161"/>
      <c r="BN34" s="184"/>
      <c r="BO34" s="182"/>
      <c r="BP34" s="182"/>
      <c r="BQ34" s="182"/>
      <c r="BR34" s="182"/>
      <c r="BS34" s="182"/>
      <c r="BT34" s="94"/>
      <c r="BU34" s="54"/>
      <c r="BV34" s="183"/>
      <c r="BW34" s="183"/>
      <c r="BX34" s="185"/>
      <c r="BY34" s="183"/>
      <c r="BZ34" s="183"/>
      <c r="CA34" s="183"/>
      <c r="CB34" s="183"/>
      <c r="CC34" s="183"/>
      <c r="CE34" s="54"/>
      <c r="CF34" s="57"/>
      <c r="CG34" s="57"/>
      <c r="CH34" s="57"/>
      <c r="CI34" s="57"/>
      <c r="CJ34" s="57"/>
      <c r="CK34" s="57"/>
      <c r="CL34" s="57"/>
      <c r="CM34" s="57"/>
      <c r="CN34" s="186"/>
      <c r="CO34" s="54"/>
      <c r="CP34" s="55"/>
      <c r="CQ34" s="187"/>
      <c r="CR34" s="55"/>
      <c r="CS34" s="55"/>
      <c r="CT34" s="55"/>
      <c r="CU34" s="55"/>
      <c r="CV34" s="55"/>
      <c r="CW34" s="188"/>
      <c r="CX34" s="93"/>
      <c r="CY34" s="54"/>
      <c r="CZ34" s="189"/>
      <c r="DA34" s="189"/>
      <c r="DB34" s="189"/>
      <c r="DC34" s="189"/>
      <c r="DD34" s="189"/>
      <c r="DE34" s="189"/>
      <c r="DF34" s="189"/>
      <c r="DG34" s="189"/>
      <c r="DH34" s="186"/>
      <c r="EA34" s="373"/>
      <c r="EB34" s="373"/>
      <c r="EC34" s="373"/>
      <c r="ED34" s="54"/>
      <c r="EE34" s="55"/>
      <c r="EF34" s="194"/>
      <c r="EG34" s="194"/>
      <c r="EH34" s="195"/>
      <c r="EI34" s="195"/>
      <c r="EJ34" s="195"/>
      <c r="EK34" s="54"/>
      <c r="EL34" s="196"/>
      <c r="EM34" s="183"/>
      <c r="EN34" s="183"/>
      <c r="EO34" s="183"/>
      <c r="EP34" s="188"/>
      <c r="EQ34" s="188"/>
      <c r="ER34" s="183"/>
      <c r="ES34" s="183"/>
      <c r="ET34" s="197"/>
      <c r="EU34" s="54"/>
      <c r="EV34" s="183"/>
      <c r="EW34" s="56"/>
      <c r="EX34" s="379"/>
      <c r="EY34" s="183"/>
      <c r="EZ34" s="56"/>
      <c r="FA34" s="380"/>
      <c r="FB34" s="183"/>
      <c r="FC34" s="56"/>
      <c r="FE34" s="54"/>
      <c r="FF34" s="378"/>
      <c r="FG34" s="378"/>
      <c r="FH34" s="194"/>
      <c r="FI34" s="193"/>
      <c r="FJ34" s="193"/>
      <c r="FK34" s="117"/>
      <c r="FL34" s="183"/>
      <c r="FM34" s="199"/>
      <c r="FN34" s="373"/>
      <c r="FO34" s="54"/>
      <c r="FP34" s="196"/>
      <c r="FQ34" s="183"/>
      <c r="FR34" s="183"/>
      <c r="FS34" s="183"/>
      <c r="FT34" s="188"/>
      <c r="FU34" s="188"/>
      <c r="FV34" s="183"/>
      <c r="FW34" s="183"/>
      <c r="FX34" s="54"/>
      <c r="FY34" s="200"/>
      <c r="FZ34" s="200"/>
      <c r="GA34" s="200"/>
      <c r="GB34" s="200"/>
      <c r="GC34" s="200"/>
      <c r="GD34" s="200"/>
      <c r="GE34" s="200"/>
    </row>
    <row r="35" spans="1:188" ht="19.7" customHeight="1">
      <c r="A35" s="524" t="s">
        <v>35</v>
      </c>
      <c r="B35" s="1013">
        <v>775.19638415000009</v>
      </c>
      <c r="C35" s="1015">
        <v>2.8987452628824517E-2</v>
      </c>
      <c r="D35" s="1013">
        <v>296.55996689</v>
      </c>
      <c r="E35" s="1015">
        <v>3.7317899540583177E-3</v>
      </c>
      <c r="F35" s="1074" t="s">
        <v>49</v>
      </c>
      <c r="G35" s="1015" t="s">
        <v>49</v>
      </c>
      <c r="H35" s="1013">
        <v>0</v>
      </c>
      <c r="I35" s="1013">
        <v>364.66942607000004</v>
      </c>
      <c r="J35" s="1015">
        <v>0.11280628832879813</v>
      </c>
      <c r="K35" s="1013">
        <v>28.348697999999999</v>
      </c>
      <c r="L35" s="1015">
        <v>4.1996246423414707E-3</v>
      </c>
      <c r="M35" s="1013">
        <v>98.825128000000007</v>
      </c>
      <c r="N35" s="1015">
        <v>-7.6908131867918339E-2</v>
      </c>
      <c r="O35" s="1013">
        <v>15.141863190000038</v>
      </c>
      <c r="P35" s="524" t="s">
        <v>35</v>
      </c>
      <c r="Q35" s="974">
        <v>38.25610812351465</v>
      </c>
      <c r="R35" s="974">
        <v>47.042199051258308</v>
      </c>
      <c r="S35" s="974">
        <v>3.6569698439814369</v>
      </c>
      <c r="T35" s="974">
        <v>12.748398989033133</v>
      </c>
      <c r="U35" s="974">
        <v>1.9532938361939127</v>
      </c>
      <c r="V35" s="55"/>
      <c r="W35" s="56"/>
      <c r="X35" s="203"/>
      <c r="Y35" s="55"/>
      <c r="Z35" s="55"/>
      <c r="AA35" s="56"/>
      <c r="AB35" s="125"/>
      <c r="AC35" s="54"/>
      <c r="AD35" s="55"/>
      <c r="AE35" s="56"/>
      <c r="AF35" s="55"/>
      <c r="AG35" s="56"/>
      <c r="AH35" s="55"/>
      <c r="AI35" s="56"/>
      <c r="AJ35" s="181"/>
      <c r="AK35" s="55"/>
      <c r="AL35" s="56"/>
      <c r="AM35" s="201"/>
      <c r="AN35" s="54"/>
      <c r="AO35" s="162"/>
      <c r="AP35" s="162"/>
      <c r="AQ35" s="162"/>
      <c r="AR35" s="162"/>
      <c r="AS35" s="162"/>
      <c r="AT35" s="182"/>
      <c r="AU35" s="182"/>
      <c r="AW35" s="54"/>
      <c r="AX35" s="183"/>
      <c r="AY35" s="56"/>
      <c r="AZ35" s="181"/>
      <c r="BA35" s="183"/>
      <c r="BB35" s="56"/>
      <c r="BD35" s="183"/>
      <c r="BE35" s="56"/>
      <c r="BG35" s="183"/>
      <c r="BH35" s="56"/>
      <c r="BI35" s="182"/>
      <c r="BJ35" s="54"/>
      <c r="BK35" s="161"/>
      <c r="BL35" s="161"/>
      <c r="BM35" s="161"/>
      <c r="BN35" s="184"/>
      <c r="BO35" s="182"/>
      <c r="BP35" s="182"/>
      <c r="BQ35" s="182"/>
      <c r="BR35" s="182"/>
      <c r="BS35" s="182"/>
      <c r="BT35" s="94"/>
      <c r="BU35" s="54"/>
      <c r="BV35" s="183"/>
      <c r="BW35" s="183"/>
      <c r="BX35" s="185"/>
      <c r="BY35" s="183"/>
      <c r="BZ35" s="183"/>
      <c r="CA35" s="183"/>
      <c r="CB35" s="183"/>
      <c r="CC35" s="183"/>
      <c r="CE35" s="54"/>
      <c r="CF35" s="57"/>
      <c r="CG35" s="57"/>
      <c r="CH35" s="57"/>
      <c r="CI35" s="57"/>
      <c r="CJ35" s="57"/>
      <c r="CK35" s="57"/>
      <c r="CL35" s="57"/>
      <c r="CM35" s="57"/>
      <c r="CN35" s="186"/>
      <c r="CO35" s="54"/>
      <c r="CP35" s="55"/>
      <c r="CQ35" s="187"/>
      <c r="CR35" s="55"/>
      <c r="CS35" s="55"/>
      <c r="CT35" s="55"/>
      <c r="CU35" s="55"/>
      <c r="CV35" s="55"/>
      <c r="CW35" s="188"/>
      <c r="CX35" s="93"/>
      <c r="CY35" s="54"/>
      <c r="CZ35" s="189"/>
      <c r="DA35" s="189"/>
      <c r="DB35" s="189"/>
      <c r="DC35" s="189"/>
      <c r="DD35" s="189"/>
      <c r="DE35" s="189"/>
      <c r="DF35" s="189"/>
      <c r="DG35" s="189"/>
      <c r="DH35" s="186"/>
      <c r="EA35" s="373"/>
      <c r="EB35" s="373"/>
      <c r="EC35" s="373"/>
      <c r="ED35" s="54"/>
      <c r="EE35" s="55"/>
      <c r="EF35" s="194"/>
      <c r="EG35" s="194"/>
      <c r="EH35" s="195"/>
      <c r="EI35" s="195"/>
      <c r="EJ35" s="195"/>
      <c r="EK35" s="54"/>
      <c r="EL35" s="196"/>
      <c r="EM35" s="183"/>
      <c r="EN35" s="183"/>
      <c r="EO35" s="183"/>
      <c r="EP35" s="188"/>
      <c r="EQ35" s="188"/>
      <c r="ER35" s="183"/>
      <c r="ES35" s="183"/>
      <c r="ET35" s="197"/>
      <c r="EU35" s="54"/>
      <c r="EV35" s="183"/>
      <c r="EW35" s="56"/>
      <c r="EX35" s="379"/>
      <c r="EY35" s="183"/>
      <c r="EZ35" s="56"/>
      <c r="FA35" s="380"/>
      <c r="FB35" s="183"/>
      <c r="FC35" s="56"/>
      <c r="FE35" s="54"/>
      <c r="FF35" s="378"/>
      <c r="FG35" s="378"/>
      <c r="FH35" s="194"/>
      <c r="FI35" s="193"/>
      <c r="FJ35" s="193"/>
      <c r="FK35" s="117"/>
      <c r="FL35" s="183"/>
      <c r="FM35" s="199"/>
      <c r="FN35" s="373"/>
      <c r="FO35" s="54"/>
      <c r="FP35" s="196"/>
      <c r="FQ35" s="183"/>
      <c r="FR35" s="183"/>
      <c r="FS35" s="183"/>
      <c r="FT35" s="188"/>
      <c r="FU35" s="188"/>
      <c r="FV35" s="183"/>
      <c r="FW35" s="183"/>
      <c r="FX35" s="54"/>
      <c r="FY35" s="200"/>
      <c r="FZ35" s="200"/>
      <c r="GA35" s="200"/>
      <c r="GB35" s="200"/>
      <c r="GC35" s="200"/>
      <c r="GD35" s="200"/>
      <c r="GE35" s="200"/>
    </row>
    <row r="36" spans="1:188" ht="19.7" customHeight="1">
      <c r="A36" s="718" t="s">
        <v>129</v>
      </c>
      <c r="B36" s="1020">
        <v>1730.21450125</v>
      </c>
      <c r="C36" s="1021">
        <v>6.632820217980262E-2</v>
      </c>
      <c r="D36" s="1020">
        <v>724.5295434200001</v>
      </c>
      <c r="E36" s="1021">
        <v>5.2488312804505943E-2</v>
      </c>
      <c r="F36" s="1076" t="s">
        <v>49</v>
      </c>
      <c r="G36" s="1021" t="s">
        <v>49</v>
      </c>
      <c r="H36" s="1020">
        <v>0</v>
      </c>
      <c r="I36" s="1020">
        <v>750.48319788999993</v>
      </c>
      <c r="J36" s="1021">
        <v>0.11731743287289786</v>
      </c>
      <c r="K36" s="1020">
        <v>71.110574</v>
      </c>
      <c r="L36" s="1021">
        <v>5.5531084293123367E-3</v>
      </c>
      <c r="M36" s="1020">
        <v>178.82012800000001</v>
      </c>
      <c r="N36" s="1021">
        <v>-0.18583110378380863</v>
      </c>
      <c r="O36" s="1020">
        <v>76.381631939999977</v>
      </c>
      <c r="P36" s="718" t="s">
        <v>129</v>
      </c>
      <c r="Q36" s="976">
        <v>41.875128366833188</v>
      </c>
      <c r="R36" s="976">
        <v>43.375153620999619</v>
      </c>
      <c r="S36" s="976">
        <v>4.10992821691333</v>
      </c>
      <c r="T36" s="976">
        <v>10.335142138203716</v>
      </c>
      <c r="U36" s="976">
        <v>4.4145758739634759</v>
      </c>
      <c r="V36" s="75"/>
      <c r="W36" s="76"/>
      <c r="X36" s="218"/>
      <c r="Y36" s="75"/>
      <c r="Z36" s="75"/>
      <c r="AA36" s="76"/>
      <c r="AB36" s="125"/>
      <c r="AC36" s="17"/>
      <c r="AD36" s="75"/>
      <c r="AE36" s="76"/>
      <c r="AF36" s="75"/>
      <c r="AG36" s="76"/>
      <c r="AH36" s="75"/>
      <c r="AI36" s="76"/>
      <c r="AJ36" s="218"/>
      <c r="AK36" s="75"/>
      <c r="AL36" s="76"/>
      <c r="AM36" s="117"/>
      <c r="AN36" s="17"/>
      <c r="AO36" s="216"/>
      <c r="AP36" s="216"/>
      <c r="AQ36" s="216"/>
      <c r="AR36" s="216"/>
      <c r="AS36" s="216"/>
      <c r="AT36" s="182"/>
      <c r="AU36" s="182"/>
      <c r="AV36" s="4"/>
      <c r="AW36" s="17"/>
      <c r="AX36" s="220"/>
      <c r="AY36" s="76"/>
      <c r="AZ36" s="218"/>
      <c r="BA36" s="220"/>
      <c r="BB36" s="76"/>
      <c r="BD36" s="220"/>
      <c r="BE36" s="76"/>
      <c r="BF36" s="73"/>
      <c r="BG36" s="220"/>
      <c r="BH36" s="76"/>
      <c r="BI36" s="182"/>
      <c r="BJ36" s="17"/>
      <c r="BK36" s="215"/>
      <c r="BL36" s="215"/>
      <c r="BM36" s="215"/>
      <c r="BN36" s="211"/>
      <c r="BO36" s="182"/>
      <c r="BP36" s="182"/>
      <c r="BQ36" s="182"/>
      <c r="BR36" s="182"/>
      <c r="BS36" s="182"/>
      <c r="BU36" s="17"/>
      <c r="BV36" s="220"/>
      <c r="BW36" s="220"/>
      <c r="BX36" s="221"/>
      <c r="BY36" s="220"/>
      <c r="BZ36" s="220"/>
      <c r="CA36" s="220"/>
      <c r="CB36" s="220"/>
      <c r="CC36" s="220"/>
      <c r="CD36" s="4"/>
      <c r="CE36" s="17"/>
      <c r="CF36" s="77"/>
      <c r="CG36" s="77"/>
      <c r="CH36" s="77"/>
      <c r="CI36" s="77"/>
      <c r="CJ36" s="77"/>
      <c r="CK36" s="77"/>
      <c r="CL36" s="77"/>
      <c r="CM36" s="77"/>
      <c r="CN36" s="186"/>
      <c r="CO36" s="17"/>
      <c r="CP36" s="75"/>
      <c r="CQ36" s="223"/>
      <c r="CR36" s="75"/>
      <c r="CS36" s="75"/>
      <c r="CT36" s="75"/>
      <c r="CU36" s="75"/>
      <c r="CV36" s="75"/>
      <c r="CW36" s="224"/>
      <c r="CX36" s="2"/>
      <c r="CY36" s="17"/>
      <c r="CZ36" s="225"/>
      <c r="DA36" s="225"/>
      <c r="DB36" s="225"/>
      <c r="DC36" s="225"/>
      <c r="DD36" s="225"/>
      <c r="DE36" s="225"/>
      <c r="DF36" s="225"/>
      <c r="DG36" s="225"/>
      <c r="DH36" s="186"/>
      <c r="EA36" s="373"/>
      <c r="EB36" s="373"/>
      <c r="EC36" s="373"/>
      <c r="ED36" s="17"/>
      <c r="EE36" s="75"/>
      <c r="EF36" s="230"/>
      <c r="EG36" s="230"/>
      <c r="EH36" s="231"/>
      <c r="EI36" s="231"/>
      <c r="EJ36" s="231"/>
      <c r="EK36" s="17"/>
      <c r="EL36" s="232"/>
      <c r="EM36" s="220"/>
      <c r="EN36" s="220"/>
      <c r="EO36" s="220"/>
      <c r="EP36" s="224"/>
      <c r="EQ36" s="224"/>
      <c r="ER36" s="220"/>
      <c r="ES36" s="220"/>
      <c r="ET36" s="197"/>
      <c r="EU36" s="17"/>
      <c r="EV36" s="220"/>
      <c r="EW36" s="76"/>
      <c r="EX36" s="227"/>
      <c r="EY36" s="220"/>
      <c r="EZ36" s="76"/>
      <c r="FA36" s="76"/>
      <c r="FB36" s="220"/>
      <c r="FC36" s="76"/>
      <c r="FD36" s="4"/>
      <c r="FE36" s="17"/>
      <c r="FF36" s="381"/>
      <c r="FG36" s="381"/>
      <c r="FH36" s="230"/>
      <c r="FI36" s="229"/>
      <c r="FJ36" s="229"/>
      <c r="FK36" s="116"/>
      <c r="FL36" s="220"/>
      <c r="FM36" s="234"/>
      <c r="FN36" s="373"/>
      <c r="FO36" s="17"/>
      <c r="FP36" s="232"/>
      <c r="FQ36" s="220"/>
      <c r="FR36" s="220"/>
      <c r="FS36" s="220"/>
      <c r="FT36" s="224"/>
      <c r="FU36" s="224"/>
      <c r="FV36" s="220"/>
      <c r="FW36" s="220"/>
      <c r="FX36" s="17"/>
      <c r="FY36" s="235"/>
      <c r="FZ36" s="235"/>
      <c r="GA36" s="235"/>
      <c r="GB36" s="235"/>
      <c r="GC36" s="235"/>
      <c r="GD36" s="235"/>
      <c r="GE36" s="235"/>
    </row>
    <row r="37" spans="1:188" s="17" customFormat="1" ht="19.7" customHeight="1">
      <c r="A37" s="681" t="s">
        <v>128</v>
      </c>
      <c r="B37" s="1022">
        <v>28447.512049229998</v>
      </c>
      <c r="C37" s="1023">
        <v>3.0945158856743982E-2</v>
      </c>
      <c r="D37" s="1022">
        <v>12932.811397040003</v>
      </c>
      <c r="E37" s="1023">
        <v>3.6897514720064972E-2</v>
      </c>
      <c r="F37" s="1022">
        <v>517.42163500000004</v>
      </c>
      <c r="G37" s="1023">
        <v>1.285835890470266E-2</v>
      </c>
      <c r="H37" s="1022">
        <v>162.36763419999997</v>
      </c>
      <c r="I37" s="1022">
        <v>11741.113272029996</v>
      </c>
      <c r="J37" s="1023">
        <v>-3.8243469739540625E-4</v>
      </c>
      <c r="K37" s="1022">
        <v>5459.0084985699996</v>
      </c>
      <c r="L37" s="1023">
        <v>1.8806427660875702E-3</v>
      </c>
      <c r="M37" s="1022">
        <v>3006.5659721300003</v>
      </c>
      <c r="N37" s="1023">
        <v>0.11092943847045489</v>
      </c>
      <c r="O37" s="1022">
        <v>767.02140802999884</v>
      </c>
      <c r="P37" s="681" t="s">
        <v>128</v>
      </c>
      <c r="Q37" s="977">
        <v>45.462012195158067</v>
      </c>
      <c r="R37" s="977">
        <v>41.27290025121124</v>
      </c>
      <c r="S37" s="977">
        <v>19.189757224191986</v>
      </c>
      <c r="T37" s="977">
        <v>10.56881869643634</v>
      </c>
      <c r="U37" s="977">
        <v>2.6962688571943505</v>
      </c>
      <c r="V37" s="75"/>
      <c r="W37" s="76"/>
      <c r="X37" s="218"/>
      <c r="Y37" s="75"/>
      <c r="Z37" s="75"/>
      <c r="AA37" s="76"/>
      <c r="AB37" s="125"/>
      <c r="AC37" s="74"/>
      <c r="AD37" s="75"/>
      <c r="AE37" s="76"/>
      <c r="AF37" s="75"/>
      <c r="AG37" s="76"/>
      <c r="AH37" s="75"/>
      <c r="AI37" s="76"/>
      <c r="AJ37" s="218"/>
      <c r="AK37" s="75"/>
      <c r="AL37" s="76"/>
      <c r="AM37" s="116"/>
      <c r="AN37" s="74"/>
      <c r="AO37" s="216"/>
      <c r="AP37" s="216"/>
      <c r="AQ37" s="216"/>
      <c r="AR37" s="216"/>
      <c r="AS37" s="216"/>
      <c r="AT37" s="219"/>
      <c r="AU37" s="219"/>
      <c r="AW37" s="74"/>
      <c r="AX37" s="220"/>
      <c r="AY37" s="76"/>
      <c r="AZ37" s="218"/>
      <c r="BA37" s="220"/>
      <c r="BB37" s="76"/>
      <c r="BD37" s="220"/>
      <c r="BE37" s="76"/>
      <c r="BF37" s="94"/>
      <c r="BG37" s="220"/>
      <c r="BH37" s="76"/>
      <c r="BI37" s="219"/>
      <c r="BJ37" s="74"/>
      <c r="BK37" s="215"/>
      <c r="BL37" s="215"/>
      <c r="BM37" s="215"/>
      <c r="BN37" s="211"/>
      <c r="BO37" s="219"/>
      <c r="BP37" s="219"/>
      <c r="BQ37" s="219"/>
      <c r="BR37" s="219"/>
      <c r="BS37" s="219"/>
      <c r="BU37" s="74"/>
      <c r="BV37" s="220"/>
      <c r="BW37" s="220"/>
      <c r="BX37" s="221"/>
      <c r="BY37" s="220"/>
      <c r="BZ37" s="220"/>
      <c r="CA37" s="220"/>
      <c r="CB37" s="220"/>
      <c r="CC37" s="220"/>
      <c r="CE37" s="74"/>
      <c r="CF37" s="77"/>
      <c r="CG37" s="77"/>
      <c r="CH37" s="77"/>
      <c r="CI37" s="77"/>
      <c r="CJ37" s="77"/>
      <c r="CK37" s="77"/>
      <c r="CL37" s="77"/>
      <c r="CM37" s="77"/>
      <c r="CN37" s="222"/>
      <c r="CO37" s="74"/>
      <c r="CP37" s="75"/>
      <c r="CQ37" s="223"/>
      <c r="CR37" s="75"/>
      <c r="CS37" s="75"/>
      <c r="CT37" s="75"/>
      <c r="CU37" s="75"/>
      <c r="CV37" s="75"/>
      <c r="CW37" s="224"/>
      <c r="CX37" s="356"/>
      <c r="CY37" s="74"/>
      <c r="CZ37" s="225"/>
      <c r="DA37" s="225"/>
      <c r="DB37" s="225"/>
      <c r="DC37" s="225"/>
      <c r="DD37" s="225"/>
      <c r="DE37" s="225"/>
      <c r="DF37" s="225"/>
      <c r="DG37" s="225"/>
      <c r="DH37" s="222"/>
      <c r="ED37" s="74"/>
      <c r="EE37" s="75"/>
      <c r="EF37" s="230"/>
      <c r="EG37" s="230"/>
      <c r="EH37" s="231"/>
      <c r="EI37" s="231"/>
      <c r="EJ37" s="231"/>
      <c r="EK37" s="74"/>
      <c r="EL37" s="232"/>
      <c r="EM37" s="220"/>
      <c r="EN37" s="220"/>
      <c r="EO37" s="220"/>
      <c r="EP37" s="224"/>
      <c r="EQ37" s="224"/>
      <c r="ER37" s="220"/>
      <c r="ES37" s="220"/>
      <c r="ET37" s="197"/>
      <c r="EU37" s="74"/>
      <c r="EV37" s="220"/>
      <c r="EW37" s="76"/>
      <c r="EX37" s="227"/>
      <c r="EY37" s="220"/>
      <c r="EZ37" s="76"/>
      <c r="FA37" s="76"/>
      <c r="FB37" s="220"/>
      <c r="FC37" s="76"/>
      <c r="FE37" s="74"/>
      <c r="FF37" s="381"/>
      <c r="FG37" s="381"/>
      <c r="FH37" s="230"/>
      <c r="FI37" s="229"/>
      <c r="FJ37" s="229"/>
      <c r="FK37" s="116"/>
      <c r="FL37" s="220"/>
      <c r="FM37" s="234"/>
      <c r="FN37" s="373"/>
      <c r="FO37" s="74"/>
      <c r="FP37" s="232"/>
      <c r="FQ37" s="220"/>
      <c r="FR37" s="220"/>
      <c r="FS37" s="220"/>
      <c r="FT37" s="224"/>
      <c r="FU37" s="224"/>
      <c r="FV37" s="220"/>
      <c r="FW37" s="220"/>
      <c r="FX37" s="74"/>
      <c r="FY37" s="235"/>
      <c r="FZ37" s="235"/>
      <c r="GA37" s="235"/>
      <c r="GB37" s="235"/>
      <c r="GC37" s="235"/>
      <c r="GD37" s="235"/>
      <c r="GE37" s="235"/>
      <c r="GF37" s="4"/>
    </row>
    <row r="38" spans="1:188" ht="12" customHeight="1">
      <c r="A38" s="19" t="s">
        <v>461</v>
      </c>
      <c r="C38" s="4"/>
      <c r="M38" s="463"/>
      <c r="P38" s="19"/>
      <c r="Q38" s="1"/>
      <c r="S38" s="1"/>
      <c r="T38" s="1"/>
      <c r="U38" s="1"/>
      <c r="V38" s="94"/>
      <c r="W38" s="94"/>
      <c r="X38" s="366"/>
      <c r="Y38" s="366"/>
      <c r="Z38" s="94"/>
      <c r="AA38" s="94"/>
      <c r="AB38" s="110"/>
      <c r="AD38" s="201"/>
      <c r="AG38" s="4"/>
      <c r="AH38" s="94"/>
      <c r="AJ38" s="4"/>
      <c r="AM38" s="110"/>
      <c r="AV38" s="253"/>
      <c r="AW38" s="4"/>
      <c r="AX38" s="253"/>
      <c r="AY38" s="4"/>
      <c r="BA38" s="4"/>
      <c r="BC38" s="4"/>
      <c r="BE38" s="4"/>
      <c r="BI38" s="110"/>
      <c r="BS38" s="94"/>
      <c r="BT38" s="253"/>
      <c r="BU38" s="4"/>
      <c r="BV38" s="253"/>
      <c r="BW38" s="94"/>
      <c r="BX38" s="94"/>
      <c r="BZ38" s="4"/>
      <c r="CA38" s="4"/>
      <c r="CD38" s="253"/>
      <c r="CE38" s="4"/>
      <c r="CF38" s="253"/>
      <c r="CI38" s="4"/>
      <c r="CJ38" s="4"/>
      <c r="CK38" s="4"/>
      <c r="CN38" s="253"/>
      <c r="CO38" s="4"/>
      <c r="CP38" s="253"/>
      <c r="CQ38" s="4"/>
      <c r="CS38" s="4"/>
      <c r="CT38" s="4"/>
      <c r="CU38" s="4"/>
      <c r="CV38" s="4"/>
      <c r="CW38" s="93"/>
      <c r="CX38" s="253"/>
      <c r="CZ38" s="253"/>
      <c r="DE38" s="94"/>
      <c r="DF38" s="94"/>
      <c r="DG38" s="65"/>
      <c r="EA38" s="373"/>
      <c r="EB38" s="373"/>
      <c r="EC38" s="383"/>
      <c r="ED38" s="254"/>
      <c r="EE38" s="383"/>
      <c r="EF38" s="110"/>
      <c r="EG38" s="110"/>
      <c r="EH38" s="110"/>
      <c r="EI38" s="110"/>
      <c r="EJ38" s="383"/>
      <c r="EK38" s="254"/>
      <c r="EL38" s="383"/>
      <c r="EM38" s="110"/>
      <c r="EN38" s="110"/>
      <c r="EO38" s="110"/>
      <c r="EQ38" s="4"/>
      <c r="ER38" s="65"/>
      <c r="ET38" s="383"/>
      <c r="EV38" s="383"/>
      <c r="EX38" s="4"/>
      <c r="EY38" s="65"/>
      <c r="FA38" s="4"/>
      <c r="FD38" s="383"/>
      <c r="FH38" s="4"/>
      <c r="FK38" s="65"/>
      <c r="FL38" s="65"/>
      <c r="FM38" s="373"/>
      <c r="FN38" s="253"/>
      <c r="FO38" s="254"/>
      <c r="FP38" s="253"/>
      <c r="FQ38" s="110"/>
      <c r="FR38" s="110"/>
      <c r="FS38" s="110"/>
      <c r="FT38" s="94"/>
      <c r="FU38" s="4"/>
      <c r="FV38" s="94"/>
      <c r="GB38" s="96"/>
      <c r="GC38" s="96"/>
      <c r="GD38" s="96"/>
    </row>
    <row r="39" spans="1:188" s="27" customFormat="1" ht="12.75" customHeight="1">
      <c r="A39" s="520" t="s">
        <v>464</v>
      </c>
      <c r="B39" s="450"/>
      <c r="C39" s="1024"/>
      <c r="D39" s="450"/>
      <c r="E39" s="1025"/>
      <c r="F39" s="1025"/>
      <c r="G39" s="1025"/>
      <c r="H39" s="1025"/>
      <c r="I39" s="1025"/>
      <c r="J39" s="1025"/>
      <c r="K39" s="1025"/>
      <c r="L39" s="1025"/>
      <c r="M39" s="450"/>
      <c r="N39" s="450"/>
      <c r="O39" s="530"/>
      <c r="P39" s="19" t="s">
        <v>460</v>
      </c>
      <c r="V39" s="31"/>
      <c r="W39" s="31"/>
      <c r="Z39" s="31"/>
      <c r="AA39" s="31"/>
      <c r="AD39" s="31"/>
      <c r="AF39" s="31"/>
      <c r="AH39" s="31"/>
      <c r="AI39" s="265"/>
      <c r="AK39" s="31"/>
      <c r="AN39" s="266"/>
      <c r="AO39" s="267"/>
      <c r="AP39" s="267"/>
      <c r="AQ39" s="31"/>
      <c r="AR39" s="31"/>
      <c r="AS39" s="31"/>
      <c r="AT39" s="31"/>
      <c r="AU39" s="31"/>
      <c r="AV39" s="31"/>
      <c r="AW39" s="31"/>
      <c r="AX39" s="31"/>
      <c r="AY39" s="31"/>
      <c r="AZ39" s="31"/>
      <c r="BA39" s="31"/>
      <c r="BB39" s="31"/>
      <c r="BC39" s="31"/>
      <c r="BD39" s="31"/>
      <c r="BE39" s="31"/>
      <c r="BF39" s="261"/>
      <c r="BG39" s="31"/>
      <c r="BH39" s="31"/>
      <c r="BI39" s="99"/>
      <c r="BJ39" s="31"/>
      <c r="BK39" s="31"/>
      <c r="BL39" s="31"/>
      <c r="BM39" s="31"/>
      <c r="BN39" s="31"/>
      <c r="BO39" s="31"/>
      <c r="BP39" s="31"/>
      <c r="BQ39" s="31"/>
      <c r="BR39" s="31"/>
      <c r="BS39" s="31"/>
      <c r="BT39" s="31"/>
      <c r="BW39" s="31"/>
      <c r="BX39" s="31"/>
      <c r="CB39" s="31"/>
      <c r="CC39" s="31"/>
      <c r="CD39" s="31"/>
      <c r="CE39" s="31"/>
      <c r="CF39" s="31"/>
      <c r="CG39" s="31"/>
      <c r="CH39" s="31"/>
      <c r="CI39" s="31"/>
      <c r="CJ39" s="31"/>
      <c r="CK39" s="31"/>
      <c r="CL39" s="31"/>
      <c r="CM39" s="31"/>
      <c r="CN39" s="31"/>
      <c r="CO39" s="31"/>
      <c r="CP39" s="31"/>
      <c r="CQ39" s="31"/>
      <c r="CR39" s="31"/>
      <c r="CS39" s="31"/>
      <c r="CT39" s="31"/>
      <c r="CU39" s="31"/>
      <c r="CV39" s="31"/>
      <c r="CW39" s="384"/>
      <c r="CX39" s="31"/>
      <c r="CY39" s="31"/>
      <c r="CZ39" s="31"/>
      <c r="DA39" s="31"/>
      <c r="DB39" s="31"/>
      <c r="DC39" s="31"/>
      <c r="DD39" s="31"/>
      <c r="DE39" s="31"/>
      <c r="DF39" s="31"/>
      <c r="DG39" s="30"/>
      <c r="ED39" s="30"/>
      <c r="EE39" s="30"/>
      <c r="EF39" s="30"/>
      <c r="EG39" s="30"/>
      <c r="EH39" s="30"/>
      <c r="EI39" s="30"/>
      <c r="EJ39" s="30"/>
      <c r="EK39" s="30"/>
      <c r="EL39" s="30"/>
      <c r="EM39" s="30"/>
      <c r="EN39" s="385"/>
      <c r="EO39" s="30"/>
      <c r="EP39" s="30"/>
      <c r="ER39" s="30"/>
      <c r="ES39" s="30"/>
      <c r="EU39" s="30"/>
      <c r="EV39" s="30"/>
      <c r="EW39" s="30"/>
      <c r="EY39" s="30"/>
      <c r="EZ39" s="30"/>
      <c r="FB39" s="30"/>
      <c r="FC39" s="30"/>
      <c r="FD39" s="30"/>
      <c r="FE39" s="30"/>
      <c r="FF39" s="30"/>
      <c r="FG39" s="30"/>
      <c r="FH39" s="30"/>
      <c r="FI39" s="30"/>
      <c r="FJ39" s="30"/>
      <c r="FK39" s="30"/>
      <c r="FL39" s="30"/>
      <c r="FM39" s="386"/>
      <c r="FN39" s="31"/>
      <c r="FO39" s="31"/>
      <c r="FP39" s="31"/>
      <c r="FQ39" s="31"/>
      <c r="FR39" s="31"/>
      <c r="FS39" s="31"/>
      <c r="FT39" s="31"/>
      <c r="FV39" s="31"/>
      <c r="FW39" s="272"/>
      <c r="FX39" s="272"/>
      <c r="FY39" s="272"/>
      <c r="FZ39" s="272"/>
      <c r="GA39" s="272"/>
      <c r="GB39" s="272"/>
      <c r="GC39" s="272"/>
    </row>
    <row r="40" spans="1:188" s="27" customFormat="1" ht="22.5" customHeight="1">
      <c r="A40" s="1126" t="s">
        <v>465</v>
      </c>
      <c r="B40" s="1170"/>
      <c r="C40" s="1170"/>
      <c r="D40" s="1170"/>
      <c r="E40" s="1170"/>
      <c r="F40" s="1170"/>
      <c r="G40" s="1170"/>
      <c r="H40" s="1170"/>
      <c r="I40" s="1170"/>
      <c r="J40" s="1170"/>
      <c r="K40" s="1170"/>
      <c r="L40" s="1170"/>
      <c r="M40" s="1170"/>
      <c r="N40" s="1170"/>
      <c r="O40" s="1170"/>
      <c r="V40" s="31"/>
      <c r="W40" s="31"/>
      <c r="Z40" s="31"/>
      <c r="AA40" s="31"/>
      <c r="AD40" s="31"/>
      <c r="AF40" s="31"/>
      <c r="AH40" s="31"/>
      <c r="AI40" s="265"/>
      <c r="AK40" s="31"/>
      <c r="AN40" s="266"/>
      <c r="AO40" s="267"/>
      <c r="AP40" s="267"/>
      <c r="AQ40" s="31"/>
      <c r="AR40" s="31"/>
      <c r="AS40" s="31"/>
      <c r="AT40" s="31"/>
      <c r="AU40" s="31"/>
      <c r="AV40" s="31"/>
      <c r="AW40" s="31"/>
      <c r="AX40" s="31"/>
      <c r="AY40" s="31"/>
      <c r="AZ40" s="31"/>
      <c r="BA40" s="31"/>
      <c r="BB40" s="31"/>
      <c r="BC40" s="31"/>
      <c r="BD40" s="31"/>
      <c r="BE40" s="31"/>
      <c r="BF40" s="261"/>
      <c r="BG40" s="31"/>
      <c r="BH40" s="31"/>
      <c r="BI40" s="99"/>
      <c r="BJ40" s="31"/>
      <c r="BK40" s="31"/>
      <c r="BL40" s="31"/>
      <c r="BM40" s="31"/>
      <c r="BN40" s="31"/>
      <c r="BO40" s="31"/>
      <c r="BP40" s="31"/>
      <c r="BQ40" s="31"/>
      <c r="BR40" s="31"/>
      <c r="BS40" s="31"/>
      <c r="BT40" s="31"/>
      <c r="BW40" s="31"/>
      <c r="BX40" s="31"/>
      <c r="CB40" s="31"/>
      <c r="CC40" s="31"/>
      <c r="CD40" s="31"/>
      <c r="CE40" s="31"/>
      <c r="CF40" s="31"/>
      <c r="CG40" s="31"/>
      <c r="CH40" s="31"/>
      <c r="CI40" s="31"/>
      <c r="CJ40" s="31"/>
      <c r="CK40" s="31"/>
      <c r="CL40" s="31"/>
      <c r="CM40" s="31"/>
      <c r="CN40" s="31"/>
      <c r="CO40" s="31"/>
      <c r="CP40" s="31"/>
      <c r="CQ40" s="31"/>
      <c r="CR40" s="31"/>
      <c r="CS40" s="31"/>
      <c r="CT40" s="31"/>
      <c r="CU40" s="31"/>
      <c r="CV40" s="31"/>
      <c r="CW40" s="384"/>
      <c r="CX40" s="31"/>
      <c r="CY40" s="31"/>
      <c r="CZ40" s="31"/>
      <c r="DA40" s="31"/>
      <c r="DB40" s="31"/>
      <c r="DC40" s="31"/>
      <c r="DD40" s="31"/>
      <c r="DE40" s="31"/>
      <c r="DF40" s="31"/>
      <c r="DG40" s="30"/>
      <c r="ED40" s="30"/>
      <c r="EE40" s="30"/>
      <c r="EF40" s="30"/>
      <c r="EG40" s="30"/>
      <c r="EH40" s="30"/>
      <c r="EI40" s="30"/>
      <c r="EJ40" s="30"/>
      <c r="EK40" s="30"/>
      <c r="EL40" s="30"/>
      <c r="EM40" s="30"/>
      <c r="EN40" s="385"/>
      <c r="EO40" s="30"/>
      <c r="EP40" s="30"/>
      <c r="ER40" s="30"/>
      <c r="ES40" s="30"/>
      <c r="EU40" s="30"/>
      <c r="EV40" s="30"/>
      <c r="EW40" s="30"/>
      <c r="EY40" s="30"/>
      <c r="EZ40" s="30"/>
      <c r="FB40" s="30"/>
      <c r="FC40" s="30"/>
      <c r="FD40" s="30"/>
      <c r="FE40" s="30"/>
      <c r="FF40" s="30"/>
      <c r="FG40" s="30"/>
      <c r="FH40" s="30"/>
      <c r="FI40" s="30"/>
      <c r="FJ40" s="30"/>
      <c r="FK40" s="30"/>
      <c r="FL40" s="30"/>
      <c r="FM40" s="386"/>
      <c r="FN40" s="31"/>
      <c r="FO40" s="31"/>
      <c r="FP40" s="31"/>
      <c r="FQ40" s="31"/>
      <c r="FR40" s="31"/>
      <c r="FS40" s="31"/>
      <c r="FT40" s="31"/>
      <c r="FV40" s="31"/>
      <c r="FW40" s="272"/>
      <c r="FX40" s="272"/>
      <c r="FY40" s="272"/>
      <c r="FZ40" s="272"/>
      <c r="GA40" s="272"/>
      <c r="GB40" s="272"/>
      <c r="GC40" s="272"/>
    </row>
    <row r="41" spans="1:188" s="27" customFormat="1" ht="23.45" customHeight="1">
      <c r="A41" s="1143" t="s">
        <v>451</v>
      </c>
      <c r="B41" s="1171"/>
      <c r="C41" s="1171"/>
      <c r="D41" s="1171"/>
      <c r="E41" s="1171"/>
      <c r="F41" s="1171"/>
      <c r="G41" s="1171"/>
      <c r="H41" s="1171"/>
      <c r="I41" s="1171"/>
      <c r="J41" s="1171"/>
      <c r="K41" s="1171"/>
      <c r="L41" s="1171"/>
      <c r="M41" s="1171"/>
      <c r="N41" s="1171"/>
      <c r="O41" s="1171"/>
      <c r="V41" s="31"/>
      <c r="W41" s="31"/>
      <c r="Z41" s="31"/>
      <c r="AA41" s="31"/>
      <c r="AD41" s="31"/>
      <c r="AF41" s="31"/>
      <c r="AH41" s="31"/>
      <c r="AI41" s="265"/>
      <c r="AK41" s="31"/>
      <c r="AN41" s="266"/>
      <c r="AO41" s="267"/>
      <c r="AP41" s="267"/>
      <c r="AQ41" s="31"/>
      <c r="AR41" s="31"/>
      <c r="AS41" s="31"/>
      <c r="AT41" s="31"/>
      <c r="AU41" s="31"/>
      <c r="AV41" s="31"/>
      <c r="AW41" s="31"/>
      <c r="AX41" s="31"/>
      <c r="AY41" s="31"/>
      <c r="AZ41" s="31"/>
      <c r="BA41" s="31"/>
      <c r="BB41" s="31"/>
      <c r="BC41" s="31"/>
      <c r="BD41" s="31"/>
      <c r="BE41" s="31"/>
      <c r="BF41" s="261"/>
      <c r="BG41" s="31"/>
      <c r="BH41" s="31"/>
      <c r="BI41" s="99"/>
      <c r="BJ41" s="31"/>
      <c r="BK41" s="31"/>
      <c r="BL41" s="31"/>
      <c r="BM41" s="31"/>
      <c r="BN41" s="31"/>
      <c r="BO41" s="31"/>
      <c r="BP41" s="31"/>
      <c r="BQ41" s="31"/>
      <c r="BR41" s="31"/>
      <c r="BS41" s="31"/>
      <c r="BT41" s="31"/>
      <c r="BW41" s="31"/>
      <c r="BX41" s="31"/>
      <c r="CB41" s="31"/>
      <c r="CC41" s="31"/>
      <c r="CD41" s="31"/>
      <c r="CE41" s="31"/>
      <c r="CF41" s="31"/>
      <c r="CG41" s="31"/>
      <c r="CH41" s="31"/>
      <c r="CI41" s="31"/>
      <c r="CJ41" s="31"/>
      <c r="CK41" s="31"/>
      <c r="CL41" s="31"/>
      <c r="CM41" s="31"/>
      <c r="CN41" s="31"/>
      <c r="CO41" s="31"/>
      <c r="CP41" s="31"/>
      <c r="CQ41" s="31"/>
      <c r="CR41" s="31"/>
      <c r="CS41" s="31"/>
      <c r="CT41" s="31"/>
      <c r="CU41" s="31"/>
      <c r="CV41" s="31"/>
      <c r="CW41" s="384"/>
      <c r="CX41" s="31"/>
      <c r="CY41" s="31"/>
      <c r="CZ41" s="31"/>
      <c r="DA41" s="31"/>
      <c r="DB41" s="31"/>
      <c r="DC41" s="31"/>
      <c r="DD41" s="31"/>
      <c r="DE41" s="31"/>
      <c r="DF41" s="31"/>
      <c r="DG41" s="30"/>
      <c r="ED41" s="30"/>
      <c r="EE41" s="30"/>
      <c r="EF41" s="30"/>
      <c r="EG41" s="30"/>
      <c r="EH41" s="30"/>
      <c r="EI41" s="30"/>
      <c r="EJ41" s="30"/>
      <c r="EK41" s="30"/>
      <c r="EL41" s="30"/>
      <c r="EM41" s="30"/>
      <c r="EN41" s="385"/>
      <c r="EO41" s="30"/>
      <c r="EP41" s="30"/>
      <c r="ER41" s="30"/>
      <c r="ES41" s="30"/>
      <c r="EU41" s="30"/>
      <c r="EV41" s="30"/>
      <c r="EW41" s="30"/>
      <c r="EY41" s="30"/>
      <c r="EZ41" s="30"/>
      <c r="FB41" s="30"/>
      <c r="FC41" s="30"/>
      <c r="FD41" s="30"/>
      <c r="FE41" s="30"/>
      <c r="FF41" s="30"/>
      <c r="FG41" s="30"/>
      <c r="FH41" s="30"/>
      <c r="FI41" s="30"/>
      <c r="FJ41" s="30"/>
      <c r="FK41" s="30"/>
      <c r="FL41" s="30"/>
      <c r="FM41" s="386"/>
      <c r="FN41" s="31"/>
      <c r="FO41" s="31"/>
      <c r="FP41" s="31"/>
      <c r="FQ41" s="31"/>
      <c r="FR41" s="31"/>
      <c r="FS41" s="31"/>
      <c r="FT41" s="31"/>
      <c r="FV41" s="31"/>
      <c r="FW41" s="272"/>
      <c r="FX41" s="272"/>
      <c r="FY41" s="272"/>
      <c r="FZ41" s="272"/>
      <c r="GA41" s="272"/>
      <c r="GB41" s="272"/>
      <c r="GC41" s="272"/>
    </row>
    <row r="42" spans="1:188" s="27" customFormat="1" ht="8.4499999999999993" customHeight="1">
      <c r="A42" s="1143"/>
      <c r="B42" s="1171"/>
      <c r="C42" s="1171"/>
      <c r="D42" s="1171"/>
      <c r="E42" s="1171"/>
      <c r="F42" s="1171"/>
      <c r="G42" s="1171"/>
      <c r="H42" s="1171"/>
      <c r="I42" s="1171"/>
      <c r="J42" s="1171"/>
      <c r="K42" s="1171"/>
      <c r="L42" s="1171"/>
      <c r="M42" s="1171"/>
      <c r="N42" s="1171"/>
      <c r="O42" s="1171"/>
      <c r="P42" s="2"/>
      <c r="Q42" s="1"/>
      <c r="R42" s="23"/>
      <c r="S42" s="1"/>
      <c r="T42" s="1"/>
      <c r="U42" s="23"/>
      <c r="V42" s="31"/>
      <c r="W42" s="31"/>
      <c r="Z42" s="31"/>
      <c r="AA42" s="31"/>
      <c r="AD42" s="31"/>
      <c r="AF42" s="31"/>
      <c r="AH42" s="31"/>
      <c r="AI42" s="265"/>
      <c r="AK42" s="31"/>
      <c r="AN42" s="266"/>
      <c r="AO42" s="267"/>
      <c r="AP42" s="267"/>
      <c r="AQ42" s="31"/>
      <c r="AR42" s="31"/>
      <c r="AS42" s="31"/>
      <c r="AT42" s="31"/>
      <c r="AU42" s="31"/>
      <c r="AV42" s="31"/>
      <c r="AW42" s="31"/>
      <c r="AX42" s="31"/>
      <c r="AY42" s="31"/>
      <c r="AZ42" s="31"/>
      <c r="BA42" s="31"/>
      <c r="BB42" s="31"/>
      <c r="BC42" s="31"/>
      <c r="BD42" s="31"/>
      <c r="BE42" s="31"/>
      <c r="BF42" s="261"/>
      <c r="BG42" s="31"/>
      <c r="BH42" s="31"/>
      <c r="BI42" s="99"/>
      <c r="BJ42" s="31"/>
      <c r="BK42" s="31"/>
      <c r="BL42" s="31"/>
      <c r="BM42" s="31"/>
      <c r="BN42" s="31"/>
      <c r="BO42" s="31"/>
      <c r="BP42" s="31"/>
      <c r="BQ42" s="31"/>
      <c r="BR42" s="31"/>
      <c r="BS42" s="31"/>
      <c r="BT42" s="31"/>
      <c r="BW42" s="31"/>
      <c r="BX42" s="31"/>
      <c r="CB42" s="31"/>
      <c r="CC42" s="31"/>
      <c r="CD42" s="31"/>
      <c r="CE42" s="31"/>
      <c r="CF42" s="31"/>
      <c r="CG42" s="31"/>
      <c r="CH42" s="31"/>
      <c r="CI42" s="31"/>
      <c r="CJ42" s="31"/>
      <c r="CK42" s="31"/>
      <c r="CL42" s="31"/>
      <c r="CM42" s="31"/>
      <c r="CN42" s="31"/>
      <c r="CO42" s="31"/>
      <c r="CP42" s="31"/>
      <c r="CQ42" s="31"/>
      <c r="CR42" s="31"/>
      <c r="CS42" s="31"/>
      <c r="CT42" s="31"/>
      <c r="CU42" s="31"/>
      <c r="CV42" s="31"/>
      <c r="CW42" s="384"/>
      <c r="CX42" s="31"/>
      <c r="CY42" s="31"/>
      <c r="CZ42" s="31"/>
      <c r="DA42" s="31"/>
      <c r="DB42" s="31"/>
      <c r="DC42" s="31"/>
      <c r="DD42" s="31"/>
      <c r="DE42" s="31"/>
      <c r="DF42" s="31"/>
      <c r="DG42" s="30"/>
      <c r="ED42" s="30"/>
      <c r="EE42" s="30"/>
      <c r="EF42" s="30"/>
      <c r="EG42" s="30"/>
      <c r="EH42" s="30"/>
      <c r="EI42" s="30"/>
      <c r="EJ42" s="30"/>
      <c r="EK42" s="30"/>
      <c r="EL42" s="30"/>
      <c r="EM42" s="30"/>
      <c r="EN42" s="385"/>
      <c r="EO42" s="30"/>
      <c r="EP42" s="30"/>
      <c r="ER42" s="30"/>
      <c r="ES42" s="30"/>
      <c r="EU42" s="30"/>
      <c r="EV42" s="30"/>
      <c r="EW42" s="30"/>
      <c r="EY42" s="30"/>
      <c r="EZ42" s="30"/>
      <c r="FB42" s="30"/>
      <c r="FC42" s="30"/>
      <c r="FD42" s="30"/>
      <c r="FE42" s="30"/>
      <c r="FF42" s="30"/>
      <c r="FG42" s="30"/>
      <c r="FH42" s="30"/>
      <c r="FI42" s="30"/>
      <c r="FJ42" s="30"/>
      <c r="FK42" s="30"/>
      <c r="FL42" s="30"/>
      <c r="FM42" s="386"/>
      <c r="FN42" s="31"/>
      <c r="FO42" s="31"/>
      <c r="FP42" s="31"/>
      <c r="FQ42" s="31"/>
      <c r="FR42" s="31"/>
      <c r="FS42" s="31"/>
      <c r="FT42" s="31"/>
      <c r="FV42" s="31"/>
      <c r="FW42" s="272"/>
      <c r="FX42" s="272"/>
      <c r="FY42" s="272"/>
      <c r="FZ42" s="272"/>
      <c r="GA42" s="272"/>
      <c r="GB42" s="272"/>
      <c r="GC42" s="272"/>
    </row>
    <row r="43" spans="1:188" ht="15.75" customHeight="1">
      <c r="A43" s="668" t="s">
        <v>3</v>
      </c>
      <c r="D43" s="65"/>
      <c r="E43" s="387"/>
      <c r="F43" s="387"/>
      <c r="G43" s="387"/>
      <c r="H43" s="387"/>
      <c r="I43" s="387"/>
      <c r="J43" s="387"/>
      <c r="K43" s="387"/>
      <c r="L43" s="387"/>
      <c r="M43" s="65"/>
      <c r="N43" s="65"/>
      <c r="P43" s="665" t="s">
        <v>290</v>
      </c>
      <c r="Q43" s="121"/>
      <c r="R43" s="121"/>
      <c r="S43" s="121"/>
      <c r="T43" s="121"/>
      <c r="U43" s="121"/>
      <c r="V43" s="94"/>
      <c r="W43" s="94"/>
      <c r="X43" s="4"/>
      <c r="Y43" s="4"/>
      <c r="Z43" s="94"/>
      <c r="AA43" s="27"/>
      <c r="AB43" s="4"/>
      <c r="AF43" s="4"/>
      <c r="AG43" s="4"/>
      <c r="AI43" s="4"/>
      <c r="AJ43" s="4"/>
      <c r="AK43" s="4"/>
      <c r="AL43" s="4"/>
      <c r="AM43" s="275"/>
      <c r="AN43" s="4"/>
      <c r="AO43" s="4"/>
      <c r="AP43" s="4"/>
      <c r="AQ43" s="4"/>
      <c r="AR43" s="4"/>
      <c r="AS43" s="4"/>
      <c r="AT43" s="4"/>
      <c r="AY43" s="27"/>
      <c r="AZ43" s="27"/>
      <c r="BA43" s="27"/>
      <c r="BB43" s="27"/>
      <c r="BC43" s="27"/>
      <c r="BD43" s="27"/>
      <c r="BE43" s="27"/>
      <c r="BF43" s="27"/>
      <c r="BG43" s="27"/>
      <c r="BH43" s="27"/>
      <c r="BI43" s="27"/>
      <c r="BJ43" s="155"/>
      <c r="BK43" s="276"/>
      <c r="BL43" s="276"/>
      <c r="BM43" s="27"/>
      <c r="BN43" s="27"/>
      <c r="BO43" s="27"/>
      <c r="BP43" s="27"/>
      <c r="BQ43" s="27"/>
      <c r="BR43" s="12"/>
      <c r="BS43" s="27"/>
      <c r="BT43" s="94"/>
      <c r="BU43" s="4"/>
      <c r="BV43" s="4"/>
      <c r="BW43" s="94"/>
      <c r="BX43" s="94"/>
      <c r="BZ43" s="4"/>
      <c r="CA43" s="4"/>
      <c r="CD43" s="277"/>
      <c r="CE43" s="83"/>
      <c r="CF43" s="83"/>
      <c r="CG43" s="83"/>
      <c r="CH43" s="83"/>
      <c r="CI43" s="83"/>
      <c r="CJ43" s="83"/>
      <c r="CK43" s="83"/>
      <c r="CL43" s="83"/>
      <c r="CU43" s="94"/>
      <c r="CW43" s="93"/>
      <c r="DE43" s="94"/>
      <c r="DF43" s="94"/>
      <c r="DG43" s="65"/>
      <c r="EA43" s="373"/>
      <c r="EB43" s="373"/>
      <c r="EC43" s="4"/>
      <c r="EO43" s="65"/>
      <c r="EQ43" s="4"/>
      <c r="ER43" s="65"/>
      <c r="ET43" s="4"/>
      <c r="EV43" s="65"/>
      <c r="EW43" s="388"/>
      <c r="EX43" s="4"/>
      <c r="EY43" s="65"/>
      <c r="FA43" s="4"/>
      <c r="FK43" s="65"/>
      <c r="FL43" s="65"/>
      <c r="FM43" s="373"/>
      <c r="GB43" s="96"/>
      <c r="GC43" s="96"/>
      <c r="GE43" s="17"/>
    </row>
    <row r="44" spans="1:188" ht="12" customHeight="1">
      <c r="A44" s="669" t="s">
        <v>402</v>
      </c>
      <c r="B44" s="9"/>
      <c r="C44" s="543"/>
      <c r="D44" s="65"/>
      <c r="E44" s="387"/>
      <c r="F44" s="387"/>
      <c r="G44" s="387"/>
      <c r="H44" s="387"/>
      <c r="I44" s="387"/>
      <c r="J44" s="387"/>
      <c r="K44" s="387"/>
      <c r="L44" s="387"/>
      <c r="M44" s="65"/>
      <c r="N44" s="65"/>
      <c r="P44" s="668" t="s">
        <v>3</v>
      </c>
      <c r="Q44" s="280"/>
      <c r="T44" s="23"/>
      <c r="U44" s="23"/>
      <c r="V44" s="94"/>
      <c r="W44" s="94"/>
      <c r="X44" s="4"/>
      <c r="Y44" s="4"/>
      <c r="AA44" s="86"/>
      <c r="AB44" s="42"/>
      <c r="AC44" s="112"/>
      <c r="AD44" s="113"/>
      <c r="AF44" s="4"/>
      <c r="AG44" s="4"/>
      <c r="AI44" s="4"/>
      <c r="AJ44" s="282"/>
      <c r="AK44" s="4"/>
      <c r="AL44" s="4"/>
      <c r="AM44" s="4"/>
      <c r="AN44" s="155"/>
      <c r="AO44" s="276"/>
      <c r="AP44" s="276"/>
      <c r="AR44" s="4"/>
      <c r="AT44" s="12"/>
      <c r="AU44" s="4"/>
      <c r="AV44" s="42"/>
      <c r="AW44" s="112"/>
      <c r="AX44" s="113"/>
      <c r="AY44" s="4"/>
      <c r="AZ44" s="117"/>
      <c r="BA44" s="4"/>
      <c r="BB44" s="4"/>
      <c r="BC44" s="4"/>
      <c r="BD44" s="4"/>
      <c r="BE44" s="4"/>
      <c r="BF44" s="282"/>
      <c r="BG44" s="283"/>
      <c r="BH44" s="284"/>
      <c r="BI44" s="4"/>
      <c r="BJ44" s="4"/>
      <c r="BK44" s="4"/>
      <c r="BL44" s="4"/>
      <c r="BM44" s="4"/>
      <c r="BN44" s="4"/>
      <c r="BO44" s="4"/>
      <c r="BP44" s="4"/>
      <c r="BQ44" s="4"/>
      <c r="BR44" s="4"/>
      <c r="BT44" s="42"/>
      <c r="BU44" s="112"/>
      <c r="BV44" s="113"/>
      <c r="BW44" s="94"/>
      <c r="BX44" s="94"/>
      <c r="BZ44" s="4"/>
      <c r="CA44" s="4"/>
      <c r="CF44" s="155"/>
      <c r="CG44" s="276"/>
      <c r="CH44" s="276"/>
      <c r="CN44" s="42"/>
      <c r="CO44" s="112"/>
      <c r="CP44" s="113"/>
      <c r="CU44" s="94"/>
      <c r="CW44" s="93"/>
      <c r="DE44" s="94"/>
      <c r="DF44" s="94"/>
      <c r="DG44" s="65"/>
      <c r="EA44" s="373"/>
      <c r="EB44" s="373"/>
      <c r="EC44" s="1157"/>
      <c r="ED44" s="1177"/>
      <c r="EE44" s="1178"/>
      <c r="EL44" s="312"/>
      <c r="EM44" s="312"/>
      <c r="EN44" s="285"/>
      <c r="EO44" s="312"/>
      <c r="EP44" s="312"/>
      <c r="EQ44" s="117"/>
      <c r="ER44" s="312"/>
      <c r="ET44" s="4"/>
      <c r="EV44" s="65"/>
      <c r="EW44" s="286"/>
      <c r="EX44" s="4"/>
      <c r="EY44" s="65"/>
      <c r="FA44" s="4"/>
      <c r="FB44" s="388"/>
      <c r="FD44" s="42"/>
      <c r="FE44" s="112"/>
      <c r="FF44" s="113"/>
      <c r="FG44" s="276"/>
      <c r="FH44" s="276"/>
      <c r="FI44" s="276"/>
      <c r="FK44" s="65"/>
      <c r="FL44" s="65"/>
      <c r="FM44" s="373"/>
      <c r="GB44" s="96"/>
      <c r="GC44" s="96"/>
    </row>
    <row r="45" spans="1:188" ht="23.45" customHeight="1">
      <c r="A45" s="1168" t="s">
        <v>7</v>
      </c>
      <c r="B45" s="1162" t="s">
        <v>6</v>
      </c>
      <c r="C45" s="1162" t="s">
        <v>2</v>
      </c>
      <c r="D45" s="1153" t="s">
        <v>288</v>
      </c>
      <c r="E45" s="1153" t="s">
        <v>423</v>
      </c>
      <c r="F45" s="1162" t="s">
        <v>289</v>
      </c>
      <c r="G45" s="1153" t="s">
        <v>287</v>
      </c>
      <c r="H45" s="1162" t="s">
        <v>47</v>
      </c>
      <c r="I45" s="1162" t="s">
        <v>41</v>
      </c>
      <c r="J45" s="65"/>
      <c r="K45" s="65"/>
      <c r="L45" s="65"/>
      <c r="M45" s="65"/>
      <c r="N45" s="65"/>
      <c r="P45" s="669" t="s">
        <v>402</v>
      </c>
      <c r="Q45" s="293"/>
      <c r="R45" s="61"/>
      <c r="S45" s="61"/>
      <c r="T45" s="23"/>
      <c r="U45" s="65"/>
      <c r="V45" s="94"/>
      <c r="W45" s="94"/>
      <c r="X45" s="4"/>
      <c r="Y45" s="4"/>
      <c r="Z45" s="94"/>
      <c r="AA45" s="49"/>
      <c r="AB45" s="134"/>
      <c r="AC45" s="118"/>
      <c r="AD45" s="134"/>
      <c r="AE45" s="49"/>
      <c r="AG45" s="134"/>
      <c r="AH45" s="134"/>
      <c r="AI45" s="135"/>
      <c r="AJ45" s="135"/>
      <c r="AK45" s="135"/>
      <c r="AL45" s="135"/>
      <c r="AM45" s="135"/>
      <c r="AN45" s="135"/>
      <c r="AO45" s="135"/>
      <c r="AP45" s="135"/>
      <c r="AQ45" s="135"/>
      <c r="AR45" s="118"/>
      <c r="AS45" s="135"/>
      <c r="AU45" s="135"/>
      <c r="AV45" s="4"/>
      <c r="AW45" s="118"/>
      <c r="AX45" s="96"/>
      <c r="AZ45" s="118"/>
      <c r="BA45" s="118"/>
      <c r="BB45" s="96"/>
      <c r="BC45" s="96"/>
      <c r="BD45" s="118"/>
      <c r="BE45" s="135"/>
      <c r="BF45" s="135"/>
      <c r="BG45" s="135"/>
      <c r="BH45" s="118"/>
      <c r="BI45" s="135"/>
      <c r="BJ45" s="135"/>
      <c r="BK45" s="135"/>
      <c r="BL45" s="135"/>
      <c r="BM45" s="135"/>
      <c r="BN45" s="135"/>
      <c r="BO45" s="135"/>
      <c r="BP45" s="135"/>
      <c r="BQ45" s="135"/>
      <c r="BR45" s="135"/>
      <c r="BS45" s="138"/>
      <c r="BT45" s="46"/>
      <c r="BU45" s="134"/>
      <c r="BV45" s="134"/>
      <c r="BW45" s="134"/>
      <c r="BX45" s="134"/>
      <c r="BY45" s="134"/>
      <c r="BZ45" s="134"/>
      <c r="CA45" s="134"/>
      <c r="CB45" s="134"/>
      <c r="CN45" s="46"/>
      <c r="CO45" s="134"/>
      <c r="CP45" s="134"/>
      <c r="CQ45" s="134"/>
      <c r="CR45" s="134"/>
      <c r="CS45" s="134"/>
      <c r="CT45" s="134"/>
      <c r="CU45" s="134"/>
      <c r="CV45" s="134"/>
      <c r="CW45" s="93"/>
      <c r="CZ45" s="287"/>
      <c r="DA45" s="287"/>
      <c r="DB45" s="261"/>
      <c r="DC45" s="261"/>
      <c r="DE45" s="94"/>
      <c r="DF45" s="94"/>
      <c r="DG45" s="65"/>
      <c r="EA45" s="373"/>
      <c r="EB45" s="373"/>
      <c r="EC45" s="4"/>
      <c r="ED45" s="1159"/>
      <c r="EE45" s="1160"/>
      <c r="EF45" s="1160"/>
      <c r="EG45" s="135"/>
      <c r="EI45" s="290"/>
      <c r="EM45" s="1161"/>
      <c r="EN45" s="1161"/>
      <c r="EO45" s="1161"/>
      <c r="EQ45" s="4"/>
      <c r="ER45" s="65"/>
      <c r="ET45" s="4"/>
      <c r="EV45" s="65"/>
      <c r="EW45" s="312"/>
      <c r="EX45" s="4"/>
      <c r="EY45" s="65"/>
      <c r="EZ45" s="291"/>
      <c r="FA45" s="4"/>
      <c r="FB45" s="286"/>
      <c r="FD45" s="45"/>
      <c r="FK45" s="65"/>
      <c r="FL45" s="65"/>
      <c r="FM45" s="373"/>
      <c r="GB45" s="96"/>
      <c r="GC45" s="96"/>
      <c r="GE45" s="17"/>
    </row>
    <row r="46" spans="1:188" ht="15.75" customHeight="1">
      <c r="A46" s="1169"/>
      <c r="B46" s="1163"/>
      <c r="C46" s="1163"/>
      <c r="D46" s="1154"/>
      <c r="E46" s="1154"/>
      <c r="F46" s="1163"/>
      <c r="G46" s="1154"/>
      <c r="H46" s="1163"/>
      <c r="I46" s="1163"/>
      <c r="J46" s="65"/>
      <c r="K46" s="65"/>
      <c r="L46" s="65"/>
      <c r="M46" s="65"/>
      <c r="N46" s="65"/>
      <c r="P46" s="520" t="s">
        <v>330</v>
      </c>
      <c r="Q46" s="389"/>
      <c r="T46" s="23"/>
      <c r="U46" s="390"/>
      <c r="V46" s="292"/>
      <c r="W46" s="292"/>
      <c r="X46" s="117"/>
      <c r="Y46" s="4"/>
      <c r="Z46" s="94"/>
      <c r="AA46" s="134"/>
      <c r="AB46" s="144"/>
      <c r="AC46" s="118"/>
      <c r="AD46" s="134"/>
      <c r="AE46" s="118"/>
      <c r="AF46" s="294"/>
      <c r="AG46" s="118"/>
      <c r="AH46" s="134"/>
      <c r="AI46" s="135"/>
      <c r="AJ46" s="135"/>
      <c r="AK46" s="135"/>
      <c r="AL46" s="135"/>
      <c r="AM46" s="135"/>
      <c r="AN46" s="135"/>
      <c r="AO46" s="135"/>
      <c r="AP46" s="135"/>
      <c r="AQ46" s="135"/>
      <c r="AR46" s="118"/>
      <c r="AS46" s="135"/>
      <c r="AT46" s="135"/>
      <c r="AU46" s="135"/>
      <c r="AV46" s="49"/>
      <c r="AW46" s="118"/>
      <c r="AX46" s="96"/>
      <c r="AZ46" s="118"/>
      <c r="BA46" s="118"/>
      <c r="BB46" s="96"/>
      <c r="BC46" s="96"/>
      <c r="BD46" s="118"/>
      <c r="BE46" s="134"/>
      <c r="BF46" s="134"/>
      <c r="BG46" s="134"/>
      <c r="BH46" s="134"/>
      <c r="BI46" s="4"/>
      <c r="BJ46" s="4"/>
      <c r="BK46" s="4"/>
      <c r="BL46" s="4"/>
      <c r="BM46" s="4"/>
      <c r="BN46" s="4"/>
      <c r="BO46" s="4"/>
      <c r="BP46" s="4"/>
      <c r="BQ46" s="134"/>
      <c r="BR46" s="134"/>
      <c r="BS46" s="149"/>
      <c r="BT46" s="49"/>
      <c r="BU46" s="134"/>
      <c r="BV46" s="134"/>
      <c r="BW46" s="134"/>
      <c r="BX46" s="134"/>
      <c r="BY46" s="134"/>
      <c r="BZ46" s="134"/>
      <c r="CA46" s="134"/>
      <c r="CB46" s="134"/>
      <c r="CN46" s="49"/>
      <c r="CO46" s="134"/>
      <c r="CP46" s="134"/>
      <c r="CQ46" s="134"/>
      <c r="CR46" s="134"/>
      <c r="CS46" s="134"/>
      <c r="CT46" s="134"/>
      <c r="CU46" s="134"/>
      <c r="CV46" s="134"/>
      <c r="CW46" s="93"/>
      <c r="DE46" s="94"/>
      <c r="DF46" s="94"/>
      <c r="DG46" s="65"/>
      <c r="EA46" s="373"/>
      <c r="EB46" s="373"/>
      <c r="EC46" s="49"/>
      <c r="ED46" s="141"/>
      <c r="EE46" s="1174"/>
      <c r="EF46" s="1160"/>
      <c r="EG46" s="135"/>
      <c r="EH46" s="135"/>
      <c r="EI46" s="135"/>
      <c r="EO46" s="65"/>
      <c r="EQ46" s="4"/>
      <c r="ER46" s="65"/>
      <c r="ET46" s="4"/>
      <c r="EV46" s="65"/>
      <c r="EX46" s="4"/>
      <c r="EY46" s="65"/>
      <c r="EZ46" s="291"/>
      <c r="FA46" s="4"/>
      <c r="FB46" s="312"/>
      <c r="FD46" s="49"/>
      <c r="FE46" s="141"/>
      <c r="FF46" s="141"/>
      <c r="FK46" s="65"/>
      <c r="FL46" s="65"/>
      <c r="FM46" s="373"/>
      <c r="GB46" s="96"/>
      <c r="GC46" s="96"/>
    </row>
    <row r="47" spans="1:188" ht="19.7" customHeight="1">
      <c r="A47" s="670" t="s">
        <v>8</v>
      </c>
      <c r="B47" s="1038">
        <v>398.73552110204901</v>
      </c>
      <c r="C47" s="1038">
        <v>183.66913041906361</v>
      </c>
      <c r="D47" s="1038">
        <v>9.5148267281988019</v>
      </c>
      <c r="E47" s="1038" t="s">
        <v>49</v>
      </c>
      <c r="F47" s="1038">
        <v>178.77353816339334</v>
      </c>
      <c r="G47" s="1038">
        <v>100.63882798294397</v>
      </c>
      <c r="H47" s="1038">
        <v>26.583584105143391</v>
      </c>
      <c r="I47" s="1038">
        <v>9.7092684144486885</v>
      </c>
      <c r="J47" s="65"/>
      <c r="K47" s="65"/>
      <c r="L47" s="65"/>
      <c r="M47" s="65"/>
      <c r="N47" s="65"/>
      <c r="T47" s="23"/>
      <c r="U47" s="65"/>
      <c r="V47" s="94"/>
      <c r="W47" s="94"/>
      <c r="X47" s="111"/>
      <c r="Y47" s="4"/>
      <c r="Z47" s="113"/>
      <c r="AA47" s="86"/>
      <c r="AB47" s="54"/>
      <c r="AC47" s="158"/>
      <c r="AD47" s="158"/>
      <c r="AE47" s="158"/>
      <c r="AF47" s="302"/>
      <c r="AG47" s="158"/>
      <c r="AH47" s="158"/>
      <c r="AI47" s="160"/>
      <c r="AJ47" s="160"/>
      <c r="AK47" s="160"/>
      <c r="AL47" s="160"/>
      <c r="AM47" s="160"/>
      <c r="AN47" s="160"/>
      <c r="AO47" s="160"/>
      <c r="AP47" s="160"/>
      <c r="AQ47" s="160"/>
      <c r="AR47" s="160"/>
      <c r="AS47" s="160"/>
      <c r="AT47" s="160"/>
      <c r="AU47" s="160"/>
      <c r="AV47" s="54"/>
      <c r="AW47" s="87"/>
      <c r="AX47" s="303"/>
      <c r="AY47" s="303"/>
      <c r="AZ47" s="304"/>
      <c r="BA47" s="304"/>
      <c r="BB47" s="305"/>
      <c r="BC47" s="305"/>
      <c r="BD47" s="87"/>
      <c r="BE47" s="161"/>
      <c r="BF47" s="161"/>
      <c r="BG47" s="161"/>
      <c r="BH47" s="161"/>
      <c r="BI47" s="138"/>
      <c r="BJ47" s="138"/>
      <c r="BK47" s="138"/>
      <c r="BL47" s="138"/>
      <c r="BM47" s="138"/>
      <c r="BN47" s="138"/>
      <c r="BO47" s="138"/>
      <c r="BP47" s="138"/>
      <c r="BQ47" s="161"/>
      <c r="BR47" s="161"/>
      <c r="BS47" s="182"/>
      <c r="BT47" s="54"/>
      <c r="BU47" s="194"/>
      <c r="BV47" s="194"/>
      <c r="BW47" s="194"/>
      <c r="BX47" s="194"/>
      <c r="BY47" s="194"/>
      <c r="BZ47" s="194"/>
      <c r="CA47" s="194"/>
      <c r="CB47" s="194"/>
      <c r="CC47" s="306"/>
      <c r="CD47" s="186"/>
      <c r="CE47" s="186"/>
      <c r="CF47" s="186"/>
      <c r="CG47" s="186"/>
      <c r="CH47" s="186"/>
      <c r="CI47" s="186"/>
      <c r="CJ47" s="186"/>
      <c r="CK47" s="186"/>
      <c r="CL47" s="186"/>
      <c r="CM47" s="186"/>
      <c r="CN47" s="54"/>
      <c r="CO47" s="198"/>
      <c r="CP47" s="198"/>
      <c r="CQ47" s="198"/>
      <c r="CR47" s="198"/>
      <c r="CS47" s="198"/>
      <c r="CT47" s="198"/>
      <c r="CU47" s="198"/>
      <c r="CV47" s="198"/>
      <c r="CW47" s="93"/>
      <c r="CX47" s="186"/>
      <c r="CY47" s="186"/>
      <c r="CZ47" s="186"/>
      <c r="DA47" s="186"/>
      <c r="DB47" s="186"/>
      <c r="DC47" s="186"/>
      <c r="DD47" s="186"/>
      <c r="DE47" s="186"/>
      <c r="DF47" s="186"/>
      <c r="DG47" s="186"/>
      <c r="EA47" s="373"/>
      <c r="EB47" s="373"/>
      <c r="EC47" s="54"/>
      <c r="ED47" s="378"/>
      <c r="EE47" s="198"/>
      <c r="EF47" s="198"/>
      <c r="EG47" s="310"/>
      <c r="EH47" s="310"/>
      <c r="EI47" s="310"/>
      <c r="EO47" s="65"/>
      <c r="EQ47" s="4"/>
      <c r="ER47" s="65"/>
      <c r="ET47" s="4"/>
      <c r="EV47" s="65"/>
      <c r="EX47" s="4"/>
      <c r="EY47" s="65"/>
      <c r="FA47" s="4"/>
      <c r="FD47" s="54"/>
      <c r="FE47" s="393"/>
      <c r="FF47" s="393"/>
      <c r="FK47" s="65"/>
      <c r="FL47" s="65"/>
      <c r="FM47" s="373"/>
      <c r="GB47" s="96"/>
      <c r="GC47" s="96"/>
    </row>
    <row r="48" spans="1:188" ht="19.7" customHeight="1">
      <c r="A48" s="524" t="s">
        <v>9</v>
      </c>
      <c r="B48" s="1039">
        <v>400.37398393523989</v>
      </c>
      <c r="C48" s="1039">
        <v>177.21215049240334</v>
      </c>
      <c r="D48" s="1039">
        <v>10.764415737394529</v>
      </c>
      <c r="E48" s="1039" t="s">
        <v>49</v>
      </c>
      <c r="F48" s="1039">
        <v>164.55594842065392</v>
      </c>
      <c r="G48" s="1039">
        <v>80.848502194180284</v>
      </c>
      <c r="H48" s="1039">
        <v>49.682962477620073</v>
      </c>
      <c r="I48" s="1039">
        <v>8.9229225445625602</v>
      </c>
      <c r="J48" s="65"/>
      <c r="K48" s="65"/>
      <c r="L48" s="65"/>
      <c r="M48" s="65"/>
      <c r="N48" s="65"/>
      <c r="T48" s="23"/>
      <c r="U48" s="312"/>
      <c r="V48" s="201"/>
      <c r="W48" s="201"/>
      <c r="X48" s="4"/>
      <c r="Y48" s="273"/>
      <c r="Z48" s="118"/>
      <c r="AA48" s="86"/>
      <c r="AB48" s="54"/>
      <c r="AC48" s="158"/>
      <c r="AD48" s="158"/>
      <c r="AE48" s="158"/>
      <c r="AF48" s="302"/>
      <c r="AG48" s="158"/>
      <c r="AH48" s="158"/>
      <c r="AI48" s="160"/>
      <c r="AJ48" s="160"/>
      <c r="AK48" s="160"/>
      <c r="AL48" s="160"/>
      <c r="AM48" s="160"/>
      <c r="AN48" s="160"/>
      <c r="AO48" s="160"/>
      <c r="AP48" s="160"/>
      <c r="AQ48" s="160"/>
      <c r="AR48" s="160"/>
      <c r="AS48" s="160"/>
      <c r="AT48" s="160"/>
      <c r="AU48" s="160"/>
      <c r="AV48" s="54"/>
      <c r="AW48" s="87"/>
      <c r="AX48" s="303"/>
      <c r="AY48" s="303"/>
      <c r="AZ48" s="304"/>
      <c r="BA48" s="304"/>
      <c r="BB48" s="305"/>
      <c r="BC48" s="305"/>
      <c r="BD48" s="87"/>
      <c r="BE48" s="161"/>
      <c r="BF48" s="161"/>
      <c r="BG48" s="161"/>
      <c r="BH48" s="161"/>
      <c r="BI48" s="138"/>
      <c r="BJ48" s="138"/>
      <c r="BK48" s="138"/>
      <c r="BL48" s="138"/>
      <c r="BM48" s="138"/>
      <c r="BN48" s="138"/>
      <c r="BO48" s="138"/>
      <c r="BP48" s="138"/>
      <c r="BQ48" s="161"/>
      <c r="BR48" s="161"/>
      <c r="BS48" s="182"/>
      <c r="BT48" s="54"/>
      <c r="BU48" s="194"/>
      <c r="BV48" s="194"/>
      <c r="BW48" s="194"/>
      <c r="BX48" s="194"/>
      <c r="BY48" s="194"/>
      <c r="BZ48" s="194"/>
      <c r="CA48" s="194"/>
      <c r="CB48" s="194"/>
      <c r="CD48" s="186"/>
      <c r="CE48" s="186"/>
      <c r="CF48" s="186"/>
      <c r="CG48" s="186"/>
      <c r="CH48" s="186"/>
      <c r="CI48" s="186"/>
      <c r="CJ48" s="186"/>
      <c r="CK48" s="186"/>
      <c r="CL48" s="186"/>
      <c r="CM48" s="186"/>
      <c r="CN48" s="54"/>
      <c r="CO48" s="198"/>
      <c r="CP48" s="198"/>
      <c r="CQ48" s="198"/>
      <c r="CR48" s="198"/>
      <c r="CS48" s="198"/>
      <c r="CT48" s="198"/>
      <c r="CU48" s="198"/>
      <c r="CV48" s="198"/>
      <c r="CW48" s="93"/>
      <c r="CX48" s="186"/>
      <c r="CY48" s="186"/>
      <c r="CZ48" s="186"/>
      <c r="DA48" s="186"/>
      <c r="DB48" s="186"/>
      <c r="DC48" s="186"/>
      <c r="DD48" s="186"/>
      <c r="DE48" s="186"/>
      <c r="DF48" s="186"/>
      <c r="DG48" s="186"/>
      <c r="EA48" s="373"/>
      <c r="EB48" s="373"/>
      <c r="EC48" s="54"/>
      <c r="ED48" s="378"/>
      <c r="EE48" s="198"/>
      <c r="EF48" s="198"/>
      <c r="EG48" s="310"/>
      <c r="EH48" s="310"/>
      <c r="EI48" s="310"/>
      <c r="EO48" s="65"/>
      <c r="EQ48" s="4"/>
      <c r="ER48" s="65"/>
      <c r="ET48" s="4"/>
      <c r="EV48" s="65"/>
      <c r="EX48" s="4"/>
      <c r="EY48" s="65"/>
      <c r="FA48" s="4"/>
      <c r="FD48" s="54"/>
      <c r="FE48" s="393"/>
      <c r="FF48" s="393"/>
      <c r="FK48" s="65"/>
      <c r="FL48" s="65"/>
      <c r="FM48" s="373"/>
      <c r="GB48" s="96"/>
      <c r="GC48" s="96"/>
      <c r="GE48" s="17"/>
    </row>
    <row r="49" spans="1:185" ht="19.7" customHeight="1">
      <c r="A49" s="670" t="s">
        <v>10</v>
      </c>
      <c r="B49" s="1038">
        <v>464.73329913542756</v>
      </c>
      <c r="C49" s="1038">
        <v>196.86296647630763</v>
      </c>
      <c r="D49" s="1038">
        <v>10.632871752813083</v>
      </c>
      <c r="E49" s="1038" t="s">
        <v>49</v>
      </c>
      <c r="F49" s="1038">
        <v>214.30108991423398</v>
      </c>
      <c r="G49" s="1038">
        <v>106.37600582958123</v>
      </c>
      <c r="H49" s="1038">
        <v>45.810024489137582</v>
      </c>
      <c r="I49" s="1038">
        <v>7.7592182557483795</v>
      </c>
      <c r="J49" s="65"/>
      <c r="K49" s="65"/>
      <c r="L49" s="65"/>
      <c r="M49" s="65"/>
      <c r="N49" s="65"/>
      <c r="T49" s="23"/>
      <c r="U49" s="193"/>
      <c r="V49" s="201"/>
      <c r="W49" s="201"/>
      <c r="X49" s="4"/>
      <c r="Y49" s="4"/>
      <c r="Z49" s="94"/>
      <c r="AA49" s="86"/>
      <c r="AB49" s="54"/>
      <c r="AC49" s="158"/>
      <c r="AD49" s="158"/>
      <c r="AE49" s="158"/>
      <c r="AF49" s="302"/>
      <c r="AG49" s="158"/>
      <c r="AH49" s="158"/>
      <c r="AI49" s="160"/>
      <c r="AJ49" s="160"/>
      <c r="AK49" s="160"/>
      <c r="AL49" s="160"/>
      <c r="AM49" s="160"/>
      <c r="AN49" s="160"/>
      <c r="AO49" s="160"/>
      <c r="AP49" s="160"/>
      <c r="AQ49" s="160"/>
      <c r="AR49" s="160"/>
      <c r="AS49" s="160"/>
      <c r="AT49" s="160"/>
      <c r="AU49" s="160"/>
      <c r="AV49" s="54"/>
      <c r="AW49" s="87"/>
      <c r="AX49" s="303"/>
      <c r="AY49" s="303"/>
      <c r="AZ49" s="304"/>
      <c r="BA49" s="304"/>
      <c r="BB49" s="305"/>
      <c r="BC49" s="305"/>
      <c r="BD49" s="87"/>
      <c r="BE49" s="161"/>
      <c r="BF49" s="161"/>
      <c r="BG49" s="161"/>
      <c r="BH49" s="161"/>
      <c r="BI49" s="138"/>
      <c r="BJ49" s="138"/>
      <c r="BK49" s="138"/>
      <c r="BL49" s="138"/>
      <c r="BM49" s="138"/>
      <c r="BN49" s="138"/>
      <c r="BO49" s="138"/>
      <c r="BP49" s="138"/>
      <c r="BQ49" s="161"/>
      <c r="BR49" s="161"/>
      <c r="BS49" s="182"/>
      <c r="BT49" s="54"/>
      <c r="BU49" s="194"/>
      <c r="BV49" s="194"/>
      <c r="BW49" s="194"/>
      <c r="BX49" s="194"/>
      <c r="BY49" s="194"/>
      <c r="BZ49" s="194"/>
      <c r="CA49" s="194"/>
      <c r="CB49" s="194"/>
      <c r="CD49" s="186"/>
      <c r="CE49" s="186"/>
      <c r="CF49" s="186"/>
      <c r="CG49" s="186"/>
      <c r="CH49" s="186"/>
      <c r="CI49" s="186"/>
      <c r="CJ49" s="186"/>
      <c r="CK49" s="186"/>
      <c r="CL49" s="186"/>
      <c r="CM49" s="186"/>
      <c r="CN49" s="54"/>
      <c r="CO49" s="198"/>
      <c r="CP49" s="198"/>
      <c r="CQ49" s="198"/>
      <c r="CR49" s="198"/>
      <c r="CS49" s="198"/>
      <c r="CT49" s="198"/>
      <c r="CU49" s="198"/>
      <c r="CV49" s="198"/>
      <c r="CW49" s="93"/>
      <c r="CX49" s="186"/>
      <c r="CY49" s="186"/>
      <c r="CZ49" s="186"/>
      <c r="DA49" s="186"/>
      <c r="DB49" s="186"/>
      <c r="DC49" s="186"/>
      <c r="DD49" s="186"/>
      <c r="DE49" s="186"/>
      <c r="DF49" s="186"/>
      <c r="DG49" s="186"/>
      <c r="EA49" s="373"/>
      <c r="EB49" s="373"/>
      <c r="EC49" s="54"/>
      <c r="ED49" s="378"/>
      <c r="EE49" s="198"/>
      <c r="EF49" s="198"/>
      <c r="EG49" s="310"/>
      <c r="EH49" s="310"/>
      <c r="EI49" s="310"/>
      <c r="EO49" s="65"/>
      <c r="EQ49" s="4"/>
      <c r="ER49" s="65"/>
      <c r="ET49" s="4"/>
      <c r="EV49" s="65"/>
      <c r="EX49" s="4"/>
      <c r="EY49" s="65"/>
      <c r="FA49" s="4"/>
      <c r="FD49" s="54"/>
      <c r="FE49" s="393"/>
      <c r="FF49" s="393"/>
      <c r="FK49" s="65"/>
      <c r="FL49" s="65"/>
      <c r="FM49" s="373"/>
      <c r="GB49" s="96"/>
      <c r="GC49" s="96"/>
    </row>
    <row r="50" spans="1:185" ht="19.7" customHeight="1">
      <c r="A50" s="524" t="s">
        <v>11</v>
      </c>
      <c r="B50" s="1039">
        <v>389.51564705250263</v>
      </c>
      <c r="C50" s="1039">
        <v>189.67499469812995</v>
      </c>
      <c r="D50" s="1039">
        <v>12.035183044406999</v>
      </c>
      <c r="E50" s="1039" t="s">
        <v>49</v>
      </c>
      <c r="F50" s="1039">
        <v>183.12834171910478</v>
      </c>
      <c r="G50" s="1039">
        <v>101.51559033193958</v>
      </c>
      <c r="H50" s="1039">
        <v>6.890593526050603</v>
      </c>
      <c r="I50" s="1039">
        <v>9.8217171092173317</v>
      </c>
      <c r="J50" s="65"/>
      <c r="K50" s="65"/>
      <c r="L50" s="65"/>
      <c r="M50" s="65"/>
      <c r="N50" s="65"/>
      <c r="T50" s="23"/>
      <c r="U50" s="193"/>
      <c r="V50" s="394"/>
      <c r="W50" s="83"/>
      <c r="X50" s="83"/>
      <c r="Y50" s="83"/>
      <c r="Z50" s="83"/>
      <c r="AA50" s="86"/>
      <c r="AB50" s="54"/>
      <c r="AC50" s="158"/>
      <c r="AD50" s="158"/>
      <c r="AE50" s="158"/>
      <c r="AF50" s="302"/>
      <c r="AG50" s="158"/>
      <c r="AH50" s="158"/>
      <c r="AI50" s="160"/>
      <c r="AJ50" s="160"/>
      <c r="AK50" s="160"/>
      <c r="AL50" s="160"/>
      <c r="AM50" s="160"/>
      <c r="AN50" s="160"/>
      <c r="AO50" s="160"/>
      <c r="AP50" s="160"/>
      <c r="AQ50" s="160"/>
      <c r="AR50" s="160"/>
      <c r="AS50" s="160"/>
      <c r="AT50" s="160"/>
      <c r="AU50" s="160"/>
      <c r="AV50" s="54"/>
      <c r="AW50" s="87"/>
      <c r="AX50" s="303"/>
      <c r="AY50" s="303"/>
      <c r="AZ50" s="304"/>
      <c r="BA50" s="304"/>
      <c r="BB50" s="305"/>
      <c r="BC50" s="305"/>
      <c r="BD50" s="87"/>
      <c r="BE50" s="161"/>
      <c r="BF50" s="161"/>
      <c r="BG50" s="161"/>
      <c r="BH50" s="161"/>
      <c r="BI50" s="138"/>
      <c r="BJ50" s="138"/>
      <c r="BK50" s="138"/>
      <c r="BL50" s="138"/>
      <c r="BM50" s="138"/>
      <c r="BN50" s="138"/>
      <c r="BO50" s="138"/>
      <c r="BP50" s="138"/>
      <c r="BQ50" s="161"/>
      <c r="BR50" s="161"/>
      <c r="BS50" s="182"/>
      <c r="BT50" s="54"/>
      <c r="BU50" s="194"/>
      <c r="BV50" s="194"/>
      <c r="BW50" s="194"/>
      <c r="BX50" s="194"/>
      <c r="BY50" s="194"/>
      <c r="BZ50" s="194"/>
      <c r="CA50" s="194"/>
      <c r="CB50" s="194"/>
      <c r="CD50" s="186"/>
      <c r="CE50" s="186"/>
      <c r="CF50" s="186"/>
      <c r="CG50" s="186"/>
      <c r="CH50" s="186"/>
      <c r="CI50" s="186"/>
      <c r="CJ50" s="186"/>
      <c r="CK50" s="186"/>
      <c r="CL50" s="186"/>
      <c r="CM50" s="186"/>
      <c r="CN50" s="54"/>
      <c r="CO50" s="198"/>
      <c r="CP50" s="198"/>
      <c r="CQ50" s="198"/>
      <c r="CR50" s="198"/>
      <c r="CS50" s="198"/>
      <c r="CT50" s="198"/>
      <c r="CU50" s="198"/>
      <c r="CV50" s="198"/>
      <c r="CW50" s="93"/>
      <c r="CX50" s="186"/>
      <c r="CY50" s="186"/>
      <c r="CZ50" s="186"/>
      <c r="DA50" s="186"/>
      <c r="DB50" s="186"/>
      <c r="DC50" s="186"/>
      <c r="DD50" s="186"/>
      <c r="DE50" s="186"/>
      <c r="DF50" s="186"/>
      <c r="DG50" s="186"/>
      <c r="EA50" s="373"/>
      <c r="EB50" s="373"/>
      <c r="EC50" s="54"/>
      <c r="ED50" s="378"/>
      <c r="EE50" s="198"/>
      <c r="EF50" s="198"/>
      <c r="EG50" s="310"/>
      <c r="EH50" s="310"/>
      <c r="EI50" s="310"/>
      <c r="EO50" s="65"/>
      <c r="EQ50" s="4"/>
      <c r="ER50" s="65"/>
      <c r="ET50" s="4"/>
      <c r="EV50" s="65"/>
      <c r="EX50" s="4"/>
      <c r="EY50" s="65"/>
      <c r="FA50" s="4"/>
      <c r="FD50" s="54"/>
      <c r="FE50" s="393"/>
      <c r="FF50" s="393"/>
      <c r="FK50" s="65"/>
      <c r="FL50" s="65"/>
      <c r="FM50" s="373"/>
      <c r="GB50" s="96"/>
      <c r="GC50" s="96"/>
    </row>
    <row r="51" spans="1:185" ht="19.7" customHeight="1">
      <c r="A51" s="670" t="s">
        <v>12</v>
      </c>
      <c r="B51" s="1038">
        <v>374.86623136396429</v>
      </c>
      <c r="C51" s="1038">
        <v>175.23503985399489</v>
      </c>
      <c r="D51" s="1038">
        <v>10.77103018291224</v>
      </c>
      <c r="E51" s="1038" t="s">
        <v>49</v>
      </c>
      <c r="F51" s="1038">
        <v>154.94397694047069</v>
      </c>
      <c r="G51" s="1038">
        <v>77.888699564661962</v>
      </c>
      <c r="H51" s="1038">
        <v>39.372439655678917</v>
      </c>
      <c r="I51" s="1038">
        <v>5.3147749138197842</v>
      </c>
      <c r="J51" s="65"/>
      <c r="K51" s="65"/>
      <c r="L51" s="65"/>
      <c r="M51" s="65"/>
      <c r="N51" s="65"/>
      <c r="T51" s="23"/>
      <c r="U51" s="193"/>
      <c r="V51" s="94"/>
      <c r="W51" s="94"/>
      <c r="X51" s="4"/>
      <c r="Y51" s="4"/>
      <c r="Z51" s="94"/>
      <c r="AA51" s="86"/>
      <c r="AB51" s="54"/>
      <c r="AC51" s="158"/>
      <c r="AD51" s="158"/>
      <c r="AE51" s="158"/>
      <c r="AF51" s="302"/>
      <c r="AG51" s="158"/>
      <c r="AH51" s="158"/>
      <c r="AI51" s="160"/>
      <c r="AJ51" s="160"/>
      <c r="AK51" s="160"/>
      <c r="AL51" s="160"/>
      <c r="AM51" s="160"/>
      <c r="AN51" s="160"/>
      <c r="AO51" s="160"/>
      <c r="AP51" s="160"/>
      <c r="AQ51" s="160"/>
      <c r="AR51" s="160"/>
      <c r="AS51" s="160"/>
      <c r="AT51" s="160"/>
      <c r="AU51" s="160"/>
      <c r="AV51" s="54"/>
      <c r="AW51" s="87"/>
      <c r="AX51" s="303"/>
      <c r="AY51" s="303"/>
      <c r="AZ51" s="304"/>
      <c r="BA51" s="304"/>
      <c r="BB51" s="305"/>
      <c r="BC51" s="305"/>
      <c r="BD51" s="87"/>
      <c r="BE51" s="161"/>
      <c r="BF51" s="161"/>
      <c r="BG51" s="161"/>
      <c r="BH51" s="161"/>
      <c r="BI51" s="138"/>
      <c r="BJ51" s="138"/>
      <c r="BK51" s="138"/>
      <c r="BL51" s="138"/>
      <c r="BM51" s="138"/>
      <c r="BN51" s="138"/>
      <c r="BO51" s="138"/>
      <c r="BP51" s="138"/>
      <c r="BQ51" s="161"/>
      <c r="BR51" s="161"/>
      <c r="BS51" s="182"/>
      <c r="BT51" s="54"/>
      <c r="BU51" s="194"/>
      <c r="BV51" s="194"/>
      <c r="BW51" s="194"/>
      <c r="BX51" s="194"/>
      <c r="BY51" s="194"/>
      <c r="BZ51" s="194"/>
      <c r="CA51" s="194"/>
      <c r="CB51" s="194"/>
      <c r="CD51" s="186"/>
      <c r="CE51" s="186"/>
      <c r="CF51" s="186"/>
      <c r="CG51" s="186"/>
      <c r="CH51" s="186"/>
      <c r="CI51" s="186"/>
      <c r="CJ51" s="186"/>
      <c r="CK51" s="186"/>
      <c r="CL51" s="186"/>
      <c r="CM51" s="186"/>
      <c r="CN51" s="54"/>
      <c r="CO51" s="198"/>
      <c r="CP51" s="198"/>
      <c r="CQ51" s="198"/>
      <c r="CR51" s="198"/>
      <c r="CS51" s="198"/>
      <c r="CT51" s="198"/>
      <c r="CU51" s="198"/>
      <c r="CV51" s="198"/>
      <c r="CW51" s="93"/>
      <c r="CX51" s="186"/>
      <c r="CY51" s="186"/>
      <c r="CZ51" s="186"/>
      <c r="DA51" s="186"/>
      <c r="DB51" s="186"/>
      <c r="DC51" s="186"/>
      <c r="DD51" s="186"/>
      <c r="DE51" s="186"/>
      <c r="DF51" s="186"/>
      <c r="DG51" s="186"/>
      <c r="EA51" s="373"/>
      <c r="EB51" s="373"/>
      <c r="EC51" s="54"/>
      <c r="ED51" s="378"/>
      <c r="EE51" s="198"/>
      <c r="EF51" s="198"/>
      <c r="EG51" s="310"/>
      <c r="EH51" s="310"/>
      <c r="EI51" s="310"/>
      <c r="EO51" s="65"/>
      <c r="EQ51" s="4"/>
      <c r="ER51" s="65"/>
      <c r="ET51" s="4"/>
      <c r="EV51" s="65"/>
      <c r="EX51" s="4"/>
      <c r="EY51" s="65"/>
      <c r="FA51" s="4"/>
      <c r="FD51" s="54"/>
      <c r="FE51" s="393"/>
      <c r="FF51" s="393"/>
      <c r="FK51" s="65"/>
      <c r="FL51" s="65"/>
      <c r="FM51" s="373"/>
      <c r="GB51" s="96"/>
      <c r="GC51" s="96"/>
    </row>
    <row r="52" spans="1:185" ht="19.7" customHeight="1">
      <c r="A52" s="524" t="s">
        <v>13</v>
      </c>
      <c r="B52" s="1039">
        <v>381.45709191777564</v>
      </c>
      <c r="C52" s="1039">
        <v>182.13324659024062</v>
      </c>
      <c r="D52" s="1039">
        <v>11.183107962893756</v>
      </c>
      <c r="E52" s="1039" t="s">
        <v>49</v>
      </c>
      <c r="F52" s="1039">
        <v>177.6067146330393</v>
      </c>
      <c r="G52" s="1039">
        <v>92.809623242059033</v>
      </c>
      <c r="H52" s="1039">
        <v>7.6347155095046499</v>
      </c>
      <c r="I52" s="1039">
        <v>14.082415184991042</v>
      </c>
      <c r="J52" s="65"/>
      <c r="K52" s="65"/>
      <c r="L52" s="65"/>
      <c r="M52" s="65"/>
      <c r="N52" s="65"/>
      <c r="T52" s="23"/>
      <c r="U52" s="193"/>
      <c r="V52" s="201"/>
      <c r="W52" s="201"/>
      <c r="X52" s="4"/>
      <c r="Y52" s="4"/>
      <c r="Z52" s="94"/>
      <c r="AA52" s="86"/>
      <c r="AB52" s="54"/>
      <c r="AC52" s="158"/>
      <c r="AD52" s="158"/>
      <c r="AE52" s="158"/>
      <c r="AF52" s="302"/>
      <c r="AG52" s="158"/>
      <c r="AH52" s="158"/>
      <c r="AI52" s="160"/>
      <c r="AJ52" s="160"/>
      <c r="AK52" s="160"/>
      <c r="AL52" s="160"/>
      <c r="AM52" s="160"/>
      <c r="AN52" s="160"/>
      <c r="AO52" s="160"/>
      <c r="AP52" s="160"/>
      <c r="AQ52" s="160"/>
      <c r="AR52" s="160"/>
      <c r="AS52" s="160"/>
      <c r="AT52" s="160"/>
      <c r="AU52" s="160"/>
      <c r="AV52" s="54"/>
      <c r="AW52" s="87"/>
      <c r="AX52" s="303"/>
      <c r="AY52" s="303"/>
      <c r="AZ52" s="304"/>
      <c r="BA52" s="304"/>
      <c r="BB52" s="305"/>
      <c r="BC52" s="305"/>
      <c r="BD52" s="87"/>
      <c r="BE52" s="161"/>
      <c r="BF52" s="161"/>
      <c r="BG52" s="161"/>
      <c r="BH52" s="161"/>
      <c r="BI52" s="138"/>
      <c r="BJ52" s="138"/>
      <c r="BK52" s="138"/>
      <c r="BL52" s="138"/>
      <c r="BM52" s="138"/>
      <c r="BN52" s="138"/>
      <c r="BO52" s="138"/>
      <c r="BP52" s="138"/>
      <c r="BQ52" s="161"/>
      <c r="BR52" s="161"/>
      <c r="BS52" s="182"/>
      <c r="BT52" s="54"/>
      <c r="BU52" s="194"/>
      <c r="BV52" s="194"/>
      <c r="BW52" s="194"/>
      <c r="BX52" s="194"/>
      <c r="BY52" s="194"/>
      <c r="BZ52" s="194"/>
      <c r="CA52" s="194"/>
      <c r="CB52" s="194"/>
      <c r="CD52" s="186"/>
      <c r="CE52" s="186"/>
      <c r="CF52" s="186"/>
      <c r="CG52" s="186"/>
      <c r="CH52" s="186"/>
      <c r="CI52" s="186"/>
      <c r="CJ52" s="186"/>
      <c r="CK52" s="186"/>
      <c r="CL52" s="186"/>
      <c r="CM52" s="186"/>
      <c r="CN52" s="54"/>
      <c r="CO52" s="198"/>
      <c r="CP52" s="198"/>
      <c r="CQ52" s="198"/>
      <c r="CR52" s="198"/>
      <c r="CS52" s="198"/>
      <c r="CT52" s="198"/>
      <c r="CU52" s="198"/>
      <c r="CV52" s="198"/>
      <c r="CW52" s="93"/>
      <c r="CX52" s="186"/>
      <c r="CY52" s="186"/>
      <c r="CZ52" s="186"/>
      <c r="DA52" s="186"/>
      <c r="DB52" s="186"/>
      <c r="DC52" s="186"/>
      <c r="DD52" s="186"/>
      <c r="DE52" s="186"/>
      <c r="DF52" s="186"/>
      <c r="DG52" s="186"/>
      <c r="EA52" s="373"/>
      <c r="EB52" s="373"/>
      <c r="EC52" s="54"/>
      <c r="ED52" s="378"/>
      <c r="EE52" s="198"/>
      <c r="EF52" s="198"/>
      <c r="EG52" s="310"/>
      <c r="EH52" s="310"/>
      <c r="EI52" s="310"/>
      <c r="EK52" s="312"/>
      <c r="EO52" s="65"/>
      <c r="EQ52" s="4"/>
      <c r="ER52" s="65"/>
      <c r="ET52" s="4"/>
      <c r="EV52" s="65"/>
      <c r="EX52" s="4"/>
      <c r="EY52" s="65"/>
      <c r="FA52" s="4"/>
      <c r="FD52" s="54"/>
      <c r="FE52" s="393"/>
      <c r="FF52" s="393"/>
      <c r="FK52" s="65"/>
      <c r="FL52" s="65"/>
      <c r="FM52" s="373"/>
      <c r="GB52" s="96"/>
      <c r="GC52" s="96"/>
    </row>
    <row r="53" spans="1:185" ht="19.7" customHeight="1">
      <c r="A53" s="670" t="s">
        <v>14</v>
      </c>
      <c r="B53" s="1038">
        <v>449.94738071306148</v>
      </c>
      <c r="C53" s="1038">
        <v>186.34450631944014</v>
      </c>
      <c r="D53" s="1038">
        <v>12.022085469836638</v>
      </c>
      <c r="E53" s="1038" t="s">
        <v>49</v>
      </c>
      <c r="F53" s="1038">
        <v>203.65459171649312</v>
      </c>
      <c r="G53" s="1038">
        <v>98.315549862256944</v>
      </c>
      <c r="H53" s="1038">
        <v>50.948552879139115</v>
      </c>
      <c r="I53" s="1038">
        <v>8.9997297979890227</v>
      </c>
      <c r="J53" s="65"/>
      <c r="K53" s="65"/>
      <c r="L53" s="65"/>
      <c r="M53" s="65"/>
      <c r="N53" s="65"/>
      <c r="T53" s="23"/>
      <c r="U53" s="193"/>
      <c r="V53" s="201"/>
      <c r="W53" s="201"/>
      <c r="X53" s="4"/>
      <c r="Y53" s="4"/>
      <c r="Z53" s="94"/>
      <c r="AA53" s="86"/>
      <c r="AB53" s="54"/>
      <c r="AC53" s="158"/>
      <c r="AD53" s="158"/>
      <c r="AE53" s="158"/>
      <c r="AF53" s="302"/>
      <c r="AG53" s="158"/>
      <c r="AH53" s="158"/>
      <c r="AI53" s="160"/>
      <c r="AJ53" s="160"/>
      <c r="AK53" s="316"/>
      <c r="AL53" s="160"/>
      <c r="AM53" s="160"/>
      <c r="AN53" s="160"/>
      <c r="AO53" s="160"/>
      <c r="AP53" s="160"/>
      <c r="AQ53" s="160"/>
      <c r="AR53" s="160"/>
      <c r="AS53" s="160"/>
      <c r="AT53" s="160"/>
      <c r="AU53" s="160"/>
      <c r="AV53" s="54"/>
      <c r="AW53" s="87"/>
      <c r="AX53" s="303"/>
      <c r="AY53" s="303"/>
      <c r="AZ53" s="304"/>
      <c r="BA53" s="304"/>
      <c r="BB53" s="305"/>
      <c r="BC53" s="305"/>
      <c r="BD53" s="87"/>
      <c r="BE53" s="161"/>
      <c r="BF53" s="161"/>
      <c r="BG53" s="161"/>
      <c r="BH53" s="161"/>
      <c r="BI53" s="138"/>
      <c r="BJ53" s="138"/>
      <c r="BK53" s="138"/>
      <c r="BL53" s="138"/>
      <c r="BM53" s="138"/>
      <c r="BN53" s="138"/>
      <c r="BO53" s="138"/>
      <c r="BP53" s="138"/>
      <c r="BQ53" s="161"/>
      <c r="BR53" s="161"/>
      <c r="BS53" s="182"/>
      <c r="BT53" s="54"/>
      <c r="BU53" s="194"/>
      <c r="BV53" s="194"/>
      <c r="BW53" s="194"/>
      <c r="BX53" s="194"/>
      <c r="BY53" s="194"/>
      <c r="BZ53" s="194"/>
      <c r="CA53" s="194"/>
      <c r="CB53" s="194"/>
      <c r="CD53" s="186"/>
      <c r="CE53" s="186"/>
      <c r="CF53" s="186"/>
      <c r="CG53" s="186"/>
      <c r="CH53" s="186"/>
      <c r="CI53" s="186"/>
      <c r="CJ53" s="186"/>
      <c r="CK53" s="186"/>
      <c r="CL53" s="186"/>
      <c r="CM53" s="186"/>
      <c r="CN53" s="54"/>
      <c r="CO53" s="198"/>
      <c r="CP53" s="198"/>
      <c r="CQ53" s="198"/>
      <c r="CR53" s="198"/>
      <c r="CS53" s="198"/>
      <c r="CT53" s="198"/>
      <c r="CU53" s="198"/>
      <c r="CV53" s="198"/>
      <c r="CW53" s="93"/>
      <c r="CX53" s="186"/>
      <c r="CY53" s="186"/>
      <c r="CZ53" s="186"/>
      <c r="DA53" s="186"/>
      <c r="DB53" s="186"/>
      <c r="DC53" s="186"/>
      <c r="DD53" s="186"/>
      <c r="DE53" s="186"/>
      <c r="DF53" s="186"/>
      <c r="DG53" s="186"/>
      <c r="EA53" s="373"/>
      <c r="EB53" s="373"/>
      <c r="EC53" s="54"/>
      <c r="ED53" s="378"/>
      <c r="EE53" s="198"/>
      <c r="EF53" s="198"/>
      <c r="EG53" s="310"/>
      <c r="EH53" s="310"/>
      <c r="EI53" s="310"/>
      <c r="EK53" s="312"/>
      <c r="EO53" s="65"/>
      <c r="EQ53" s="4"/>
      <c r="ER53" s="65"/>
      <c r="ET53" s="4"/>
      <c r="EV53" s="65"/>
      <c r="EX53" s="4"/>
      <c r="EY53" s="65"/>
      <c r="FA53" s="4"/>
      <c r="FD53" s="54"/>
      <c r="FE53" s="393"/>
      <c r="FF53" s="393"/>
      <c r="FK53" s="65"/>
      <c r="FL53" s="65"/>
      <c r="FM53" s="373"/>
      <c r="GB53" s="96"/>
      <c r="GC53" s="96"/>
    </row>
    <row r="54" spans="1:185" ht="19.7" customHeight="1">
      <c r="A54" s="888" t="s">
        <v>146</v>
      </c>
      <c r="B54" s="1039">
        <v>2006.7972025013735</v>
      </c>
      <c r="C54" s="1039">
        <v>625.85143438340629</v>
      </c>
      <c r="D54" s="1039" t="s">
        <v>49</v>
      </c>
      <c r="E54" s="1039" t="s">
        <v>49</v>
      </c>
      <c r="F54" s="1039">
        <v>1255.1985829890079</v>
      </c>
      <c r="G54" s="1039">
        <v>108.12189591160713</v>
      </c>
      <c r="H54" s="1039">
        <v>79.398603219772156</v>
      </c>
      <c r="I54" s="1039">
        <v>46.348581909187068</v>
      </c>
      <c r="J54" s="65"/>
      <c r="K54" s="65"/>
      <c r="L54" s="65"/>
      <c r="M54" s="65"/>
      <c r="N54" s="65"/>
      <c r="T54" s="23"/>
      <c r="U54" s="193"/>
      <c r="V54" s="201"/>
      <c r="W54" s="201"/>
      <c r="X54" s="369"/>
      <c r="Y54" s="369"/>
      <c r="Z54" s="369"/>
      <c r="AA54" s="86"/>
      <c r="AB54" s="54"/>
      <c r="AC54" s="158"/>
      <c r="AD54" s="158"/>
      <c r="AE54" s="158"/>
      <c r="AF54" s="302"/>
      <c r="AG54" s="158"/>
      <c r="AH54" s="158"/>
      <c r="AI54" s="160"/>
      <c r="AJ54" s="160"/>
      <c r="AK54" s="160"/>
      <c r="AL54" s="160"/>
      <c r="AM54" s="160"/>
      <c r="AN54" s="160"/>
      <c r="AO54" s="160"/>
      <c r="AP54" s="160"/>
      <c r="AQ54" s="160"/>
      <c r="AR54" s="160"/>
      <c r="AS54" s="160"/>
      <c r="AT54" s="160"/>
      <c r="AU54" s="160"/>
      <c r="AV54" s="54"/>
      <c r="AW54" s="87"/>
      <c r="AX54" s="303"/>
      <c r="AY54" s="303"/>
      <c r="AZ54" s="304"/>
      <c r="BA54" s="304"/>
      <c r="BB54" s="305"/>
      <c r="BC54" s="305"/>
      <c r="BD54" s="87"/>
      <c r="BE54" s="161"/>
      <c r="BF54" s="161"/>
      <c r="BG54" s="161"/>
      <c r="BH54" s="161"/>
      <c r="BI54" s="138"/>
      <c r="BJ54" s="138"/>
      <c r="BK54" s="138"/>
      <c r="BL54" s="138"/>
      <c r="BM54" s="138"/>
      <c r="BN54" s="138"/>
      <c r="BO54" s="138"/>
      <c r="BP54" s="138"/>
      <c r="BQ54" s="161"/>
      <c r="BR54" s="161"/>
      <c r="BS54" s="182"/>
      <c r="BT54" s="54"/>
      <c r="BU54" s="194"/>
      <c r="BV54" s="194"/>
      <c r="BW54" s="194"/>
      <c r="BX54" s="194"/>
      <c r="BY54" s="194"/>
      <c r="BZ54" s="194"/>
      <c r="CA54" s="194"/>
      <c r="CB54" s="194"/>
      <c r="CD54" s="186"/>
      <c r="CE54" s="186"/>
      <c r="CF54" s="186"/>
      <c r="CG54" s="186"/>
      <c r="CH54" s="186"/>
      <c r="CI54" s="186"/>
      <c r="CJ54" s="186"/>
      <c r="CK54" s="186"/>
      <c r="CL54" s="186"/>
      <c r="CM54" s="186"/>
      <c r="CN54" s="54"/>
      <c r="CO54" s="198"/>
      <c r="CP54" s="198"/>
      <c r="CQ54" s="198"/>
      <c r="CR54" s="198"/>
      <c r="CS54" s="198"/>
      <c r="CT54" s="198"/>
      <c r="CU54" s="198"/>
      <c r="CV54" s="198"/>
      <c r="CW54" s="93"/>
      <c r="CX54" s="186"/>
      <c r="CY54" s="186"/>
      <c r="CZ54" s="186"/>
      <c r="DA54" s="186"/>
      <c r="DB54" s="186"/>
      <c r="DC54" s="186"/>
      <c r="DD54" s="186"/>
      <c r="DE54" s="186"/>
      <c r="DF54" s="186"/>
      <c r="DG54" s="186"/>
      <c r="EA54" s="373"/>
      <c r="EB54" s="373"/>
      <c r="EC54" s="54"/>
      <c r="ED54" s="378"/>
      <c r="EE54" s="198"/>
      <c r="EF54" s="198"/>
      <c r="EG54" s="310"/>
      <c r="EH54" s="310"/>
      <c r="EI54" s="310"/>
      <c r="EK54" s="312"/>
      <c r="EO54" s="65"/>
      <c r="EQ54" s="4"/>
      <c r="ER54" s="65"/>
      <c r="ET54" s="4"/>
      <c r="EV54" s="65"/>
      <c r="EX54" s="4"/>
      <c r="EY54" s="65"/>
      <c r="FA54" s="4"/>
      <c r="FD54" s="54"/>
      <c r="FE54" s="393"/>
      <c r="FF54" s="393"/>
      <c r="FK54" s="65"/>
      <c r="FL54" s="65"/>
      <c r="FM54" s="373"/>
      <c r="GB54" s="96"/>
      <c r="GC54" s="96"/>
    </row>
    <row r="55" spans="1:185" ht="19.7" customHeight="1">
      <c r="A55" s="670" t="s">
        <v>16</v>
      </c>
      <c r="B55" s="1038">
        <v>406.95366474987333</v>
      </c>
      <c r="C55" s="1038">
        <v>185.58309497561797</v>
      </c>
      <c r="D55" s="1038">
        <v>9.4753299764621755</v>
      </c>
      <c r="E55" s="1038" t="s">
        <v>49</v>
      </c>
      <c r="F55" s="1038">
        <v>203.30823376105303</v>
      </c>
      <c r="G55" s="1038">
        <v>99.201832705989062</v>
      </c>
      <c r="H55" s="1038">
        <v>6.7815617065088212</v>
      </c>
      <c r="I55" s="1038">
        <v>11.280774306693544</v>
      </c>
      <c r="J55" s="65"/>
      <c r="K55" s="65"/>
      <c r="L55" s="65"/>
      <c r="M55" s="65"/>
      <c r="N55" s="65"/>
      <c r="T55" s="23"/>
      <c r="U55" s="193"/>
      <c r="V55" s="201"/>
      <c r="W55" s="201"/>
      <c r="X55" s="369"/>
      <c r="Y55" s="369"/>
      <c r="Z55" s="369"/>
      <c r="AA55" s="86"/>
      <c r="AB55" s="54"/>
      <c r="AC55" s="158"/>
      <c r="AD55" s="158"/>
      <c r="AE55" s="158"/>
      <c r="AF55" s="302"/>
      <c r="AG55" s="158"/>
      <c r="AH55" s="158"/>
      <c r="AI55" s="160"/>
      <c r="AJ55" s="160"/>
      <c r="AK55" s="160"/>
      <c r="AL55" s="160"/>
      <c r="AM55" s="160"/>
      <c r="AN55" s="160"/>
      <c r="AO55" s="160"/>
      <c r="AP55" s="160"/>
      <c r="AQ55" s="160"/>
      <c r="AR55" s="160"/>
      <c r="AS55" s="160"/>
      <c r="AT55" s="160"/>
      <c r="AU55" s="160"/>
      <c r="AV55" s="54"/>
      <c r="AW55" s="87"/>
      <c r="AX55" s="303"/>
      <c r="AY55" s="303"/>
      <c r="AZ55" s="304"/>
      <c r="BA55" s="304"/>
      <c r="BB55" s="305"/>
      <c r="BC55" s="305"/>
      <c r="BD55" s="87"/>
      <c r="BE55" s="161"/>
      <c r="BF55" s="161"/>
      <c r="BG55" s="161"/>
      <c r="BH55" s="161"/>
      <c r="BI55" s="138"/>
      <c r="BJ55" s="138"/>
      <c r="BK55" s="138"/>
      <c r="BL55" s="138"/>
      <c r="BM55" s="138"/>
      <c r="BN55" s="138"/>
      <c r="BO55" s="138"/>
      <c r="BP55" s="138"/>
      <c r="BQ55" s="161"/>
      <c r="BR55" s="161"/>
      <c r="BS55" s="182"/>
      <c r="BT55" s="54"/>
      <c r="BU55" s="194"/>
      <c r="BV55" s="194"/>
      <c r="BW55" s="194"/>
      <c r="BX55" s="194"/>
      <c r="BY55" s="194"/>
      <c r="BZ55" s="194"/>
      <c r="CA55" s="194"/>
      <c r="CB55" s="194"/>
      <c r="CD55" s="186"/>
      <c r="CE55" s="186"/>
      <c r="CF55" s="186"/>
      <c r="CG55" s="186"/>
      <c r="CH55" s="186"/>
      <c r="CI55" s="186"/>
      <c r="CJ55" s="186"/>
      <c r="CK55" s="186"/>
      <c r="CL55" s="186"/>
      <c r="CM55" s="186"/>
      <c r="CN55" s="54"/>
      <c r="CO55" s="198"/>
      <c r="CP55" s="198"/>
      <c r="CQ55" s="198"/>
      <c r="CR55" s="198"/>
      <c r="CS55" s="198"/>
      <c r="CT55" s="198"/>
      <c r="CU55" s="198"/>
      <c r="CV55" s="198"/>
      <c r="CW55" s="93"/>
      <c r="CX55" s="186"/>
      <c r="CY55" s="186"/>
      <c r="CZ55" s="186"/>
      <c r="DA55" s="186"/>
      <c r="DB55" s="186"/>
      <c r="DC55" s="186"/>
      <c r="DD55" s="186"/>
      <c r="DE55" s="186"/>
      <c r="DF55" s="186"/>
      <c r="DG55" s="186"/>
      <c r="EA55" s="373"/>
      <c r="EB55" s="373"/>
      <c r="EC55" s="54"/>
      <c r="ED55" s="378"/>
      <c r="EE55" s="198"/>
      <c r="EF55" s="198"/>
      <c r="EG55" s="310"/>
      <c r="EH55" s="310"/>
      <c r="EI55" s="310"/>
      <c r="EM55" s="318"/>
      <c r="EO55" s="100"/>
      <c r="EP55" s="100"/>
      <c r="EQ55" s="100"/>
      <c r="ER55" s="100"/>
      <c r="ES55" s="100"/>
      <c r="ET55" s="4"/>
      <c r="EV55" s="65"/>
      <c r="EX55" s="4"/>
      <c r="EY55" s="65"/>
      <c r="FA55" s="4"/>
      <c r="FD55" s="54"/>
      <c r="FE55" s="393"/>
      <c r="FF55" s="393"/>
      <c r="FK55" s="65"/>
      <c r="FL55" s="65"/>
      <c r="FM55" s="373"/>
      <c r="GB55" s="96"/>
      <c r="GC55" s="96"/>
    </row>
    <row r="56" spans="1:185" ht="19.7" customHeight="1">
      <c r="A56" s="524" t="s">
        <v>17</v>
      </c>
      <c r="B56" s="1039">
        <v>437.16846589746683</v>
      </c>
      <c r="C56" s="1039">
        <v>176.34925487000029</v>
      </c>
      <c r="D56" s="1039">
        <v>10.408006980349203</v>
      </c>
      <c r="E56" s="1039" t="s">
        <v>49</v>
      </c>
      <c r="F56" s="1039">
        <v>185.86457327974307</v>
      </c>
      <c r="G56" s="1039">
        <v>86.088355255219014</v>
      </c>
      <c r="H56" s="1039">
        <v>64.97665481616248</v>
      </c>
      <c r="I56" s="1039">
        <v>9.9779829315610069</v>
      </c>
      <c r="J56" s="65"/>
      <c r="K56" s="65"/>
      <c r="L56" s="65"/>
      <c r="M56" s="65"/>
      <c r="N56" s="65"/>
      <c r="T56" s="23"/>
      <c r="U56" s="193"/>
      <c r="V56" s="201"/>
      <c r="W56" s="201"/>
      <c r="X56" s="369"/>
      <c r="Y56" s="369"/>
      <c r="Z56" s="369"/>
      <c r="AA56" s="86"/>
      <c r="AB56" s="54"/>
      <c r="AC56" s="158"/>
      <c r="AD56" s="158"/>
      <c r="AE56" s="158"/>
      <c r="AF56" s="302"/>
      <c r="AG56" s="158"/>
      <c r="AH56" s="158"/>
      <c r="AI56" s="160"/>
      <c r="AJ56" s="160"/>
      <c r="AK56" s="160"/>
      <c r="AL56" s="160"/>
      <c r="AM56" s="160"/>
      <c r="AN56" s="160"/>
      <c r="AO56" s="160"/>
      <c r="AP56" s="160"/>
      <c r="AQ56" s="160"/>
      <c r="AR56" s="160"/>
      <c r="AS56" s="160"/>
      <c r="AT56" s="160"/>
      <c r="AU56" s="160"/>
      <c r="AV56" s="54"/>
      <c r="AW56" s="87"/>
      <c r="AX56" s="303"/>
      <c r="AY56" s="303"/>
      <c r="AZ56" s="304"/>
      <c r="BA56" s="304"/>
      <c r="BB56" s="305"/>
      <c r="BC56" s="305"/>
      <c r="BD56" s="87"/>
      <c r="BE56" s="161"/>
      <c r="BF56" s="161"/>
      <c r="BG56" s="161"/>
      <c r="BH56" s="161"/>
      <c r="BI56" s="138"/>
      <c r="BJ56" s="138"/>
      <c r="BK56" s="138"/>
      <c r="BL56" s="138"/>
      <c r="BM56" s="138"/>
      <c r="BN56" s="138"/>
      <c r="BO56" s="138"/>
      <c r="BP56" s="138"/>
      <c r="BQ56" s="161"/>
      <c r="BR56" s="161"/>
      <c r="BS56" s="182"/>
      <c r="BT56" s="54"/>
      <c r="BU56" s="194"/>
      <c r="BV56" s="194"/>
      <c r="BW56" s="194"/>
      <c r="BX56" s="194"/>
      <c r="BY56" s="194"/>
      <c r="BZ56" s="194"/>
      <c r="CA56" s="194"/>
      <c r="CB56" s="194"/>
      <c r="CD56" s="186"/>
      <c r="CE56" s="186"/>
      <c r="CF56" s="186"/>
      <c r="CG56" s="186"/>
      <c r="CH56" s="186"/>
      <c r="CI56" s="186"/>
      <c r="CJ56" s="186"/>
      <c r="CK56" s="186"/>
      <c r="CL56" s="186"/>
      <c r="CM56" s="186"/>
      <c r="CN56" s="54"/>
      <c r="CO56" s="198"/>
      <c r="CP56" s="198"/>
      <c r="CQ56" s="198"/>
      <c r="CR56" s="198"/>
      <c r="CS56" s="198"/>
      <c r="CT56" s="198"/>
      <c r="CU56" s="198"/>
      <c r="CV56" s="198"/>
      <c r="CW56" s="93"/>
      <c r="CX56" s="186"/>
      <c r="CY56" s="186"/>
      <c r="CZ56" s="186"/>
      <c r="DA56" s="186"/>
      <c r="DB56" s="186"/>
      <c r="DC56" s="186"/>
      <c r="DD56" s="186"/>
      <c r="DE56" s="186"/>
      <c r="DF56" s="186"/>
      <c r="DG56" s="186"/>
      <c r="EA56" s="373"/>
      <c r="EB56" s="373"/>
      <c r="EC56" s="54"/>
      <c r="ED56" s="378"/>
      <c r="EE56" s="198"/>
      <c r="EF56" s="198"/>
      <c r="EG56" s="310"/>
      <c r="EH56" s="310"/>
      <c r="EI56" s="310"/>
      <c r="EO56" s="65"/>
      <c r="EQ56" s="4"/>
      <c r="ER56" s="65"/>
      <c r="ET56" s="4"/>
      <c r="EV56" s="65"/>
      <c r="EX56" s="4"/>
      <c r="EY56" s="65"/>
      <c r="FA56" s="4"/>
      <c r="FD56" s="54"/>
      <c r="FE56" s="393"/>
      <c r="FF56" s="393"/>
      <c r="FK56" s="65"/>
      <c r="FL56" s="65"/>
      <c r="FM56" s="373"/>
      <c r="GB56" s="96"/>
      <c r="GC56" s="96"/>
    </row>
    <row r="57" spans="1:185" ht="19.7" customHeight="1">
      <c r="A57" s="670" t="s">
        <v>18</v>
      </c>
      <c r="B57" s="1038">
        <v>513.09577939302028</v>
      </c>
      <c r="C57" s="1038">
        <v>218.12551916175883</v>
      </c>
      <c r="D57" s="1038">
        <v>11.298193964193036</v>
      </c>
      <c r="E57" s="1038" t="s">
        <v>49</v>
      </c>
      <c r="F57" s="1038">
        <v>262.35724300757579</v>
      </c>
      <c r="G57" s="1038">
        <v>154.65527397752751</v>
      </c>
      <c r="H57" s="1038">
        <v>13.073006203141446</v>
      </c>
      <c r="I57" s="1038">
        <v>19.540011020544213</v>
      </c>
      <c r="J57" s="65"/>
      <c r="K57" s="65"/>
      <c r="L57" s="65"/>
      <c r="M57" s="65"/>
      <c r="N57" s="65"/>
      <c r="T57" s="23"/>
      <c r="U57" s="193"/>
      <c r="V57" s="201"/>
      <c r="W57" s="201"/>
      <c r="X57" s="369"/>
      <c r="Y57" s="369"/>
      <c r="Z57" s="369"/>
      <c r="AA57" s="86"/>
      <c r="AB57" s="54"/>
      <c r="AC57" s="158"/>
      <c r="AD57" s="158"/>
      <c r="AE57" s="158"/>
      <c r="AF57" s="302"/>
      <c r="AG57" s="158"/>
      <c r="AH57" s="158"/>
      <c r="AI57" s="160"/>
      <c r="AJ57" s="160"/>
      <c r="AK57" s="160"/>
      <c r="AL57" s="160"/>
      <c r="AM57" s="160"/>
      <c r="AN57" s="160"/>
      <c r="AO57" s="160"/>
      <c r="AP57" s="160"/>
      <c r="AQ57" s="160"/>
      <c r="AR57" s="160"/>
      <c r="AS57" s="160"/>
      <c r="AT57" s="160"/>
      <c r="AU57" s="160"/>
      <c r="AV57" s="54"/>
      <c r="AW57" s="87"/>
      <c r="AX57" s="303"/>
      <c r="AY57" s="303"/>
      <c r="AZ57" s="304"/>
      <c r="BA57" s="304"/>
      <c r="BB57" s="305"/>
      <c r="BC57" s="305"/>
      <c r="BD57" s="87"/>
      <c r="BE57" s="161"/>
      <c r="BF57" s="161"/>
      <c r="BG57" s="161"/>
      <c r="BH57" s="161"/>
      <c r="BI57" s="138"/>
      <c r="BJ57" s="138"/>
      <c r="BK57" s="138"/>
      <c r="BL57" s="138"/>
      <c r="BM57" s="138"/>
      <c r="BN57" s="138"/>
      <c r="BO57" s="138"/>
      <c r="BP57" s="138"/>
      <c r="BQ57" s="161"/>
      <c r="BR57" s="161"/>
      <c r="BS57" s="182"/>
      <c r="BT57" s="54"/>
      <c r="BU57" s="194"/>
      <c r="BV57" s="194"/>
      <c r="BW57" s="194"/>
      <c r="BX57" s="194"/>
      <c r="BY57" s="194"/>
      <c r="BZ57" s="194"/>
      <c r="CA57" s="194"/>
      <c r="CB57" s="194"/>
      <c r="CD57" s="186"/>
      <c r="CE57" s="186"/>
      <c r="CF57" s="186"/>
      <c r="CG57" s="186"/>
      <c r="CH57" s="186"/>
      <c r="CI57" s="186"/>
      <c r="CJ57" s="186"/>
      <c r="CK57" s="186"/>
      <c r="CL57" s="186"/>
      <c r="CM57" s="186"/>
      <c r="CN57" s="54"/>
      <c r="CO57" s="198"/>
      <c r="CP57" s="198"/>
      <c r="CQ57" s="198"/>
      <c r="CR57" s="198"/>
      <c r="CS57" s="198"/>
      <c r="CT57" s="198"/>
      <c r="CU57" s="198"/>
      <c r="CV57" s="198"/>
      <c r="CW57" s="93"/>
      <c r="CX57" s="186"/>
      <c r="CY57" s="186"/>
      <c r="CZ57" s="186"/>
      <c r="DA57" s="186"/>
      <c r="DB57" s="186"/>
      <c r="DC57" s="186"/>
      <c r="DD57" s="186"/>
      <c r="DE57" s="186"/>
      <c r="DF57" s="186"/>
      <c r="DG57" s="186"/>
      <c r="EA57" s="373"/>
      <c r="EB57" s="373"/>
      <c r="EC57" s="54"/>
      <c r="ED57" s="378"/>
      <c r="EE57" s="198"/>
      <c r="EF57" s="198"/>
      <c r="EG57" s="310"/>
      <c r="EH57" s="310"/>
      <c r="EI57" s="310"/>
      <c r="EO57" s="65"/>
      <c r="EQ57" s="4"/>
      <c r="ER57" s="65"/>
      <c r="ET57" s="4"/>
      <c r="EV57" s="65"/>
      <c r="EX57" s="4"/>
      <c r="EY57" s="65"/>
      <c r="FA57" s="4"/>
      <c r="FD57" s="54"/>
      <c r="FE57" s="393"/>
      <c r="FF57" s="393"/>
      <c r="FK57" s="65"/>
      <c r="FL57" s="65"/>
      <c r="FM57" s="373"/>
      <c r="GB57" s="96"/>
      <c r="GC57" s="96"/>
    </row>
    <row r="58" spans="1:185" ht="19.7" customHeight="1">
      <c r="A58" s="524" t="s">
        <v>19</v>
      </c>
      <c r="B58" s="1039">
        <v>404.62786475430948</v>
      </c>
      <c r="C58" s="1039">
        <v>184.03400009723569</v>
      </c>
      <c r="D58" s="1039">
        <v>8.5006976867880812</v>
      </c>
      <c r="E58" s="1039" t="s">
        <v>49</v>
      </c>
      <c r="F58" s="1039">
        <v>178.02572545297699</v>
      </c>
      <c r="G58" s="1039">
        <v>92.032394025573822</v>
      </c>
      <c r="H58" s="1039">
        <v>29.087596882474475</v>
      </c>
      <c r="I58" s="1039">
        <v>13.480542321622325</v>
      </c>
      <c r="J58" s="65"/>
      <c r="K58" s="65"/>
      <c r="L58" s="65"/>
      <c r="M58" s="65"/>
      <c r="N58" s="65"/>
      <c r="T58" s="23"/>
      <c r="U58" s="193"/>
      <c r="V58" s="201"/>
      <c r="W58" s="201"/>
      <c r="X58" s="369"/>
      <c r="Y58" s="369"/>
      <c r="Z58" s="369"/>
      <c r="AA58" s="86"/>
      <c r="AB58" s="54"/>
      <c r="AC58" s="158"/>
      <c r="AD58" s="158"/>
      <c r="AE58" s="158"/>
      <c r="AF58" s="302"/>
      <c r="AG58" s="158"/>
      <c r="AH58" s="158"/>
      <c r="AI58" s="160"/>
      <c r="AJ58" s="160"/>
      <c r="AK58" s="160"/>
      <c r="AL58" s="160"/>
      <c r="AM58" s="160"/>
      <c r="AN58" s="160"/>
      <c r="AO58" s="160"/>
      <c r="AP58" s="160"/>
      <c r="AQ58" s="160"/>
      <c r="AR58" s="160"/>
      <c r="AS58" s="160"/>
      <c r="AT58" s="160"/>
      <c r="AU58" s="160"/>
      <c r="AV58" s="54"/>
      <c r="AW58" s="87"/>
      <c r="AX58" s="303"/>
      <c r="AY58" s="303"/>
      <c r="AZ58" s="304"/>
      <c r="BA58" s="304"/>
      <c r="BB58" s="305"/>
      <c r="BC58" s="305"/>
      <c r="BD58" s="87"/>
      <c r="BE58" s="161"/>
      <c r="BF58" s="161"/>
      <c r="BG58" s="161"/>
      <c r="BH58" s="161"/>
      <c r="BI58" s="138"/>
      <c r="BJ58" s="138"/>
      <c r="BK58" s="138"/>
      <c r="BL58" s="138"/>
      <c r="BM58" s="138"/>
      <c r="BN58" s="138"/>
      <c r="BO58" s="138"/>
      <c r="BP58" s="138"/>
      <c r="BQ58" s="161"/>
      <c r="BR58" s="161"/>
      <c r="BS58" s="182"/>
      <c r="BT58" s="54"/>
      <c r="BU58" s="194"/>
      <c r="BV58" s="194"/>
      <c r="BW58" s="194"/>
      <c r="BX58" s="194"/>
      <c r="BY58" s="194"/>
      <c r="BZ58" s="194"/>
      <c r="CA58" s="194"/>
      <c r="CB58" s="194"/>
      <c r="CD58" s="186"/>
      <c r="CE58" s="186"/>
      <c r="CF58" s="186"/>
      <c r="CG58" s="186"/>
      <c r="CH58" s="186"/>
      <c r="CI58" s="186"/>
      <c r="CJ58" s="186"/>
      <c r="CK58" s="186"/>
      <c r="CL58" s="186"/>
      <c r="CM58" s="186"/>
      <c r="CN58" s="54"/>
      <c r="CO58" s="198"/>
      <c r="CP58" s="198"/>
      <c r="CQ58" s="198"/>
      <c r="CR58" s="198"/>
      <c r="CS58" s="198"/>
      <c r="CT58" s="198"/>
      <c r="CU58" s="198"/>
      <c r="CV58" s="198"/>
      <c r="CW58" s="93"/>
      <c r="CX58" s="186"/>
      <c r="CY58" s="186"/>
      <c r="CZ58" s="186"/>
      <c r="DA58" s="186"/>
      <c r="DB58" s="186"/>
      <c r="DC58" s="186"/>
      <c r="DD58" s="186"/>
      <c r="DE58" s="186"/>
      <c r="DF58" s="186"/>
      <c r="DG58" s="186"/>
      <c r="EA58" s="373"/>
      <c r="EB58" s="373"/>
      <c r="EC58" s="54"/>
      <c r="ED58" s="378"/>
      <c r="EE58" s="198"/>
      <c r="EF58" s="198"/>
      <c r="EG58" s="310"/>
      <c r="EH58" s="310"/>
      <c r="EI58" s="310"/>
      <c r="EO58" s="65"/>
      <c r="EQ58" s="4"/>
      <c r="ER58" s="65"/>
      <c r="ET58" s="4"/>
      <c r="EV58" s="65"/>
      <c r="EX58" s="4"/>
      <c r="EY58" s="65"/>
      <c r="FA58" s="4"/>
      <c r="FD58" s="54"/>
      <c r="FE58" s="393"/>
      <c r="FF58" s="393"/>
      <c r="FK58" s="65"/>
      <c r="FL58" s="65"/>
      <c r="FM58" s="373"/>
      <c r="GB58" s="96"/>
      <c r="GC58" s="96"/>
    </row>
    <row r="59" spans="1:185" ht="19.7" customHeight="1">
      <c r="A59" s="670" t="s">
        <v>20</v>
      </c>
      <c r="B59" s="1038">
        <v>384.01409343765903</v>
      </c>
      <c r="C59" s="1038">
        <v>183.99991122379996</v>
      </c>
      <c r="D59" s="1038">
        <v>10.236696051827273</v>
      </c>
      <c r="E59" s="1038" t="s">
        <v>49</v>
      </c>
      <c r="F59" s="1038">
        <v>175.30664974422362</v>
      </c>
      <c r="G59" s="1038">
        <v>86.055917603703804</v>
      </c>
      <c r="H59" s="1038">
        <v>13.311174672132584</v>
      </c>
      <c r="I59" s="1038">
        <v>11.39635779750286</v>
      </c>
      <c r="J59" s="65"/>
      <c r="K59" s="65"/>
      <c r="L59" s="65"/>
      <c r="M59" s="65"/>
      <c r="N59" s="65"/>
      <c r="T59" s="23"/>
      <c r="U59" s="193"/>
      <c r="V59" s="201"/>
      <c r="W59" s="201"/>
      <c r="X59" s="369"/>
      <c r="Y59" s="369"/>
      <c r="Z59" s="369"/>
      <c r="AA59" s="86"/>
      <c r="AB59" s="54"/>
      <c r="AC59" s="158"/>
      <c r="AD59" s="158"/>
      <c r="AE59" s="158"/>
      <c r="AF59" s="302"/>
      <c r="AG59" s="158"/>
      <c r="AH59" s="158"/>
      <c r="AI59" s="160"/>
      <c r="AJ59" s="160"/>
      <c r="AK59" s="160"/>
      <c r="AL59" s="160"/>
      <c r="AM59" s="160"/>
      <c r="AN59" s="160"/>
      <c r="AO59" s="160"/>
      <c r="AP59" s="160"/>
      <c r="AQ59" s="160"/>
      <c r="AR59" s="160"/>
      <c r="AS59" s="160"/>
      <c r="AT59" s="160"/>
      <c r="AU59" s="160"/>
      <c r="AV59" s="54"/>
      <c r="AW59" s="87"/>
      <c r="AX59" s="303"/>
      <c r="AY59" s="303"/>
      <c r="AZ59" s="304"/>
      <c r="BA59" s="304"/>
      <c r="BB59" s="305"/>
      <c r="BC59" s="305"/>
      <c r="BD59" s="87"/>
      <c r="BE59" s="161"/>
      <c r="BF59" s="161"/>
      <c r="BG59" s="161"/>
      <c r="BH59" s="161"/>
      <c r="BI59" s="138"/>
      <c r="BJ59" s="138"/>
      <c r="BK59" s="138"/>
      <c r="BL59" s="138"/>
      <c r="BM59" s="138"/>
      <c r="BN59" s="138"/>
      <c r="BO59" s="138"/>
      <c r="BP59" s="138"/>
      <c r="BQ59" s="161"/>
      <c r="BR59" s="161"/>
      <c r="BS59" s="182"/>
      <c r="BT59" s="54"/>
      <c r="BU59" s="194"/>
      <c r="BV59" s="194"/>
      <c r="BW59" s="194"/>
      <c r="BX59" s="194"/>
      <c r="BY59" s="194"/>
      <c r="BZ59" s="194"/>
      <c r="CA59" s="194"/>
      <c r="CB59" s="194"/>
      <c r="CD59" s="186"/>
      <c r="CE59" s="186"/>
      <c r="CF59" s="186"/>
      <c r="CG59" s="186"/>
      <c r="CH59" s="186"/>
      <c r="CI59" s="186"/>
      <c r="CJ59" s="186"/>
      <c r="CK59" s="186"/>
      <c r="CL59" s="186"/>
      <c r="CM59" s="186"/>
      <c r="CN59" s="54"/>
      <c r="CO59" s="198"/>
      <c r="CP59" s="198"/>
      <c r="CQ59" s="198"/>
      <c r="CR59" s="198"/>
      <c r="CS59" s="198"/>
      <c r="CT59" s="198"/>
      <c r="CU59" s="198"/>
      <c r="CV59" s="198"/>
      <c r="CW59" s="93"/>
      <c r="CX59" s="186"/>
      <c r="CY59" s="186"/>
      <c r="CZ59" s="186"/>
      <c r="DA59" s="186"/>
      <c r="DB59" s="186"/>
      <c r="DC59" s="186"/>
      <c r="DD59" s="186"/>
      <c r="DE59" s="186"/>
      <c r="DF59" s="186"/>
      <c r="DG59" s="186"/>
      <c r="EA59" s="373"/>
      <c r="EB59" s="373"/>
      <c r="EC59" s="54"/>
      <c r="ED59" s="378"/>
      <c r="EE59" s="198"/>
      <c r="EF59" s="198"/>
      <c r="EG59" s="310"/>
      <c r="EH59" s="310"/>
      <c r="EI59" s="310"/>
      <c r="EO59" s="65"/>
      <c r="EQ59" s="4"/>
      <c r="ER59" s="65"/>
      <c r="ET59" s="4"/>
      <c r="EV59" s="65"/>
      <c r="EX59" s="4"/>
      <c r="EY59" s="65"/>
      <c r="FA59" s="4"/>
      <c r="FD59" s="54"/>
      <c r="FE59" s="393"/>
      <c r="FF59" s="393"/>
      <c r="FK59" s="65"/>
      <c r="FL59" s="65"/>
      <c r="FM59" s="373"/>
      <c r="GB59" s="96"/>
      <c r="GC59" s="96"/>
    </row>
    <row r="60" spans="1:185" ht="19.7" customHeight="1">
      <c r="A60" s="524" t="s">
        <v>21</v>
      </c>
      <c r="B60" s="1039">
        <v>459.23157691663414</v>
      </c>
      <c r="C60" s="1039">
        <v>189.67507025069466</v>
      </c>
      <c r="D60" s="1039">
        <v>8.7755454636648107</v>
      </c>
      <c r="E60" s="1039" t="s">
        <v>49</v>
      </c>
      <c r="F60" s="1039">
        <v>219.96931298555592</v>
      </c>
      <c r="G60" s="1039">
        <v>88.630651001619611</v>
      </c>
      <c r="H60" s="1039">
        <v>40.271253921212484</v>
      </c>
      <c r="I60" s="1039">
        <v>9.3159397591711386</v>
      </c>
      <c r="J60" s="65"/>
      <c r="K60" s="65"/>
      <c r="L60" s="65"/>
      <c r="M60" s="65"/>
      <c r="N60" s="65"/>
      <c r="T60" s="23"/>
      <c r="U60" s="193"/>
      <c r="V60" s="201"/>
      <c r="W60" s="201"/>
      <c r="X60" s="369"/>
      <c r="Y60" s="369"/>
      <c r="Z60" s="369"/>
      <c r="AA60" s="86"/>
      <c r="AB60" s="54"/>
      <c r="AC60" s="158"/>
      <c r="AD60" s="158"/>
      <c r="AE60" s="158"/>
      <c r="AF60" s="302"/>
      <c r="AG60" s="158"/>
      <c r="AH60" s="158"/>
      <c r="AI60" s="160"/>
      <c r="AJ60" s="160"/>
      <c r="AK60" s="160"/>
      <c r="AL60" s="160"/>
      <c r="AM60" s="160"/>
      <c r="AN60" s="160"/>
      <c r="AO60" s="160"/>
      <c r="AP60" s="160"/>
      <c r="AQ60" s="160"/>
      <c r="AR60" s="160"/>
      <c r="AS60" s="160"/>
      <c r="AT60" s="160"/>
      <c r="AU60" s="160"/>
      <c r="AV60" s="54"/>
      <c r="AW60" s="87"/>
      <c r="AX60" s="303"/>
      <c r="AY60" s="303"/>
      <c r="AZ60" s="304"/>
      <c r="BA60" s="304"/>
      <c r="BB60" s="305"/>
      <c r="BC60" s="305"/>
      <c r="BD60" s="87"/>
      <c r="BE60" s="161"/>
      <c r="BF60" s="161"/>
      <c r="BG60" s="161"/>
      <c r="BH60" s="161"/>
      <c r="BI60" s="138"/>
      <c r="BJ60" s="138"/>
      <c r="BK60" s="138"/>
      <c r="BL60" s="138"/>
      <c r="BM60" s="138"/>
      <c r="BN60" s="138"/>
      <c r="BO60" s="138"/>
      <c r="BP60" s="138"/>
      <c r="BQ60" s="161"/>
      <c r="BR60" s="161"/>
      <c r="BS60" s="182"/>
      <c r="BT60" s="54"/>
      <c r="BU60" s="194"/>
      <c r="BV60" s="194"/>
      <c r="BW60" s="194"/>
      <c r="BX60" s="194"/>
      <c r="BY60" s="194"/>
      <c r="BZ60" s="194"/>
      <c r="CA60" s="194"/>
      <c r="CB60" s="194"/>
      <c r="CD60" s="186"/>
      <c r="CE60" s="186"/>
      <c r="CF60" s="186"/>
      <c r="CG60" s="186"/>
      <c r="CH60" s="186"/>
      <c r="CI60" s="186"/>
      <c r="CJ60" s="186"/>
      <c r="CK60" s="186"/>
      <c r="CL60" s="186"/>
      <c r="CM60" s="186"/>
      <c r="CN60" s="54"/>
      <c r="CO60" s="198"/>
      <c r="CP60" s="198"/>
      <c r="CQ60" s="198"/>
      <c r="CR60" s="198"/>
      <c r="CS60" s="198"/>
      <c r="CT60" s="198"/>
      <c r="CU60" s="198"/>
      <c r="CV60" s="198"/>
      <c r="CW60" s="93"/>
      <c r="CX60" s="186"/>
      <c r="CY60" s="186"/>
      <c r="CZ60" s="186"/>
      <c r="DA60" s="186"/>
      <c r="DB60" s="186"/>
      <c r="DC60" s="186"/>
      <c r="DD60" s="186"/>
      <c r="DE60" s="186"/>
      <c r="DF60" s="186"/>
      <c r="DG60" s="186"/>
      <c r="EA60" s="373"/>
      <c r="EB60" s="373"/>
      <c r="EC60" s="54"/>
      <c r="ED60" s="378"/>
      <c r="EE60" s="198"/>
      <c r="EF60" s="198"/>
      <c r="EG60" s="310"/>
      <c r="EH60" s="310"/>
      <c r="EI60" s="310"/>
      <c r="EO60" s="65"/>
      <c r="EQ60" s="4"/>
      <c r="ER60" s="65"/>
      <c r="ET60" s="4"/>
      <c r="EV60" s="65"/>
      <c r="EX60" s="4"/>
      <c r="EY60" s="65"/>
      <c r="FA60" s="4"/>
      <c r="FD60" s="54"/>
      <c r="FE60" s="393"/>
      <c r="FF60" s="393"/>
      <c r="FK60" s="65"/>
      <c r="FL60" s="65"/>
      <c r="FM60" s="373"/>
      <c r="GB60" s="96"/>
      <c r="GC60" s="96"/>
    </row>
    <row r="61" spans="1:185" ht="19.7" customHeight="1">
      <c r="A61" s="670" t="s">
        <v>22</v>
      </c>
      <c r="B61" s="1038">
        <v>447.44821239402063</v>
      </c>
      <c r="C61" s="1038">
        <v>195.06393784874939</v>
      </c>
      <c r="D61" s="1038">
        <v>11.257634692771175</v>
      </c>
      <c r="E61" s="1038" t="s">
        <v>49</v>
      </c>
      <c r="F61" s="1038">
        <v>186.03737112040486</v>
      </c>
      <c r="G61" s="1038">
        <v>80.355834222052124</v>
      </c>
      <c r="H61" s="1038">
        <v>42.816594130964766</v>
      </c>
      <c r="I61" s="1038">
        <v>23.530309293901613</v>
      </c>
      <c r="J61" s="65"/>
      <c r="K61" s="65"/>
      <c r="L61" s="65"/>
      <c r="M61" s="65"/>
      <c r="N61" s="65"/>
      <c r="T61" s="23"/>
      <c r="U61" s="193"/>
      <c r="V61" s="201"/>
      <c r="W61" s="201"/>
      <c r="X61" s="369"/>
      <c r="Y61" s="369"/>
      <c r="Z61" s="369"/>
      <c r="AA61" s="86"/>
      <c r="AB61" s="54"/>
      <c r="AC61" s="158"/>
      <c r="AD61" s="158"/>
      <c r="AE61" s="158"/>
      <c r="AF61" s="302"/>
      <c r="AG61" s="158"/>
      <c r="AH61" s="158"/>
      <c r="AI61" s="160"/>
      <c r="AJ61" s="160"/>
      <c r="AK61" s="160"/>
      <c r="AL61" s="160"/>
      <c r="AM61" s="160"/>
      <c r="AN61" s="160"/>
      <c r="AO61" s="160"/>
      <c r="AP61" s="160"/>
      <c r="AQ61" s="160"/>
      <c r="AR61" s="160"/>
      <c r="AS61" s="160"/>
      <c r="AT61" s="160"/>
      <c r="AU61" s="160"/>
      <c r="AV61" s="54"/>
      <c r="AW61" s="87"/>
      <c r="AX61" s="303"/>
      <c r="AY61" s="303"/>
      <c r="AZ61" s="304"/>
      <c r="BA61" s="304"/>
      <c r="BB61" s="305"/>
      <c r="BC61" s="305"/>
      <c r="BD61" s="87"/>
      <c r="BE61" s="161"/>
      <c r="BF61" s="161"/>
      <c r="BG61" s="161"/>
      <c r="BH61" s="161"/>
      <c r="BI61" s="138"/>
      <c r="BJ61" s="138"/>
      <c r="BK61" s="138"/>
      <c r="BL61" s="138"/>
      <c r="BM61" s="138"/>
      <c r="BN61" s="138"/>
      <c r="BO61" s="138"/>
      <c r="BP61" s="138"/>
      <c r="BQ61" s="161"/>
      <c r="BR61" s="161"/>
      <c r="BS61" s="182"/>
      <c r="BT61" s="54"/>
      <c r="BU61" s="194"/>
      <c r="BV61" s="194"/>
      <c r="BW61" s="194"/>
      <c r="BX61" s="194"/>
      <c r="BY61" s="194"/>
      <c r="BZ61" s="194"/>
      <c r="CA61" s="194"/>
      <c r="CB61" s="194"/>
      <c r="CD61" s="186"/>
      <c r="CE61" s="186"/>
      <c r="CF61" s="186"/>
      <c r="CG61" s="186"/>
      <c r="CH61" s="186"/>
      <c r="CI61" s="186"/>
      <c r="CJ61" s="186"/>
      <c r="CK61" s="186"/>
      <c r="CL61" s="186"/>
      <c r="CM61" s="186"/>
      <c r="CN61" s="54"/>
      <c r="CO61" s="198"/>
      <c r="CP61" s="198"/>
      <c r="CQ61" s="198"/>
      <c r="CR61" s="198"/>
      <c r="CS61" s="198"/>
      <c r="CT61" s="198"/>
      <c r="CU61" s="198"/>
      <c r="CV61" s="198"/>
      <c r="CW61" s="93"/>
      <c r="CX61" s="186"/>
      <c r="CY61" s="186"/>
      <c r="CZ61" s="287"/>
      <c r="DA61" s="287"/>
      <c r="DB61" s="264"/>
      <c r="DC61" s="135"/>
      <c r="DD61" s="186"/>
      <c r="DE61" s="186"/>
      <c r="DF61" s="186"/>
      <c r="DG61" s="186"/>
      <c r="EA61" s="373"/>
      <c r="EB61" s="373"/>
      <c r="EC61" s="54"/>
      <c r="ED61" s="378"/>
      <c r="EE61" s="198"/>
      <c r="EF61" s="198"/>
      <c r="EG61" s="310"/>
      <c r="EH61" s="310"/>
      <c r="EI61" s="310"/>
      <c r="EO61" s="65"/>
      <c r="EQ61" s="4"/>
      <c r="ER61" s="65"/>
      <c r="ET61" s="4"/>
      <c r="EV61" s="65"/>
      <c r="EX61" s="4"/>
      <c r="EY61" s="65"/>
      <c r="FA61" s="4"/>
      <c r="FD61" s="54"/>
      <c r="FE61" s="393"/>
      <c r="FF61" s="393"/>
      <c r="FK61" s="65"/>
      <c r="FL61" s="65"/>
      <c r="FM61" s="373"/>
      <c r="GB61" s="96"/>
      <c r="GC61" s="96"/>
    </row>
    <row r="62" spans="1:185" ht="19.7" customHeight="1">
      <c r="A62" s="524" t="s">
        <v>23</v>
      </c>
      <c r="B62" s="1039">
        <v>404.81046033144833</v>
      </c>
      <c r="C62" s="1039">
        <v>204.13472941964062</v>
      </c>
      <c r="D62" s="1039">
        <v>10.122285335998374</v>
      </c>
      <c r="E62" s="1039" t="s">
        <v>49</v>
      </c>
      <c r="F62" s="1039">
        <v>181.30226761518264</v>
      </c>
      <c r="G62" s="1039">
        <v>80.283549016414909</v>
      </c>
      <c r="H62" s="1039">
        <v>8.8704987265491901</v>
      </c>
      <c r="I62" s="1039">
        <v>10.502964570075896</v>
      </c>
      <c r="J62" s="65"/>
      <c r="K62" s="65"/>
      <c r="L62" s="65"/>
      <c r="M62" s="65"/>
      <c r="N62" s="65"/>
      <c r="T62" s="23"/>
      <c r="U62" s="193"/>
      <c r="V62" s="201"/>
      <c r="W62" s="201"/>
      <c r="X62" s="369"/>
      <c r="Y62" s="369"/>
      <c r="Z62" s="369"/>
      <c r="AA62" s="86"/>
      <c r="AB62" s="54"/>
      <c r="AC62" s="158"/>
      <c r="AD62" s="158"/>
      <c r="AE62" s="158"/>
      <c r="AF62" s="302"/>
      <c r="AG62" s="158"/>
      <c r="AH62" s="158"/>
      <c r="AI62" s="160"/>
      <c r="AJ62" s="160"/>
      <c r="AK62" s="160"/>
      <c r="AL62" s="160"/>
      <c r="AM62" s="160"/>
      <c r="AN62" s="160"/>
      <c r="AO62" s="160"/>
      <c r="AP62" s="160"/>
      <c r="AQ62" s="160"/>
      <c r="AR62" s="160"/>
      <c r="AS62" s="160"/>
      <c r="AT62" s="160"/>
      <c r="AU62" s="160"/>
      <c r="AV62" s="54"/>
      <c r="AW62" s="87"/>
      <c r="AX62" s="303"/>
      <c r="AY62" s="303"/>
      <c r="AZ62" s="304"/>
      <c r="BA62" s="304"/>
      <c r="BB62" s="305"/>
      <c r="BC62" s="305"/>
      <c r="BD62" s="87"/>
      <c r="BE62" s="161"/>
      <c r="BF62" s="161"/>
      <c r="BG62" s="161"/>
      <c r="BH62" s="161"/>
      <c r="BI62" s="138"/>
      <c r="BJ62" s="138"/>
      <c r="BK62" s="138"/>
      <c r="BL62" s="138"/>
      <c r="BM62" s="138"/>
      <c r="BN62" s="138"/>
      <c r="BO62" s="138"/>
      <c r="BP62" s="138"/>
      <c r="BQ62" s="161"/>
      <c r="BR62" s="161"/>
      <c r="BS62" s="182"/>
      <c r="BT62" s="54"/>
      <c r="BU62" s="194"/>
      <c r="BV62" s="194"/>
      <c r="BW62" s="194"/>
      <c r="BX62" s="194"/>
      <c r="BY62" s="194"/>
      <c r="BZ62" s="194"/>
      <c r="CA62" s="194"/>
      <c r="CB62" s="194"/>
      <c r="CD62" s="186"/>
      <c r="CE62" s="186"/>
      <c r="CF62" s="186"/>
      <c r="CG62" s="186"/>
      <c r="CH62" s="186"/>
      <c r="CI62" s="186"/>
      <c r="CJ62" s="186"/>
      <c r="CK62" s="186"/>
      <c r="CL62" s="186"/>
      <c r="CM62" s="186"/>
      <c r="CN62" s="54"/>
      <c r="CO62" s="198"/>
      <c r="CP62" s="198"/>
      <c r="CQ62" s="198"/>
      <c r="CR62" s="198"/>
      <c r="CS62" s="198"/>
      <c r="CT62" s="198"/>
      <c r="CU62" s="198"/>
      <c r="CV62" s="198"/>
      <c r="CW62" s="93"/>
      <c r="CX62" s="186"/>
      <c r="CY62" s="186"/>
      <c r="CZ62" s="186"/>
      <c r="DA62" s="186"/>
      <c r="DB62" s="186"/>
      <c r="DC62" s="186"/>
      <c r="DD62" s="186"/>
      <c r="DE62" s="186"/>
      <c r="DF62" s="186"/>
      <c r="DG62" s="186"/>
      <c r="EA62" s="373"/>
      <c r="EB62" s="373"/>
      <c r="EC62" s="54"/>
      <c r="ED62" s="378"/>
      <c r="EE62" s="198"/>
      <c r="EF62" s="198"/>
      <c r="EG62" s="310"/>
      <c r="EH62" s="310"/>
      <c r="EI62" s="310"/>
      <c r="EO62" s="65"/>
      <c r="EQ62" s="4"/>
      <c r="ER62" s="65"/>
      <c r="ET62" s="4"/>
      <c r="EV62" s="65"/>
      <c r="EX62" s="4"/>
      <c r="EY62" s="65"/>
      <c r="FA62" s="4"/>
      <c r="FD62" s="54"/>
      <c r="FE62" s="393"/>
      <c r="FF62" s="393"/>
      <c r="FK62" s="65"/>
      <c r="FL62" s="65"/>
      <c r="FM62" s="373"/>
      <c r="GB62" s="96"/>
      <c r="GC62" s="96"/>
    </row>
    <row r="63" spans="1:185" ht="19.7" customHeight="1">
      <c r="A63" s="670" t="s">
        <v>24</v>
      </c>
      <c r="B63" s="1038">
        <v>397.88442224326838</v>
      </c>
      <c r="C63" s="1038">
        <v>170.2724229705743</v>
      </c>
      <c r="D63" s="1038">
        <v>10.579824141009231</v>
      </c>
      <c r="E63" s="1038" t="s">
        <v>49</v>
      </c>
      <c r="F63" s="1038">
        <v>149.65625866361748</v>
      </c>
      <c r="G63" s="1038">
        <v>72.798851487604509</v>
      </c>
      <c r="H63" s="1038">
        <v>67.076610765107375</v>
      </c>
      <c r="I63" s="1038">
        <v>10.879129843969219</v>
      </c>
      <c r="J63" s="65"/>
      <c r="K63" s="65"/>
      <c r="L63" s="65"/>
      <c r="M63" s="65"/>
      <c r="N63" s="65"/>
      <c r="T63" s="23"/>
      <c r="U63" s="193"/>
      <c r="V63" s="201"/>
      <c r="W63" s="201"/>
      <c r="X63" s="369"/>
      <c r="Y63" s="369"/>
      <c r="Z63" s="369"/>
      <c r="AA63" s="86"/>
      <c r="AB63" s="54"/>
      <c r="AC63" s="158"/>
      <c r="AD63" s="158"/>
      <c r="AE63" s="158"/>
      <c r="AF63" s="302"/>
      <c r="AG63" s="158"/>
      <c r="AH63" s="158"/>
      <c r="AI63" s="160"/>
      <c r="AJ63" s="160"/>
      <c r="AK63" s="160"/>
      <c r="AL63" s="160"/>
      <c r="AM63" s="160"/>
      <c r="AN63" s="160"/>
      <c r="AO63" s="160"/>
      <c r="AP63" s="160"/>
      <c r="AQ63" s="160"/>
      <c r="AR63" s="160"/>
      <c r="AS63" s="160"/>
      <c r="AT63" s="160"/>
      <c r="AU63" s="160"/>
      <c r="AV63" s="54"/>
      <c r="AW63" s="87"/>
      <c r="AX63" s="303"/>
      <c r="AY63" s="303"/>
      <c r="AZ63" s="304"/>
      <c r="BA63" s="304"/>
      <c r="BB63" s="305"/>
      <c r="BC63" s="305"/>
      <c r="BD63" s="87"/>
      <c r="BE63" s="161"/>
      <c r="BF63" s="161"/>
      <c r="BG63" s="161"/>
      <c r="BH63" s="161"/>
      <c r="BI63" s="138"/>
      <c r="BJ63" s="138"/>
      <c r="BK63" s="138"/>
      <c r="BL63" s="138"/>
      <c r="BM63" s="138"/>
      <c r="BN63" s="138"/>
      <c r="BO63" s="138"/>
      <c r="BP63" s="138"/>
      <c r="BQ63" s="161"/>
      <c r="BR63" s="161"/>
      <c r="BS63" s="182"/>
      <c r="BT63" s="54"/>
      <c r="BU63" s="194"/>
      <c r="BV63" s="194"/>
      <c r="BW63" s="194"/>
      <c r="BX63" s="194"/>
      <c r="BY63" s="194"/>
      <c r="BZ63" s="194"/>
      <c r="CA63" s="194"/>
      <c r="CB63" s="194"/>
      <c r="CD63" s="186"/>
      <c r="CE63" s="186"/>
      <c r="CF63" s="186"/>
      <c r="CG63" s="186"/>
      <c r="CH63" s="186"/>
      <c r="CI63" s="186"/>
      <c r="CJ63" s="186"/>
      <c r="CK63" s="186"/>
      <c r="CL63" s="186"/>
      <c r="CM63" s="186"/>
      <c r="CN63" s="54"/>
      <c r="CO63" s="198"/>
      <c r="CP63" s="198"/>
      <c r="CQ63" s="198"/>
      <c r="CR63" s="198"/>
      <c r="CS63" s="198"/>
      <c r="CT63" s="198"/>
      <c r="CU63" s="198"/>
      <c r="CV63" s="198"/>
      <c r="CW63" s="93"/>
      <c r="CX63" s="186"/>
      <c r="CY63" s="186"/>
      <c r="CZ63" s="186"/>
      <c r="DA63" s="186"/>
      <c r="DB63" s="186"/>
      <c r="DC63" s="186"/>
      <c r="DD63" s="186"/>
      <c r="DE63" s="186"/>
      <c r="DF63" s="186"/>
      <c r="DG63" s="186"/>
      <c r="EA63" s="373"/>
      <c r="EB63" s="373"/>
      <c r="EC63" s="54"/>
      <c r="ED63" s="378"/>
      <c r="EE63" s="198"/>
      <c r="EF63" s="198"/>
      <c r="EG63" s="310"/>
      <c r="EH63" s="310"/>
      <c r="EI63" s="310"/>
      <c r="EO63" s="65"/>
      <c r="EQ63" s="4"/>
      <c r="ER63" s="65"/>
      <c r="ET63" s="4"/>
      <c r="EV63" s="65"/>
      <c r="EX63" s="4"/>
      <c r="EY63" s="65"/>
      <c r="FA63" s="4"/>
      <c r="FD63" s="54"/>
      <c r="FE63" s="393"/>
      <c r="FF63" s="393"/>
      <c r="FK63" s="65"/>
      <c r="FL63" s="65"/>
      <c r="FM63" s="373"/>
      <c r="GB63" s="96"/>
      <c r="GC63" s="96"/>
    </row>
    <row r="64" spans="1:185" ht="19.7" customHeight="1">
      <c r="A64" s="524" t="s">
        <v>25</v>
      </c>
      <c r="B64" s="1039">
        <v>426.22457788140554</v>
      </c>
      <c r="C64" s="1039">
        <v>184.4485430216854</v>
      </c>
      <c r="D64" s="1039">
        <v>10.098316642458528</v>
      </c>
      <c r="E64" s="1039" t="s">
        <v>49</v>
      </c>
      <c r="F64" s="1039">
        <v>227.72302348444308</v>
      </c>
      <c r="G64" s="1039">
        <v>113.14484468567643</v>
      </c>
      <c r="H64" s="1039">
        <v>0</v>
      </c>
      <c r="I64" s="1039">
        <v>14.053011375277116</v>
      </c>
      <c r="J64" s="65"/>
      <c r="K64" s="65"/>
      <c r="L64" s="65"/>
      <c r="M64" s="65"/>
      <c r="N64" s="65"/>
      <c r="T64" s="23"/>
      <c r="U64" s="193"/>
      <c r="V64" s="201"/>
      <c r="W64" s="201"/>
      <c r="X64" s="369"/>
      <c r="Y64" s="369"/>
      <c r="Z64" s="369"/>
      <c r="AA64" s="86"/>
      <c r="AB64" s="54"/>
      <c r="AC64" s="158"/>
      <c r="AD64" s="158"/>
      <c r="AE64" s="158"/>
      <c r="AF64" s="302"/>
      <c r="AG64" s="158"/>
      <c r="AH64" s="158"/>
      <c r="AI64" s="160"/>
      <c r="AJ64" s="160"/>
      <c r="AK64" s="160"/>
      <c r="AL64" s="160"/>
      <c r="AM64" s="160"/>
      <c r="AN64" s="160"/>
      <c r="AO64" s="160"/>
      <c r="AP64" s="160"/>
      <c r="AQ64" s="160"/>
      <c r="AR64" s="160"/>
      <c r="AS64" s="160"/>
      <c r="AT64" s="160"/>
      <c r="AU64" s="160"/>
      <c r="AV64" s="54"/>
      <c r="AW64" s="87"/>
      <c r="AX64" s="303"/>
      <c r="AY64" s="303"/>
      <c r="AZ64" s="304"/>
      <c r="BA64" s="304"/>
      <c r="BB64" s="305"/>
      <c r="BC64" s="305"/>
      <c r="BD64" s="87"/>
      <c r="BE64" s="161"/>
      <c r="BF64" s="161"/>
      <c r="BG64" s="161"/>
      <c r="BH64" s="161"/>
      <c r="BI64" s="138"/>
      <c r="BJ64" s="138"/>
      <c r="BK64" s="138"/>
      <c r="BL64" s="138"/>
      <c r="BM64" s="138"/>
      <c r="BN64" s="138"/>
      <c r="BO64" s="138"/>
      <c r="BP64" s="138"/>
      <c r="BQ64" s="161"/>
      <c r="BR64" s="161"/>
      <c r="BS64" s="182"/>
      <c r="BT64" s="54"/>
      <c r="BU64" s="194"/>
      <c r="BV64" s="194"/>
      <c r="BW64" s="194"/>
      <c r="BX64" s="194"/>
      <c r="BY64" s="194"/>
      <c r="BZ64" s="194"/>
      <c r="CA64" s="194"/>
      <c r="CB64" s="194"/>
      <c r="CD64" s="186"/>
      <c r="CE64" s="186"/>
      <c r="CF64" s="186"/>
      <c r="CG64" s="186"/>
      <c r="CH64" s="186"/>
      <c r="CI64" s="186"/>
      <c r="CJ64" s="186"/>
      <c r="CK64" s="186"/>
      <c r="CL64" s="186"/>
      <c r="CM64" s="186"/>
      <c r="CN64" s="54"/>
      <c r="CO64" s="198"/>
      <c r="CP64" s="198"/>
      <c r="CQ64" s="198"/>
      <c r="CR64" s="198"/>
      <c r="CS64" s="198"/>
      <c r="CT64" s="198"/>
      <c r="CU64" s="198"/>
      <c r="CV64" s="198"/>
      <c r="CW64" s="93"/>
      <c r="CX64" s="186"/>
      <c r="CY64" s="186"/>
      <c r="CZ64" s="186"/>
      <c r="DA64" s="186"/>
      <c r="DB64" s="186"/>
      <c r="DC64" s="186"/>
      <c r="DD64" s="186"/>
      <c r="DE64" s="186"/>
      <c r="DF64" s="186"/>
      <c r="DG64" s="186"/>
      <c r="EA64" s="373"/>
      <c r="EB64" s="373"/>
      <c r="EC64" s="54"/>
      <c r="ED64" s="378"/>
      <c r="EE64" s="198"/>
      <c r="EF64" s="198"/>
      <c r="EG64" s="310"/>
      <c r="EH64" s="310"/>
      <c r="EI64" s="310"/>
      <c r="EK64" s="322"/>
      <c r="EL64" s="312"/>
      <c r="EM64" s="312"/>
      <c r="EN64" s="312"/>
      <c r="EO64" s="312"/>
      <c r="EP64" s="312"/>
      <c r="EQ64" s="117"/>
      <c r="ER64" s="312"/>
      <c r="ET64" s="4"/>
      <c r="EV64" s="65"/>
      <c r="EX64" s="4"/>
      <c r="EY64" s="65"/>
      <c r="FA64" s="4"/>
      <c r="FD64" s="54"/>
      <c r="FE64" s="393"/>
      <c r="FF64" s="393"/>
      <c r="FK64" s="65"/>
      <c r="FL64" s="65"/>
      <c r="FM64" s="373"/>
      <c r="GB64" s="96"/>
      <c r="GC64" s="96"/>
    </row>
    <row r="65" spans="1:245" ht="19.7" customHeight="1">
      <c r="A65" s="670" t="s">
        <v>26</v>
      </c>
      <c r="B65" s="1038">
        <v>342.75379031740874</v>
      </c>
      <c r="C65" s="1038">
        <v>155.9012638356208</v>
      </c>
      <c r="D65" s="1038" t="s">
        <v>49</v>
      </c>
      <c r="E65" s="1038" t="s">
        <v>49</v>
      </c>
      <c r="F65" s="1038">
        <v>156.67285730338247</v>
      </c>
      <c r="G65" s="1038">
        <v>78.232571078078038</v>
      </c>
      <c r="H65" s="1038">
        <v>16.44464682818753</v>
      </c>
      <c r="I65" s="1038">
        <v>13.735022350217973</v>
      </c>
      <c r="J65" s="65"/>
      <c r="K65" s="65"/>
      <c r="L65" s="65"/>
      <c r="M65" s="65"/>
      <c r="N65" s="65"/>
      <c r="T65" s="23"/>
      <c r="U65" s="193"/>
      <c r="V65" s="201"/>
      <c r="W65" s="201"/>
      <c r="X65" s="369"/>
      <c r="Y65" s="369"/>
      <c r="Z65" s="369"/>
      <c r="AA65" s="86"/>
      <c r="AB65" s="54"/>
      <c r="AC65" s="158"/>
      <c r="AD65" s="158"/>
      <c r="AE65" s="158"/>
      <c r="AF65" s="302"/>
      <c r="AG65" s="158"/>
      <c r="AH65" s="158"/>
      <c r="AI65" s="160"/>
      <c r="AJ65" s="160"/>
      <c r="AK65" s="160"/>
      <c r="AL65" s="160"/>
      <c r="AM65" s="160"/>
      <c r="AN65" s="160"/>
      <c r="AO65" s="160"/>
      <c r="AP65" s="160"/>
      <c r="AQ65" s="160"/>
      <c r="AR65" s="160"/>
      <c r="AS65" s="160"/>
      <c r="AT65" s="160"/>
      <c r="AU65" s="160"/>
      <c r="AV65" s="54"/>
      <c r="AW65" s="87"/>
      <c r="AX65" s="303"/>
      <c r="AY65" s="303"/>
      <c r="AZ65" s="304"/>
      <c r="BA65" s="304"/>
      <c r="BB65" s="305"/>
      <c r="BC65" s="305"/>
      <c r="BD65" s="87"/>
      <c r="BE65" s="161"/>
      <c r="BF65" s="161"/>
      <c r="BG65" s="161"/>
      <c r="BH65" s="161"/>
      <c r="BI65" s="138"/>
      <c r="BJ65" s="138"/>
      <c r="BK65" s="138"/>
      <c r="BL65" s="138"/>
      <c r="BM65" s="138"/>
      <c r="BN65" s="138"/>
      <c r="BO65" s="138"/>
      <c r="BP65" s="138"/>
      <c r="BQ65" s="161"/>
      <c r="BR65" s="161"/>
      <c r="BS65" s="182"/>
      <c r="BT65" s="54"/>
      <c r="BU65" s="194"/>
      <c r="BV65" s="194"/>
      <c r="BW65" s="194"/>
      <c r="BX65" s="194"/>
      <c r="BY65" s="194"/>
      <c r="BZ65" s="194"/>
      <c r="CA65" s="194"/>
      <c r="CB65" s="194"/>
      <c r="CD65" s="186"/>
      <c r="CE65" s="186"/>
      <c r="CF65" s="186"/>
      <c r="CG65" s="186"/>
      <c r="CH65" s="186"/>
      <c r="CI65" s="186"/>
      <c r="CJ65" s="186"/>
      <c r="CK65" s="186"/>
      <c r="CL65" s="186"/>
      <c r="CM65" s="186"/>
      <c r="CN65" s="54"/>
      <c r="CO65" s="198"/>
      <c r="CP65" s="198"/>
      <c r="CQ65" s="198"/>
      <c r="CR65" s="198"/>
      <c r="CS65" s="198"/>
      <c r="CT65" s="198"/>
      <c r="CU65" s="198"/>
      <c r="CV65" s="198"/>
      <c r="CW65" s="93"/>
      <c r="CX65" s="186"/>
      <c r="CY65" s="186"/>
      <c r="CZ65" s="186"/>
      <c r="DA65" s="186"/>
      <c r="DB65" s="186"/>
      <c r="DC65" s="186"/>
      <c r="DD65" s="186"/>
      <c r="DE65" s="186"/>
      <c r="DF65" s="186"/>
      <c r="DG65" s="186"/>
      <c r="EA65" s="373"/>
      <c r="EB65" s="373"/>
      <c r="EC65" s="54"/>
      <c r="ED65" s="378"/>
      <c r="EE65" s="198"/>
      <c r="EF65" s="198"/>
      <c r="EG65" s="310"/>
      <c r="EH65" s="310"/>
      <c r="EI65" s="310"/>
      <c r="EK65" s="312"/>
      <c r="EL65" s="312"/>
      <c r="EM65" s="312"/>
      <c r="EN65" s="312"/>
      <c r="EO65" s="312"/>
      <c r="EP65" s="312"/>
      <c r="EQ65" s="117"/>
      <c r="ER65" s="312"/>
      <c r="ET65" s="4"/>
      <c r="EV65" s="65"/>
      <c r="EX65" s="4"/>
      <c r="EY65" s="65"/>
      <c r="FA65" s="4"/>
      <c r="FD65" s="54"/>
      <c r="FE65" s="393"/>
      <c r="FF65" s="393"/>
      <c r="FK65" s="65"/>
      <c r="FL65" s="65"/>
      <c r="FM65" s="373"/>
      <c r="GB65" s="96"/>
      <c r="GC65" s="96"/>
    </row>
    <row r="66" spans="1:245" ht="19.7" customHeight="1">
      <c r="A66" s="524" t="s">
        <v>27</v>
      </c>
      <c r="B66" s="1039">
        <v>400.03790175796502</v>
      </c>
      <c r="C66" s="1039">
        <v>183.54587874178029</v>
      </c>
      <c r="D66" s="1039">
        <v>10.022151828891237</v>
      </c>
      <c r="E66" s="1039" t="s">
        <v>49</v>
      </c>
      <c r="F66" s="1039">
        <v>158.51509744067985</v>
      </c>
      <c r="G66" s="1039">
        <v>82.053765826962689</v>
      </c>
      <c r="H66" s="1039">
        <v>46.34777524659625</v>
      </c>
      <c r="I66" s="1039">
        <v>11.629150328908658</v>
      </c>
      <c r="J66" s="65"/>
      <c r="K66" s="65"/>
      <c r="L66" s="65"/>
      <c r="M66" s="65"/>
      <c r="N66" s="65"/>
      <c r="T66" s="23"/>
      <c r="U66" s="193"/>
      <c r="V66" s="201"/>
      <c r="W66" s="201"/>
      <c r="X66" s="369"/>
      <c r="Y66" s="369"/>
      <c r="Z66" s="369"/>
      <c r="AA66" s="86"/>
      <c r="AB66" s="54"/>
      <c r="AC66" s="158"/>
      <c r="AD66" s="158"/>
      <c r="AE66" s="158"/>
      <c r="AF66" s="302"/>
      <c r="AG66" s="158"/>
      <c r="AH66" s="158"/>
      <c r="AI66" s="160"/>
      <c r="AJ66" s="160"/>
      <c r="AK66" s="160"/>
      <c r="AL66" s="160"/>
      <c r="AM66" s="160"/>
      <c r="AN66" s="160"/>
      <c r="AO66" s="160"/>
      <c r="AP66" s="160"/>
      <c r="AQ66" s="160"/>
      <c r="AR66" s="160"/>
      <c r="AS66" s="160"/>
      <c r="AT66" s="160"/>
      <c r="AU66" s="160"/>
      <c r="AV66" s="54"/>
      <c r="AW66" s="87"/>
      <c r="AX66" s="303"/>
      <c r="AY66" s="303"/>
      <c r="AZ66" s="304"/>
      <c r="BA66" s="304"/>
      <c r="BB66" s="305"/>
      <c r="BC66" s="305"/>
      <c r="BD66" s="87"/>
      <c r="BE66" s="161"/>
      <c r="BF66" s="161"/>
      <c r="BG66" s="161"/>
      <c r="BH66" s="161"/>
      <c r="BI66" s="138"/>
      <c r="BJ66" s="138"/>
      <c r="BK66" s="138"/>
      <c r="BL66" s="138"/>
      <c r="BM66" s="138"/>
      <c r="BN66" s="138"/>
      <c r="BO66" s="138"/>
      <c r="BP66" s="138"/>
      <c r="BQ66" s="161"/>
      <c r="BR66" s="161"/>
      <c r="BS66" s="182"/>
      <c r="BT66" s="54"/>
      <c r="BU66" s="194"/>
      <c r="BV66" s="194"/>
      <c r="BW66" s="194"/>
      <c r="BX66" s="194"/>
      <c r="BY66" s="194"/>
      <c r="BZ66" s="194"/>
      <c r="CA66" s="194"/>
      <c r="CB66" s="194"/>
      <c r="CD66" s="186"/>
      <c r="CE66" s="186"/>
      <c r="CF66" s="186"/>
      <c r="CG66" s="186"/>
      <c r="CH66" s="186"/>
      <c r="CI66" s="186"/>
      <c r="CJ66" s="186"/>
      <c r="CK66" s="186"/>
      <c r="CL66" s="186"/>
      <c r="CM66" s="186"/>
      <c r="CN66" s="54"/>
      <c r="CO66" s="198"/>
      <c r="CP66" s="198"/>
      <c r="CQ66" s="198"/>
      <c r="CR66" s="198"/>
      <c r="CS66" s="198"/>
      <c r="CT66" s="198"/>
      <c r="CU66" s="198"/>
      <c r="CV66" s="198"/>
      <c r="CW66" s="93"/>
      <c r="CX66" s="186"/>
      <c r="CY66" s="186"/>
      <c r="CZ66" s="186"/>
      <c r="DA66" s="186"/>
      <c r="DB66" s="186"/>
      <c r="DC66" s="186"/>
      <c r="DD66" s="186"/>
      <c r="DE66" s="186"/>
      <c r="DF66" s="186"/>
      <c r="DG66" s="186"/>
      <c r="EA66" s="373"/>
      <c r="EB66" s="373"/>
      <c r="EC66" s="54"/>
      <c r="ED66" s="378"/>
      <c r="EE66" s="198"/>
      <c r="EF66" s="198"/>
      <c r="EG66" s="310"/>
      <c r="EH66" s="310"/>
      <c r="EI66" s="310"/>
      <c r="EK66" s="312"/>
      <c r="EL66" s="312"/>
      <c r="EM66" s="312"/>
      <c r="EN66" s="312"/>
      <c r="EO66" s="312"/>
      <c r="EP66" s="312"/>
      <c r="EQ66" s="117"/>
      <c r="ER66" s="312"/>
      <c r="ET66" s="4"/>
      <c r="EV66" s="65"/>
      <c r="EX66" s="4"/>
      <c r="EY66" s="65"/>
      <c r="FA66" s="4"/>
      <c r="FD66" s="54"/>
      <c r="FE66" s="393"/>
      <c r="FF66" s="393"/>
      <c r="FK66" s="65"/>
      <c r="FL66" s="65"/>
      <c r="FM66" s="373"/>
      <c r="GB66" s="96"/>
      <c r="GC66" s="96"/>
    </row>
    <row r="67" spans="1:245" ht="19.7" customHeight="1">
      <c r="A67" s="670" t="s">
        <v>28</v>
      </c>
      <c r="B67" s="1038">
        <v>367.09630714495142</v>
      </c>
      <c r="C67" s="1038">
        <v>171.10742727276715</v>
      </c>
      <c r="D67" s="1038" t="s">
        <v>49</v>
      </c>
      <c r="E67" s="1038" t="s">
        <v>49</v>
      </c>
      <c r="F67" s="1038">
        <v>154.46366119556149</v>
      </c>
      <c r="G67" s="1038">
        <v>91.075980733039131</v>
      </c>
      <c r="H67" s="1038">
        <v>34.034429717316826</v>
      </c>
      <c r="I67" s="1038">
        <v>7.4907889593059362</v>
      </c>
      <c r="J67" s="65"/>
      <c r="K67" s="65"/>
      <c r="L67" s="65"/>
      <c r="M67" s="65"/>
      <c r="N67" s="65"/>
      <c r="T67" s="23"/>
      <c r="U67" s="193"/>
      <c r="V67" s="201"/>
      <c r="W67" s="201"/>
      <c r="X67" s="117"/>
      <c r="Y67" s="125"/>
      <c r="Z67" s="94"/>
      <c r="AA67" s="86"/>
      <c r="AB67" s="54"/>
      <c r="AC67" s="158"/>
      <c r="AD67" s="158"/>
      <c r="AE67" s="158"/>
      <c r="AF67" s="302"/>
      <c r="AG67" s="158"/>
      <c r="AH67" s="158"/>
      <c r="AI67" s="160"/>
      <c r="AJ67" s="160"/>
      <c r="AK67" s="160"/>
      <c r="AL67" s="160"/>
      <c r="AM67" s="160"/>
      <c r="AN67" s="160"/>
      <c r="AO67" s="160"/>
      <c r="AP67" s="160"/>
      <c r="AQ67" s="160"/>
      <c r="AR67" s="160"/>
      <c r="AS67" s="160"/>
      <c r="AT67" s="160"/>
      <c r="AU67" s="160"/>
      <c r="AV67" s="54"/>
      <c r="AW67" s="87"/>
      <c r="AX67" s="303"/>
      <c r="AY67" s="303"/>
      <c r="AZ67" s="304"/>
      <c r="BA67" s="304"/>
      <c r="BB67" s="305"/>
      <c r="BC67" s="305"/>
      <c r="BD67" s="87"/>
      <c r="BE67" s="161"/>
      <c r="BF67" s="161"/>
      <c r="BG67" s="161"/>
      <c r="BH67" s="161"/>
      <c r="BI67" s="138"/>
      <c r="BJ67" s="138"/>
      <c r="BK67" s="138"/>
      <c r="BL67" s="138"/>
      <c r="BM67" s="138"/>
      <c r="BN67" s="138"/>
      <c r="BO67" s="138"/>
      <c r="BP67" s="138"/>
      <c r="BQ67" s="161"/>
      <c r="BR67" s="161"/>
      <c r="BS67" s="182"/>
      <c r="BT67" s="54"/>
      <c r="BU67" s="194"/>
      <c r="BV67" s="194"/>
      <c r="BW67" s="194"/>
      <c r="BX67" s="194"/>
      <c r="BY67" s="194"/>
      <c r="BZ67" s="194"/>
      <c r="CA67" s="194"/>
      <c r="CB67" s="194"/>
      <c r="CD67" s="186"/>
      <c r="CE67" s="186"/>
      <c r="CF67" s="186"/>
      <c r="CG67" s="186"/>
      <c r="CH67" s="186"/>
      <c r="CI67" s="186"/>
      <c r="CJ67" s="186"/>
      <c r="CK67" s="186"/>
      <c r="CL67" s="186"/>
      <c r="CM67" s="186"/>
      <c r="CN67" s="54"/>
      <c r="CO67" s="198"/>
      <c r="CP67" s="198"/>
      <c r="CQ67" s="198"/>
      <c r="CR67" s="198"/>
      <c r="CS67" s="198"/>
      <c r="CT67" s="198"/>
      <c r="CU67" s="198"/>
      <c r="CV67" s="198"/>
      <c r="CW67" s="93"/>
      <c r="CX67" s="186"/>
      <c r="CY67" s="186"/>
      <c r="CZ67" s="186"/>
      <c r="DA67" s="186"/>
      <c r="DB67" s="186"/>
      <c r="DC67" s="186"/>
      <c r="DD67" s="186"/>
      <c r="DE67" s="186"/>
      <c r="DF67" s="186"/>
      <c r="DG67" s="186"/>
      <c r="EA67" s="373"/>
      <c r="EB67" s="373"/>
      <c r="EC67" s="54"/>
      <c r="ED67" s="378"/>
      <c r="EE67" s="198"/>
      <c r="EF67" s="198"/>
      <c r="EG67" s="310"/>
      <c r="EH67" s="310"/>
      <c r="EI67" s="310"/>
      <c r="EK67" s="312"/>
      <c r="EL67" s="312"/>
      <c r="EM67" s="312"/>
      <c r="EN67" s="312"/>
      <c r="EO67" s="312"/>
      <c r="EP67" s="312"/>
      <c r="EQ67" s="117"/>
      <c r="ER67" s="312"/>
      <c r="ET67" s="4"/>
      <c r="EV67" s="65"/>
      <c r="EX67" s="4"/>
      <c r="EY67" s="65"/>
      <c r="FA67" s="4"/>
      <c r="FD67" s="54"/>
      <c r="FE67" s="393"/>
      <c r="FF67" s="393"/>
      <c r="FK67" s="65"/>
      <c r="FL67" s="65"/>
      <c r="FM67" s="373"/>
      <c r="GB67" s="96"/>
      <c r="GC67" s="96"/>
    </row>
    <row r="68" spans="1:245" s="323" customFormat="1" ht="19.7" customHeight="1">
      <c r="A68" s="679" t="s">
        <v>29</v>
      </c>
      <c r="B68" s="1033">
        <v>413.8985221624427</v>
      </c>
      <c r="C68" s="1033">
        <v>184.24539242534911</v>
      </c>
      <c r="D68" s="1033">
        <v>8.6077898481405644</v>
      </c>
      <c r="E68" s="1033" t="s">
        <v>49</v>
      </c>
      <c r="F68" s="1033">
        <v>184.11035261807453</v>
      </c>
      <c r="G68" s="1033">
        <v>89.025267182219068</v>
      </c>
      <c r="H68" s="1033">
        <v>34.62764756084831</v>
      </c>
      <c r="I68" s="1033">
        <v>10.915129558170722</v>
      </c>
      <c r="J68" s="65"/>
      <c r="K68" s="65"/>
      <c r="L68" s="65"/>
      <c r="M68" s="65"/>
      <c r="N68" s="65"/>
      <c r="O68" s="2"/>
      <c r="P68" s="23"/>
      <c r="Q68" s="23"/>
      <c r="R68" s="23"/>
      <c r="S68" s="23"/>
      <c r="T68" s="23"/>
      <c r="U68" s="193"/>
      <c r="V68" s="321"/>
      <c r="W68" s="321"/>
      <c r="X68" s="321"/>
      <c r="Y68" s="125"/>
      <c r="Z68" s="73"/>
      <c r="AA68" s="91"/>
      <c r="AB68" s="74"/>
      <c r="AC68" s="212"/>
      <c r="AD68" s="212"/>
      <c r="AE68" s="212"/>
      <c r="AF68" s="324"/>
      <c r="AG68" s="212"/>
      <c r="AH68" s="212"/>
      <c r="AI68" s="214"/>
      <c r="AJ68" s="214"/>
      <c r="AK68" s="214"/>
      <c r="AL68" s="214"/>
      <c r="AM68" s="214"/>
      <c r="AN68" s="214"/>
      <c r="AO68" s="214"/>
      <c r="AP68" s="214"/>
      <c r="AQ68" s="214"/>
      <c r="AR68" s="214"/>
      <c r="AS68" s="214"/>
      <c r="AT68" s="214"/>
      <c r="AU68" s="214"/>
      <c r="AV68" s="74"/>
      <c r="AW68" s="89"/>
      <c r="AX68" s="325"/>
      <c r="AY68" s="325"/>
      <c r="AZ68" s="326"/>
      <c r="BA68" s="326"/>
      <c r="BB68" s="327"/>
      <c r="BC68" s="327"/>
      <c r="BD68" s="89"/>
      <c r="BE68" s="215"/>
      <c r="BF68" s="215"/>
      <c r="BG68" s="215"/>
      <c r="BH68" s="215"/>
      <c r="BI68" s="145"/>
      <c r="BJ68" s="145"/>
      <c r="BK68" s="145"/>
      <c r="BL68" s="145"/>
      <c r="BM68" s="145"/>
      <c r="BN68" s="145"/>
      <c r="BO68" s="145"/>
      <c r="BP68" s="145"/>
      <c r="BQ68" s="215"/>
      <c r="BR68" s="215"/>
      <c r="BS68" s="219"/>
      <c r="BT68" s="74"/>
      <c r="BU68" s="230"/>
      <c r="BV68" s="230"/>
      <c r="BW68" s="230"/>
      <c r="BX68" s="230"/>
      <c r="BY68" s="230"/>
      <c r="BZ68" s="230"/>
      <c r="CA68" s="230"/>
      <c r="CB68" s="230"/>
      <c r="CC68" s="73"/>
      <c r="CD68" s="222"/>
      <c r="CE68" s="222"/>
      <c r="CF68" s="222"/>
      <c r="CG68" s="222"/>
      <c r="CH68" s="222"/>
      <c r="CI68" s="222"/>
      <c r="CJ68" s="222"/>
      <c r="CK68" s="222"/>
      <c r="CL68" s="222"/>
      <c r="CM68" s="222"/>
      <c r="CN68" s="74"/>
      <c r="CO68" s="233"/>
      <c r="CP68" s="233"/>
      <c r="CQ68" s="233"/>
      <c r="CR68" s="233"/>
      <c r="CS68" s="233"/>
      <c r="CT68" s="233"/>
      <c r="CU68" s="233"/>
      <c r="CV68" s="233"/>
      <c r="CW68" s="396"/>
      <c r="CX68" s="222"/>
      <c r="CY68" s="222"/>
      <c r="CZ68" s="222"/>
      <c r="DA68" s="222"/>
      <c r="DB68" s="222"/>
      <c r="DC68" s="222"/>
      <c r="DD68" s="222"/>
      <c r="DE68" s="222"/>
      <c r="DF68" s="222"/>
      <c r="DG68" s="222"/>
      <c r="EC68" s="74"/>
      <c r="ED68" s="381"/>
      <c r="EE68" s="233"/>
      <c r="EF68" s="233"/>
      <c r="EG68" s="330"/>
      <c r="EH68" s="330"/>
      <c r="EI68" s="330"/>
      <c r="EK68" s="322"/>
      <c r="EL68" s="312"/>
      <c r="EM68" s="312"/>
      <c r="EN68" s="312"/>
      <c r="EO68" s="312"/>
      <c r="EQ68" s="322"/>
      <c r="ER68" s="322"/>
      <c r="FD68" s="74"/>
      <c r="FE68" s="397"/>
      <c r="FF68" s="397"/>
      <c r="FM68" s="373"/>
      <c r="FN68" s="73"/>
      <c r="FO68" s="73"/>
      <c r="FP68" s="73"/>
      <c r="FQ68" s="73"/>
      <c r="FR68" s="73"/>
      <c r="FS68" s="73"/>
      <c r="FT68" s="73"/>
      <c r="FU68" s="73"/>
      <c r="FV68" s="73"/>
      <c r="FW68" s="73"/>
      <c r="FX68" s="73"/>
      <c r="FY68" s="73"/>
      <c r="FZ68" s="73"/>
      <c r="GA68" s="73"/>
      <c r="GB68" s="73"/>
      <c r="GC68" s="73"/>
      <c r="GD68" s="73"/>
      <c r="GE68" s="4"/>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row>
    <row r="69" spans="1:245" ht="19.7" customHeight="1">
      <c r="A69" s="670" t="s">
        <v>30</v>
      </c>
      <c r="B69" s="1038">
        <v>425.80051098384632</v>
      </c>
      <c r="C69" s="1038">
        <v>215.94300490655863</v>
      </c>
      <c r="D69" s="1038">
        <v>5.6544434350299371</v>
      </c>
      <c r="E69" s="1038">
        <v>13.600094130741381</v>
      </c>
      <c r="F69" s="1038">
        <v>114.54234538326321</v>
      </c>
      <c r="G69" s="1038">
        <v>61.538901677349841</v>
      </c>
      <c r="H69" s="1038">
        <v>85.253430690273674</v>
      </c>
      <c r="I69" s="1038">
        <v>10.061730003750743</v>
      </c>
      <c r="J69" s="65"/>
      <c r="K69" s="65"/>
      <c r="L69" s="65"/>
      <c r="M69" s="65"/>
      <c r="N69" s="65"/>
      <c r="P69" s="71"/>
      <c r="Q69" s="71"/>
      <c r="R69" s="71"/>
      <c r="S69" s="71"/>
      <c r="T69" s="71"/>
      <c r="U69" s="229"/>
      <c r="V69" s="321"/>
      <c r="W69" s="321"/>
      <c r="X69" s="116"/>
      <c r="Y69" s="217"/>
      <c r="Z69" s="73"/>
      <c r="AA69" s="86"/>
      <c r="AB69" s="54"/>
      <c r="AC69" s="158"/>
      <c r="AD69" s="158"/>
      <c r="AE69" s="158"/>
      <c r="AF69" s="302"/>
      <c r="AG69" s="158"/>
      <c r="AH69" s="158"/>
      <c r="AI69" s="160"/>
      <c r="AJ69" s="160"/>
      <c r="AK69" s="160"/>
      <c r="AL69" s="160"/>
      <c r="AM69" s="160"/>
      <c r="AN69" s="160"/>
      <c r="AO69" s="160"/>
      <c r="AP69" s="160"/>
      <c r="AQ69" s="160"/>
      <c r="AR69" s="160"/>
      <c r="AS69" s="160"/>
      <c r="AT69" s="160"/>
      <c r="AU69" s="160"/>
      <c r="AV69" s="54"/>
      <c r="AW69" s="87"/>
      <c r="AX69" s="303"/>
      <c r="AY69" s="303"/>
      <c r="AZ69" s="304"/>
      <c r="BA69" s="304"/>
      <c r="BB69" s="305"/>
      <c r="BC69" s="305"/>
      <c r="BD69" s="87"/>
      <c r="BE69" s="161"/>
      <c r="BF69" s="161"/>
      <c r="BG69" s="161"/>
      <c r="BH69" s="161"/>
      <c r="BI69" s="138"/>
      <c r="BJ69" s="138"/>
      <c r="BK69" s="138"/>
      <c r="BL69" s="138"/>
      <c r="BM69" s="138"/>
      <c r="BN69" s="138"/>
      <c r="BO69" s="138"/>
      <c r="BP69" s="138"/>
      <c r="BQ69" s="161"/>
      <c r="BR69" s="161"/>
      <c r="BS69" s="182"/>
      <c r="BT69" s="54"/>
      <c r="BU69" s="194"/>
      <c r="BV69" s="194"/>
      <c r="BW69" s="194"/>
      <c r="BX69" s="194"/>
      <c r="BY69" s="194"/>
      <c r="BZ69" s="194"/>
      <c r="CA69" s="194"/>
      <c r="CB69" s="194"/>
      <c r="CD69" s="186"/>
      <c r="CE69" s="186"/>
      <c r="CF69" s="186"/>
      <c r="CG69" s="186"/>
      <c r="CH69" s="186"/>
      <c r="CI69" s="186"/>
      <c r="CJ69" s="186"/>
      <c r="CK69" s="186"/>
      <c r="CL69" s="186"/>
      <c r="CM69" s="186"/>
      <c r="CN69" s="54"/>
      <c r="CO69" s="198"/>
      <c r="CP69" s="198"/>
      <c r="CQ69" s="198"/>
      <c r="CR69" s="198"/>
      <c r="CS69" s="198"/>
      <c r="CT69" s="198"/>
      <c r="CU69" s="198"/>
      <c r="CV69" s="198"/>
      <c r="CW69" s="93"/>
      <c r="CX69" s="186"/>
      <c r="CY69" s="186"/>
      <c r="CZ69" s="186"/>
      <c r="DA69" s="186"/>
      <c r="DB69" s="186"/>
      <c r="DC69" s="186"/>
      <c r="DD69" s="186"/>
      <c r="DE69" s="186"/>
      <c r="DF69" s="186"/>
      <c r="DG69" s="186"/>
      <c r="EA69" s="373"/>
      <c r="EB69" s="373"/>
      <c r="EC69" s="54"/>
      <c r="ED69" s="378"/>
      <c r="EE69" s="198"/>
      <c r="EF69" s="198"/>
      <c r="EG69" s="310"/>
      <c r="EH69" s="310"/>
      <c r="EI69" s="310"/>
      <c r="EK69" s="312"/>
      <c r="EO69" s="65"/>
      <c r="EQ69" s="117"/>
      <c r="ER69" s="312"/>
      <c r="ET69" s="4"/>
      <c r="EV69" s="65"/>
      <c r="EX69" s="4"/>
      <c r="EY69" s="65"/>
      <c r="FA69" s="4"/>
      <c r="FD69" s="54"/>
      <c r="FE69" s="393"/>
      <c r="FF69" s="393"/>
      <c r="FK69" s="65"/>
      <c r="FL69" s="65"/>
      <c r="FM69" s="373"/>
      <c r="GB69" s="96"/>
      <c r="GC69" s="96"/>
    </row>
    <row r="70" spans="1:245" ht="19.7" customHeight="1">
      <c r="A70" s="679" t="s">
        <v>31</v>
      </c>
      <c r="B70" s="1033">
        <v>416.11158818198305</v>
      </c>
      <c r="C70" s="1033">
        <v>190.1392737031214</v>
      </c>
      <c r="D70" s="1033">
        <v>8.0586420805814942</v>
      </c>
      <c r="E70" s="1033">
        <v>2.5288131786151204</v>
      </c>
      <c r="F70" s="1033">
        <v>171.17481762734778</v>
      </c>
      <c r="G70" s="1033">
        <v>83.914428782664828</v>
      </c>
      <c r="H70" s="1033">
        <v>44.041049139152165</v>
      </c>
      <c r="I70" s="1033">
        <v>10.756447712361755</v>
      </c>
      <c r="J70" s="65"/>
      <c r="K70" s="65"/>
      <c r="L70" s="65"/>
      <c r="M70" s="65"/>
      <c r="N70" s="65"/>
      <c r="T70" s="23"/>
      <c r="U70" s="193"/>
      <c r="V70" s="201"/>
      <c r="W70" s="201"/>
      <c r="X70" s="117"/>
      <c r="Y70" s="125"/>
      <c r="Z70" s="94"/>
      <c r="AA70" s="86"/>
      <c r="AB70" s="74"/>
      <c r="AC70" s="212"/>
      <c r="AD70" s="212"/>
      <c r="AE70" s="212"/>
      <c r="AF70" s="324"/>
      <c r="AG70" s="212"/>
      <c r="AH70" s="212"/>
      <c r="AI70" s="214"/>
      <c r="AJ70" s="214"/>
      <c r="AK70" s="214"/>
      <c r="AL70" s="214"/>
      <c r="AM70" s="214"/>
      <c r="AN70" s="214"/>
      <c r="AO70" s="214"/>
      <c r="AP70" s="214"/>
      <c r="AQ70" s="214"/>
      <c r="AR70" s="214"/>
      <c r="AS70" s="214"/>
      <c r="AT70" s="214"/>
      <c r="AU70" s="214"/>
      <c r="AV70" s="74"/>
      <c r="AW70" s="89"/>
      <c r="AX70" s="325"/>
      <c r="AY70" s="325"/>
      <c r="AZ70" s="326"/>
      <c r="BA70" s="326"/>
      <c r="BB70" s="327"/>
      <c r="BC70" s="327"/>
      <c r="BD70" s="89"/>
      <c r="BE70" s="215"/>
      <c r="BF70" s="215"/>
      <c r="BG70" s="215"/>
      <c r="BH70" s="215"/>
      <c r="BI70" s="145"/>
      <c r="BJ70" s="145"/>
      <c r="BK70" s="145"/>
      <c r="BL70" s="145"/>
      <c r="BM70" s="145"/>
      <c r="BN70" s="145"/>
      <c r="BO70" s="145"/>
      <c r="BP70" s="145"/>
      <c r="BQ70" s="215"/>
      <c r="BR70" s="215"/>
      <c r="BS70" s="219"/>
      <c r="BT70" s="74"/>
      <c r="BU70" s="230"/>
      <c r="BV70" s="230"/>
      <c r="BW70" s="230"/>
      <c r="BX70" s="230"/>
      <c r="BY70" s="230"/>
      <c r="BZ70" s="230"/>
      <c r="CA70" s="230"/>
      <c r="CB70" s="230"/>
      <c r="CD70" s="241"/>
      <c r="CE70" s="241"/>
      <c r="CF70" s="241"/>
      <c r="CG70" s="241"/>
      <c r="CH70" s="241"/>
      <c r="CI70" s="241"/>
      <c r="CJ70" s="241"/>
      <c r="CK70" s="241"/>
      <c r="CL70" s="241"/>
      <c r="CM70" s="241"/>
      <c r="CN70" s="74"/>
      <c r="CO70" s="233"/>
      <c r="CP70" s="233"/>
      <c r="CQ70" s="233"/>
      <c r="CR70" s="233"/>
      <c r="CS70" s="233"/>
      <c r="CT70" s="233"/>
      <c r="CU70" s="233"/>
      <c r="CV70" s="233"/>
      <c r="CW70" s="93"/>
      <c r="CX70" s="241"/>
      <c r="CY70" s="241"/>
      <c r="CZ70" s="241"/>
      <c r="DA70" s="241"/>
      <c r="DB70" s="241"/>
      <c r="DC70" s="241"/>
      <c r="DD70" s="241"/>
      <c r="DE70" s="241"/>
      <c r="DF70" s="241"/>
      <c r="DG70" s="241"/>
      <c r="EA70" s="373"/>
      <c r="EB70" s="373"/>
      <c r="EC70" s="74"/>
      <c r="ED70" s="381"/>
      <c r="EE70" s="233"/>
      <c r="EF70" s="233"/>
      <c r="EG70" s="330"/>
      <c r="EH70" s="330"/>
      <c r="EI70" s="330"/>
      <c r="EL70" s="322"/>
      <c r="EM70" s="322"/>
      <c r="EN70" s="312"/>
      <c r="EO70" s="312"/>
      <c r="EP70" s="312"/>
      <c r="EQ70" s="117"/>
      <c r="ER70" s="312"/>
      <c r="ET70" s="4"/>
      <c r="EV70" s="65"/>
      <c r="EX70" s="4"/>
      <c r="EY70" s="65"/>
      <c r="FA70" s="4"/>
      <c r="FD70" s="74"/>
      <c r="FE70" s="397"/>
      <c r="FF70" s="397"/>
      <c r="FK70" s="65"/>
      <c r="FL70" s="65"/>
      <c r="FM70" s="373"/>
      <c r="GB70" s="96"/>
      <c r="GC70" s="96"/>
    </row>
    <row r="71" spans="1:245" ht="19.7" customHeight="1">
      <c r="A71" s="670" t="s">
        <v>32</v>
      </c>
      <c r="B71" s="1038">
        <v>992.95376884887958</v>
      </c>
      <c r="C71" s="1038">
        <v>464.43433290640519</v>
      </c>
      <c r="D71" s="1038" t="s">
        <v>49</v>
      </c>
      <c r="E71" s="1038" t="s">
        <v>49</v>
      </c>
      <c r="F71" s="1038">
        <v>377.09272014247199</v>
      </c>
      <c r="G71" s="1038">
        <v>37.380863858698966</v>
      </c>
      <c r="H71" s="1038">
        <v>48.791793220380335</v>
      </c>
      <c r="I71" s="1038">
        <v>102.63492257962216</v>
      </c>
      <c r="J71" s="65"/>
      <c r="K71" s="65"/>
      <c r="L71" s="65"/>
      <c r="M71" s="65"/>
      <c r="N71" s="65"/>
      <c r="T71" s="23"/>
      <c r="U71" s="229"/>
      <c r="V71" s="321"/>
      <c r="W71" s="321"/>
      <c r="X71" s="116"/>
      <c r="Y71" s="217"/>
      <c r="Z71" s="73"/>
      <c r="AA71" s="86"/>
      <c r="AB71" s="54"/>
      <c r="AC71" s="158"/>
      <c r="AD71" s="158"/>
      <c r="AE71" s="158"/>
      <c r="AF71" s="302"/>
      <c r="AG71" s="158"/>
      <c r="AH71" s="158"/>
      <c r="AI71" s="160"/>
      <c r="AJ71" s="160"/>
      <c r="AK71" s="160"/>
      <c r="AL71" s="160"/>
      <c r="AM71" s="160"/>
      <c r="AN71" s="160"/>
      <c r="AO71" s="160"/>
      <c r="AP71" s="160"/>
      <c r="AQ71" s="160"/>
      <c r="AR71" s="160"/>
      <c r="AS71" s="160"/>
      <c r="AT71" s="160"/>
      <c r="AU71" s="160"/>
      <c r="AV71" s="54"/>
      <c r="AW71" s="87"/>
      <c r="AX71" s="303"/>
      <c r="AY71" s="303"/>
      <c r="AZ71" s="304"/>
      <c r="BA71" s="304"/>
      <c r="BB71" s="305"/>
      <c r="BC71" s="305"/>
      <c r="BD71" s="87"/>
      <c r="BE71" s="161"/>
      <c r="BF71" s="161"/>
      <c r="BG71" s="161"/>
      <c r="BH71" s="161"/>
      <c r="BI71" s="138"/>
      <c r="BJ71" s="138"/>
      <c r="BK71" s="138"/>
      <c r="BL71" s="138"/>
      <c r="BM71" s="138"/>
      <c r="BN71" s="138"/>
      <c r="BO71" s="138"/>
      <c r="BP71" s="138"/>
      <c r="BQ71" s="161"/>
      <c r="BR71" s="161"/>
      <c r="BS71" s="182"/>
      <c r="BT71" s="54"/>
      <c r="BU71" s="194"/>
      <c r="BV71" s="194"/>
      <c r="BW71" s="194"/>
      <c r="BX71" s="194"/>
      <c r="BY71" s="194"/>
      <c r="BZ71" s="194"/>
      <c r="CA71" s="194"/>
      <c r="CB71" s="194"/>
      <c r="CD71" s="186"/>
      <c r="CE71" s="186"/>
      <c r="CF71" s="186"/>
      <c r="CG71" s="186"/>
      <c r="CH71" s="186"/>
      <c r="CI71" s="186"/>
      <c r="CJ71" s="186"/>
      <c r="CK71" s="186"/>
      <c r="CL71" s="186"/>
      <c r="CM71" s="186"/>
      <c r="CN71" s="54"/>
      <c r="CO71" s="198"/>
      <c r="CP71" s="198"/>
      <c r="CQ71" s="198"/>
      <c r="CR71" s="198"/>
      <c r="CS71" s="198"/>
      <c r="CT71" s="198"/>
      <c r="CU71" s="198"/>
      <c r="CV71" s="198"/>
      <c r="CW71" s="93"/>
      <c r="CX71" s="186"/>
      <c r="CY71" s="186"/>
      <c r="CZ71" s="186"/>
      <c r="DA71" s="186"/>
      <c r="DB71" s="186"/>
      <c r="DC71" s="186"/>
      <c r="DD71" s="186"/>
      <c r="DE71" s="186"/>
      <c r="DF71" s="186"/>
      <c r="DG71" s="186"/>
      <c r="EA71" s="373"/>
      <c r="EB71" s="373"/>
      <c r="EC71" s="54"/>
      <c r="ED71" s="378"/>
      <c r="EE71" s="198"/>
      <c r="EF71" s="198"/>
      <c r="EG71" s="310"/>
      <c r="EH71" s="310"/>
      <c r="EI71" s="310"/>
      <c r="EK71" s="322"/>
      <c r="EL71" s="312"/>
      <c r="EM71" s="312"/>
      <c r="EO71" s="65"/>
      <c r="EP71" s="312"/>
      <c r="EQ71" s="117"/>
      <c r="ER71" s="312"/>
      <c r="ET71" s="4"/>
      <c r="EV71" s="65"/>
      <c r="EX71" s="4"/>
      <c r="EY71" s="65"/>
      <c r="FA71" s="4"/>
      <c r="FD71" s="54"/>
      <c r="FE71" s="393"/>
      <c r="FF71" s="393"/>
      <c r="FK71" s="65"/>
      <c r="FL71" s="65"/>
      <c r="FM71" s="373"/>
      <c r="GB71" s="96"/>
      <c r="GC71" s="96"/>
    </row>
    <row r="72" spans="1:245" ht="19.7" customHeight="1">
      <c r="A72" s="524" t="s">
        <v>33</v>
      </c>
      <c r="B72" s="1039">
        <v>658.56307721257792</v>
      </c>
      <c r="C72" s="1039">
        <v>321.60723624046682</v>
      </c>
      <c r="D72" s="1039" t="s">
        <v>49</v>
      </c>
      <c r="E72" s="1039" t="s">
        <v>49</v>
      </c>
      <c r="F72" s="1039">
        <v>319.87949599207502</v>
      </c>
      <c r="G72" s="1039">
        <v>23.696570012155714</v>
      </c>
      <c r="H72" s="1039">
        <v>4.325876963407407E-3</v>
      </c>
      <c r="I72" s="1039">
        <v>17.072019103072684</v>
      </c>
      <c r="J72" s="65"/>
      <c r="K72" s="65"/>
      <c r="L72" s="65"/>
      <c r="M72" s="65"/>
      <c r="N72" s="65"/>
      <c r="T72" s="23"/>
      <c r="U72" s="193"/>
      <c r="V72" s="201"/>
      <c r="W72" s="201"/>
      <c r="X72" s="117"/>
      <c r="Y72" s="125"/>
      <c r="Z72" s="94"/>
      <c r="AA72" s="86"/>
      <c r="AB72" s="54"/>
      <c r="AC72" s="158"/>
      <c r="AD72" s="158"/>
      <c r="AE72" s="158"/>
      <c r="AF72" s="302"/>
      <c r="AG72" s="158"/>
      <c r="AH72" s="158"/>
      <c r="AI72" s="160"/>
      <c r="AJ72" s="160"/>
      <c r="AK72" s="160"/>
      <c r="AL72" s="160"/>
      <c r="AM72" s="160"/>
      <c r="AN72" s="160"/>
      <c r="AO72" s="160"/>
      <c r="AP72" s="160"/>
      <c r="AQ72" s="160"/>
      <c r="AR72" s="160"/>
      <c r="AS72" s="160"/>
      <c r="AT72" s="160"/>
      <c r="AU72" s="160"/>
      <c r="AV72" s="54"/>
      <c r="AW72" s="87"/>
      <c r="AX72" s="303"/>
      <c r="AY72" s="303"/>
      <c r="AZ72" s="304"/>
      <c r="BA72" s="304"/>
      <c r="BB72" s="305"/>
      <c r="BC72" s="305"/>
      <c r="BD72" s="87"/>
      <c r="BE72" s="161"/>
      <c r="BF72" s="161"/>
      <c r="BG72" s="161"/>
      <c r="BH72" s="161"/>
      <c r="BI72" s="138"/>
      <c r="BJ72" s="138"/>
      <c r="BK72" s="138"/>
      <c r="BL72" s="138"/>
      <c r="BM72" s="138"/>
      <c r="BN72" s="138"/>
      <c r="BO72" s="138"/>
      <c r="BP72" s="138"/>
      <c r="BQ72" s="161"/>
      <c r="BR72" s="161"/>
      <c r="BS72" s="182"/>
      <c r="BT72" s="54"/>
      <c r="BU72" s="194"/>
      <c r="BV72" s="194"/>
      <c r="BW72" s="194"/>
      <c r="BX72" s="194"/>
      <c r="BY72" s="194"/>
      <c r="BZ72" s="194"/>
      <c r="CA72" s="194"/>
      <c r="CB72" s="194"/>
      <c r="CD72" s="186"/>
      <c r="CE72" s="186"/>
      <c r="CF72" s="186"/>
      <c r="CG72" s="186"/>
      <c r="CH72" s="186"/>
      <c r="CI72" s="186"/>
      <c r="CJ72" s="186"/>
      <c r="CK72" s="186"/>
      <c r="CL72" s="186"/>
      <c r="CM72" s="186"/>
      <c r="CN72" s="54"/>
      <c r="CO72" s="198"/>
      <c r="CP72" s="198"/>
      <c r="CQ72" s="198"/>
      <c r="CR72" s="198"/>
      <c r="CS72" s="198"/>
      <c r="CT72" s="198"/>
      <c r="CU72" s="198"/>
      <c r="CV72" s="198"/>
      <c r="CW72" s="93"/>
      <c r="CX72" s="186"/>
      <c r="CY72" s="186"/>
      <c r="CZ72" s="186"/>
      <c r="DA72" s="186"/>
      <c r="DB72" s="186"/>
      <c r="DC72" s="186"/>
      <c r="DD72" s="186"/>
      <c r="DE72" s="186"/>
      <c r="DF72" s="186"/>
      <c r="DG72" s="186"/>
      <c r="EA72" s="373"/>
      <c r="EB72" s="373"/>
      <c r="EC72" s="54"/>
      <c r="ED72" s="378"/>
      <c r="EE72" s="198"/>
      <c r="EF72" s="198"/>
      <c r="EG72" s="310"/>
      <c r="EH72" s="310"/>
      <c r="EI72" s="310"/>
      <c r="EK72" s="312"/>
      <c r="EL72" s="312"/>
      <c r="EM72" s="312"/>
      <c r="EN72" s="312"/>
      <c r="EO72" s="312"/>
      <c r="EP72" s="312"/>
      <c r="EQ72" s="117"/>
      <c r="ER72" s="312"/>
      <c r="ET72" s="4"/>
      <c r="EV72" s="65"/>
      <c r="EX72" s="4"/>
      <c r="EY72" s="65"/>
      <c r="FA72" s="4"/>
      <c r="FD72" s="54"/>
      <c r="FE72" s="393"/>
      <c r="FF72" s="393"/>
      <c r="FK72" s="65"/>
      <c r="FL72" s="65"/>
      <c r="FM72" s="373"/>
      <c r="GB72" s="96"/>
      <c r="GC72" s="96"/>
    </row>
    <row r="73" spans="1:245" ht="19.7" customHeight="1">
      <c r="A73" s="670" t="s">
        <v>34</v>
      </c>
      <c r="B73" s="1038">
        <v>988.0868129127291</v>
      </c>
      <c r="C73" s="1038">
        <v>407.58146309311292</v>
      </c>
      <c r="D73" s="1038" t="s">
        <v>49</v>
      </c>
      <c r="E73" s="1038" t="s">
        <v>49</v>
      </c>
      <c r="F73" s="1038">
        <v>392.71473634014501</v>
      </c>
      <c r="G73" s="1038">
        <v>54.830184628059968</v>
      </c>
      <c r="H73" s="1038">
        <v>149.78466301321981</v>
      </c>
      <c r="I73" s="1038">
        <v>38.005950466251342</v>
      </c>
      <c r="J73" s="65"/>
      <c r="K73" s="65"/>
      <c r="L73" s="65"/>
      <c r="M73" s="65"/>
      <c r="N73" s="65"/>
      <c r="T73" s="23"/>
      <c r="U73" s="193"/>
      <c r="V73" s="201"/>
      <c r="W73" s="333"/>
      <c r="X73" s="4"/>
      <c r="Y73" s="125"/>
      <c r="Z73" s="94"/>
      <c r="AA73" s="86"/>
      <c r="AB73" s="54"/>
      <c r="AC73" s="158"/>
      <c r="AD73" s="158"/>
      <c r="AE73" s="158"/>
      <c r="AF73" s="302"/>
      <c r="AG73" s="158"/>
      <c r="AH73" s="158"/>
      <c r="AI73" s="160"/>
      <c r="AJ73" s="160"/>
      <c r="AK73" s="160"/>
      <c r="AL73" s="160"/>
      <c r="AM73" s="160"/>
      <c r="AN73" s="160"/>
      <c r="AO73" s="160"/>
      <c r="AP73" s="160"/>
      <c r="AQ73" s="160"/>
      <c r="AR73" s="160"/>
      <c r="AS73" s="160"/>
      <c r="AT73" s="160"/>
      <c r="AU73" s="160"/>
      <c r="AV73" s="54"/>
      <c r="AW73" s="87"/>
      <c r="AX73" s="303"/>
      <c r="AY73" s="303"/>
      <c r="AZ73" s="304"/>
      <c r="BA73" s="304"/>
      <c r="BB73" s="305"/>
      <c r="BC73" s="305"/>
      <c r="BD73" s="87"/>
      <c r="BE73" s="161"/>
      <c r="BF73" s="117"/>
      <c r="BG73" s="4"/>
      <c r="BH73" s="117"/>
      <c r="BI73" s="117"/>
      <c r="BJ73" s="4"/>
      <c r="BK73" s="117"/>
      <c r="BL73" s="4"/>
      <c r="BM73" s="4"/>
      <c r="BN73" s="4"/>
      <c r="BO73" s="4"/>
      <c r="BP73" s="129"/>
      <c r="BQ73" s="161"/>
      <c r="BR73" s="161"/>
      <c r="BS73" s="182"/>
      <c r="BT73" s="54"/>
      <c r="BU73" s="194"/>
      <c r="BV73" s="194"/>
      <c r="BW73" s="194"/>
      <c r="BX73" s="194"/>
      <c r="BY73" s="194"/>
      <c r="BZ73" s="194"/>
      <c r="CA73" s="194"/>
      <c r="CB73" s="194"/>
      <c r="CD73" s="186"/>
      <c r="CE73" s="186"/>
      <c r="CF73" s="186"/>
      <c r="CG73" s="186"/>
      <c r="CH73" s="186"/>
      <c r="CI73" s="186"/>
      <c r="CJ73" s="186"/>
      <c r="CK73" s="186"/>
      <c r="CL73" s="186"/>
      <c r="CM73" s="186"/>
      <c r="CN73" s="54"/>
      <c r="CO73" s="198"/>
      <c r="CP73" s="198"/>
      <c r="CQ73" s="198"/>
      <c r="CR73" s="198"/>
      <c r="CS73" s="198"/>
      <c r="CT73" s="198"/>
      <c r="CU73" s="198"/>
      <c r="CV73" s="198"/>
      <c r="CW73" s="93"/>
      <c r="CX73" s="186"/>
      <c r="CY73" s="186"/>
      <c r="CZ73" s="186"/>
      <c r="DA73" s="186"/>
      <c r="DB73" s="186"/>
      <c r="DC73" s="186"/>
      <c r="DD73" s="186"/>
      <c r="DE73" s="186"/>
      <c r="DF73" s="186"/>
      <c r="DG73" s="186"/>
      <c r="EA73" s="373"/>
      <c r="EB73" s="373"/>
      <c r="EC73" s="54"/>
      <c r="ED73" s="378"/>
      <c r="EE73" s="198"/>
      <c r="EF73" s="198"/>
      <c r="EG73" s="310"/>
      <c r="EH73" s="310"/>
      <c r="EI73" s="310"/>
      <c r="EK73" s="312"/>
      <c r="EL73" s="312"/>
      <c r="EM73" s="312"/>
      <c r="EN73" s="312"/>
      <c r="EO73" s="312"/>
      <c r="EP73" s="312"/>
      <c r="EQ73" s="117"/>
      <c r="ER73" s="312"/>
      <c r="ET73" s="4"/>
      <c r="EV73" s="65"/>
      <c r="EX73" s="4"/>
      <c r="EY73" s="65"/>
      <c r="FA73" s="4"/>
      <c r="FD73" s="54"/>
      <c r="FE73" s="393"/>
      <c r="FF73" s="393"/>
      <c r="FK73" s="65"/>
      <c r="FL73" s="65"/>
      <c r="FM73" s="373"/>
      <c r="GB73" s="96"/>
      <c r="GC73" s="96"/>
    </row>
    <row r="74" spans="1:245" ht="19.7" customHeight="1">
      <c r="A74" s="524" t="s">
        <v>35</v>
      </c>
      <c r="B74" s="1039">
        <v>934.08071081801143</v>
      </c>
      <c r="C74" s="1039">
        <v>357.34292669143258</v>
      </c>
      <c r="D74" s="1039" t="s">
        <v>49</v>
      </c>
      <c r="E74" s="1039" t="s">
        <v>49</v>
      </c>
      <c r="F74" s="1039">
        <v>439.41210728241742</v>
      </c>
      <c r="G74" s="1039">
        <v>34.159049913062127</v>
      </c>
      <c r="H74" s="1039">
        <v>119.08033589467685</v>
      </c>
      <c r="I74" s="1039">
        <v>18.245340949484504</v>
      </c>
      <c r="J74" s="65"/>
      <c r="K74" s="65"/>
      <c r="L74" s="65"/>
      <c r="M74" s="65"/>
      <c r="N74" s="65"/>
      <c r="P74" s="364"/>
      <c r="T74" s="23"/>
      <c r="U74" s="193"/>
      <c r="V74" s="201"/>
      <c r="W74" s="201"/>
      <c r="X74" s="117"/>
      <c r="Y74" s="125"/>
      <c r="Z74" s="94"/>
      <c r="AA74" s="86"/>
      <c r="AB74" s="54"/>
      <c r="AC74" s="158"/>
      <c r="AD74" s="158"/>
      <c r="AE74" s="158"/>
      <c r="AF74" s="302"/>
      <c r="AG74" s="158"/>
      <c r="AH74" s="158"/>
      <c r="AI74" s="160"/>
      <c r="AJ74" s="160"/>
      <c r="AK74" s="160"/>
      <c r="AL74" s="160"/>
      <c r="AM74" s="160"/>
      <c r="AN74" s="160"/>
      <c r="AO74" s="160"/>
      <c r="AP74" s="160"/>
      <c r="AQ74" s="160"/>
      <c r="AR74" s="160"/>
      <c r="AS74" s="160"/>
      <c r="AT74" s="160"/>
      <c r="AU74" s="160"/>
      <c r="AV74" s="54"/>
      <c r="AW74" s="87"/>
      <c r="AX74" s="303"/>
      <c r="AY74" s="303"/>
      <c r="AZ74" s="304"/>
      <c r="BA74" s="304"/>
      <c r="BB74" s="305"/>
      <c r="BC74" s="305"/>
      <c r="BD74" s="87"/>
      <c r="BE74" s="161"/>
      <c r="BF74" s="161"/>
      <c r="BG74" s="161"/>
      <c r="BH74" s="161"/>
      <c r="BI74" s="138"/>
      <c r="BJ74" s="138"/>
      <c r="BK74" s="138"/>
      <c r="BL74" s="138"/>
      <c r="BM74" s="138"/>
      <c r="BN74" s="138"/>
      <c r="BO74" s="138"/>
      <c r="BP74" s="138"/>
      <c r="BQ74" s="161"/>
      <c r="BR74" s="161"/>
      <c r="BS74" s="182"/>
      <c r="BT74" s="54"/>
      <c r="BU74" s="194"/>
      <c r="BV74" s="194"/>
      <c r="BW74" s="194"/>
      <c r="BX74" s="194"/>
      <c r="BY74" s="194"/>
      <c r="BZ74" s="194"/>
      <c r="CA74" s="194"/>
      <c r="CB74" s="194"/>
      <c r="CD74" s="186"/>
      <c r="CE74" s="186"/>
      <c r="CF74" s="134"/>
      <c r="CG74" s="186"/>
      <c r="CH74" s="186"/>
      <c r="CI74" s="186"/>
      <c r="CJ74" s="186"/>
      <c r="CK74" s="186"/>
      <c r="CL74" s="186"/>
      <c r="CM74" s="186"/>
      <c r="CN74" s="54"/>
      <c r="CO74" s="198"/>
      <c r="CP74" s="198"/>
      <c r="CQ74" s="198"/>
      <c r="CR74" s="198"/>
      <c r="CS74" s="198"/>
      <c r="CT74" s="198"/>
      <c r="CU74" s="198"/>
      <c r="CV74" s="198"/>
      <c r="CW74" s="93"/>
      <c r="CX74" s="186"/>
      <c r="CY74" s="186"/>
      <c r="CZ74" s="186"/>
      <c r="DA74" s="186"/>
      <c r="DB74" s="186"/>
      <c r="DC74" s="186"/>
      <c r="DD74" s="186"/>
      <c r="DE74" s="186"/>
      <c r="DF74" s="186"/>
      <c r="DG74" s="186"/>
      <c r="EA74" s="373"/>
      <c r="EB74" s="373"/>
      <c r="EC74" s="54"/>
      <c r="ED74" s="378"/>
      <c r="EE74" s="198"/>
      <c r="EF74" s="198"/>
      <c r="EG74" s="310"/>
      <c r="EH74" s="310"/>
      <c r="EI74" s="310"/>
      <c r="EL74" s="312"/>
      <c r="EM74" s="312"/>
      <c r="EN74" s="312"/>
      <c r="EO74" s="312"/>
      <c r="EP74" s="312"/>
      <c r="EQ74" s="117"/>
      <c r="ER74" s="312"/>
      <c r="ET74" s="4"/>
      <c r="EV74" s="65"/>
      <c r="EX74" s="4"/>
      <c r="EY74" s="65"/>
      <c r="FA74" s="4"/>
      <c r="FD74" s="54"/>
      <c r="FE74" s="393"/>
      <c r="FF74" s="393"/>
      <c r="FK74" s="65"/>
      <c r="FL74" s="65"/>
      <c r="FM74" s="373"/>
      <c r="GB74" s="96"/>
      <c r="GC74" s="96"/>
    </row>
    <row r="75" spans="1:245" ht="19.7" customHeight="1">
      <c r="A75" s="718" t="s">
        <v>129</v>
      </c>
      <c r="B75" s="1040">
        <v>924.50187348718418</v>
      </c>
      <c r="C75" s="1040">
        <v>387.13634627653607</v>
      </c>
      <c r="D75" s="1040" t="s">
        <v>49</v>
      </c>
      <c r="E75" s="1040" t="s">
        <v>49</v>
      </c>
      <c r="F75" s="1040">
        <v>401.0041078540857</v>
      </c>
      <c r="G75" s="1040">
        <v>37.996363364342159</v>
      </c>
      <c r="H75" s="1040">
        <v>95.548582695256769</v>
      </c>
      <c r="I75" s="1040">
        <v>40.812836661305568</v>
      </c>
      <c r="J75" s="65"/>
      <c r="K75" s="65"/>
      <c r="L75" s="65"/>
      <c r="M75" s="65"/>
      <c r="N75" s="65"/>
      <c r="T75" s="23"/>
      <c r="U75" s="193"/>
      <c r="V75" s="201"/>
      <c r="W75" s="201"/>
      <c r="X75" s="117"/>
      <c r="Y75" s="125"/>
      <c r="Z75" s="94"/>
      <c r="AA75" s="86"/>
      <c r="AB75" s="17"/>
      <c r="AC75" s="212"/>
      <c r="AD75" s="212"/>
      <c r="AE75" s="212"/>
      <c r="AF75" s="324"/>
      <c r="AG75" s="212"/>
      <c r="AH75" s="212"/>
      <c r="AI75" s="160"/>
      <c r="AJ75" s="160"/>
      <c r="AK75" s="160"/>
      <c r="AL75" s="160"/>
      <c r="AM75" s="160"/>
      <c r="AN75" s="160"/>
      <c r="AO75" s="160"/>
      <c r="AP75" s="160"/>
      <c r="AQ75" s="160"/>
      <c r="AR75" s="160"/>
      <c r="AS75" s="160"/>
      <c r="AT75" s="160"/>
      <c r="AU75" s="160"/>
      <c r="AV75" s="17"/>
      <c r="AW75" s="89"/>
      <c r="AX75" s="325"/>
      <c r="AY75" s="325"/>
      <c r="AZ75" s="326"/>
      <c r="BA75" s="326"/>
      <c r="BB75" s="327"/>
      <c r="BC75" s="327"/>
      <c r="BD75" s="89"/>
      <c r="BE75" s="161"/>
      <c r="BF75" s="161"/>
      <c r="BG75" s="334"/>
      <c r="BH75" s="161"/>
      <c r="BI75" s="138"/>
      <c r="BJ75" s="138"/>
      <c r="BK75" s="138"/>
      <c r="BL75" s="138"/>
      <c r="BM75" s="138"/>
      <c r="BN75" s="138"/>
      <c r="BO75" s="138"/>
      <c r="BP75" s="138"/>
      <c r="BQ75" s="161"/>
      <c r="BR75" s="161"/>
      <c r="BS75" s="182"/>
      <c r="BT75" s="17"/>
      <c r="BU75" s="230"/>
      <c r="BV75" s="230"/>
      <c r="BW75" s="230"/>
      <c r="BX75" s="230"/>
      <c r="BY75" s="230"/>
      <c r="BZ75" s="230"/>
      <c r="CA75" s="230"/>
      <c r="CB75" s="230"/>
      <c r="CD75" s="186"/>
      <c r="CE75" s="186"/>
      <c r="CF75" s="134"/>
      <c r="CG75" s="186"/>
      <c r="CH75" s="186"/>
      <c r="CI75" s="186"/>
      <c r="CJ75" s="186"/>
      <c r="CK75" s="186"/>
      <c r="CL75" s="186"/>
      <c r="CM75" s="186"/>
      <c r="CN75" s="17"/>
      <c r="CO75" s="198"/>
      <c r="CP75" s="198"/>
      <c r="CQ75" s="198"/>
      <c r="CR75" s="198"/>
      <c r="CS75" s="198"/>
      <c r="CT75" s="198"/>
      <c r="CU75" s="198"/>
      <c r="CV75" s="198"/>
      <c r="CW75" s="93"/>
      <c r="CX75" s="186"/>
      <c r="CY75" s="186"/>
      <c r="CZ75" s="186"/>
      <c r="DA75" s="186"/>
      <c r="DB75" s="186"/>
      <c r="DC75" s="186"/>
      <c r="DD75" s="186"/>
      <c r="DE75" s="186"/>
      <c r="DF75" s="186"/>
      <c r="DG75" s="186"/>
      <c r="EA75" s="373"/>
      <c r="EB75" s="373"/>
      <c r="EC75" s="17"/>
      <c r="ED75" s="381"/>
      <c r="EE75" s="233"/>
      <c r="EF75" s="233"/>
      <c r="EG75" s="330"/>
      <c r="EH75" s="330"/>
      <c r="EI75" s="330"/>
      <c r="EK75" s="322"/>
      <c r="EL75" s="312"/>
      <c r="EM75" s="312"/>
      <c r="EN75" s="312"/>
      <c r="EO75" s="312"/>
      <c r="EP75" s="312"/>
      <c r="EQ75" s="117"/>
      <c r="ER75" s="312"/>
      <c r="ET75" s="4"/>
      <c r="EV75" s="65"/>
      <c r="EX75" s="4"/>
      <c r="EY75" s="65"/>
      <c r="EZ75" s="323"/>
      <c r="FA75" s="4"/>
      <c r="FD75" s="17"/>
      <c r="FE75" s="397"/>
      <c r="FF75" s="397"/>
      <c r="FK75" s="65"/>
      <c r="FL75" s="65"/>
      <c r="FM75" s="373"/>
      <c r="GB75" s="96"/>
      <c r="GC75" s="96"/>
    </row>
    <row r="76" spans="1:245" ht="19.7" customHeight="1">
      <c r="A76" s="679" t="s">
        <v>128</v>
      </c>
      <c r="B76" s="1033">
        <v>430.51047191751752</v>
      </c>
      <c r="C76" s="1033">
        <v>195.71872324457439</v>
      </c>
      <c r="D76" s="1033">
        <v>7.8304011921567307</v>
      </c>
      <c r="E76" s="1033">
        <v>2.4571908679608025</v>
      </c>
      <c r="F76" s="1033">
        <v>177.68415764553578</v>
      </c>
      <c r="G76" s="1033">
        <v>82.613914385694841</v>
      </c>
      <c r="H76" s="1033">
        <v>45.499871246134909</v>
      </c>
      <c r="I76" s="1033">
        <v>11.607719781272454</v>
      </c>
      <c r="J76" s="65"/>
      <c r="K76" s="65"/>
      <c r="L76" s="65"/>
      <c r="M76" s="65"/>
      <c r="N76" s="65"/>
      <c r="T76" s="23"/>
      <c r="U76" s="229"/>
      <c r="V76" s="201"/>
      <c r="W76" s="201"/>
      <c r="X76" s="117"/>
      <c r="Y76" s="125"/>
      <c r="Z76" s="94"/>
      <c r="AA76" s="86"/>
      <c r="AB76" s="74"/>
      <c r="AC76" s="212"/>
      <c r="AD76" s="212"/>
      <c r="AE76" s="212"/>
      <c r="AF76" s="324"/>
      <c r="AG76" s="212"/>
      <c r="AH76" s="212"/>
      <c r="AI76" s="214"/>
      <c r="AJ76" s="214"/>
      <c r="AK76" s="214"/>
      <c r="AL76" s="214"/>
      <c r="AM76" s="333"/>
      <c r="AN76" s="214"/>
      <c r="AO76" s="214"/>
      <c r="AP76" s="214"/>
      <c r="AQ76" s="214"/>
      <c r="AR76" s="214"/>
      <c r="AS76" s="214"/>
      <c r="AT76" s="214"/>
      <c r="AU76" s="214"/>
      <c r="AV76" s="74"/>
      <c r="AW76" s="89"/>
      <c r="AX76" s="325"/>
      <c r="AY76" s="325"/>
      <c r="AZ76" s="326"/>
      <c r="BA76" s="326"/>
      <c r="BB76" s="327"/>
      <c r="BC76" s="327"/>
      <c r="BD76" s="89"/>
      <c r="BE76" s="215"/>
      <c r="BF76" s="215"/>
      <c r="BG76" s="215"/>
      <c r="BH76" s="215"/>
      <c r="BI76" s="145"/>
      <c r="BJ76" s="145"/>
      <c r="BK76" s="145"/>
      <c r="BL76" s="145"/>
      <c r="BM76" s="145"/>
      <c r="BN76" s="145"/>
      <c r="BO76" s="145"/>
      <c r="BP76" s="145"/>
      <c r="BQ76" s="215"/>
      <c r="BR76" s="215"/>
      <c r="BS76" s="219"/>
      <c r="BT76" s="74"/>
      <c r="BU76" s="230"/>
      <c r="BV76" s="230"/>
      <c r="BW76" s="230"/>
      <c r="BX76" s="230"/>
      <c r="BY76" s="230"/>
      <c r="BZ76" s="230"/>
      <c r="CA76" s="230"/>
      <c r="CB76" s="230"/>
      <c r="CD76" s="222"/>
      <c r="CE76" s="222"/>
      <c r="CF76" s="222"/>
      <c r="CG76" s="222"/>
      <c r="CH76" s="222"/>
      <c r="CI76" s="222"/>
      <c r="CJ76" s="222"/>
      <c r="CK76" s="222"/>
      <c r="CL76" s="222"/>
      <c r="CM76" s="222"/>
      <c r="CN76" s="74"/>
      <c r="CO76" s="233"/>
      <c r="CP76" s="233"/>
      <c r="CQ76" s="233"/>
      <c r="CR76" s="233"/>
      <c r="CS76" s="233"/>
      <c r="CT76" s="233"/>
      <c r="CU76" s="233"/>
      <c r="CV76" s="233"/>
      <c r="CW76" s="93"/>
      <c r="CX76" s="222"/>
      <c r="CY76" s="222"/>
      <c r="CZ76" s="222"/>
      <c r="DA76" s="222"/>
      <c r="DB76" s="222"/>
      <c r="DC76" s="222"/>
      <c r="DD76" s="222"/>
      <c r="DE76" s="222"/>
      <c r="DF76" s="222"/>
      <c r="DG76" s="222"/>
      <c r="EA76" s="373"/>
      <c r="EB76" s="373"/>
      <c r="EC76" s="74"/>
      <c r="ED76" s="381"/>
      <c r="EE76" s="233"/>
      <c r="EF76" s="233"/>
      <c r="EG76" s="330"/>
      <c r="EH76" s="330"/>
      <c r="EI76" s="330"/>
      <c r="EK76" s="312"/>
      <c r="EN76" s="322"/>
      <c r="EO76" s="322"/>
      <c r="EP76" s="322"/>
      <c r="EQ76" s="117"/>
      <c r="ER76" s="312"/>
      <c r="ET76" s="4"/>
      <c r="EV76" s="65"/>
      <c r="EX76" s="4"/>
      <c r="EY76" s="65"/>
      <c r="FA76" s="4"/>
      <c r="FD76" s="74"/>
      <c r="FE76" s="397"/>
      <c r="FF76" s="397"/>
      <c r="FK76" s="65"/>
      <c r="FL76" s="65"/>
      <c r="FM76" s="373"/>
      <c r="GB76" s="96"/>
      <c r="GC76" s="96"/>
    </row>
    <row r="77" spans="1:245" ht="24" customHeight="1">
      <c r="A77" s="1181" t="s">
        <v>463</v>
      </c>
      <c r="B77" s="1181"/>
      <c r="C77" s="1181"/>
      <c r="D77" s="1181"/>
      <c r="E77" s="1181"/>
      <c r="F77" s="1181"/>
      <c r="G77" s="1181"/>
      <c r="H77" s="1181"/>
      <c r="I77" s="1181"/>
      <c r="J77" s="1181"/>
      <c r="K77" s="1181"/>
      <c r="L77" s="1181"/>
      <c r="M77" s="1181"/>
      <c r="N77" s="65"/>
      <c r="O77" s="65"/>
      <c r="P77" s="19" t="s">
        <v>460</v>
      </c>
      <c r="T77" s="23"/>
      <c r="U77" s="229"/>
      <c r="V77" s="321"/>
      <c r="W77" s="321"/>
      <c r="X77" s="116"/>
      <c r="Y77" s="217"/>
      <c r="Z77" s="73"/>
      <c r="AA77" s="94"/>
      <c r="AB77" s="110"/>
      <c r="AD77" s="4"/>
      <c r="AF77" s="4"/>
      <c r="AG77" s="118"/>
      <c r="AH77" s="134"/>
      <c r="AI77" s="134"/>
      <c r="AJ77" s="118"/>
      <c r="AK77" s="134"/>
      <c r="AL77" s="134"/>
      <c r="AM77" s="4"/>
      <c r="AN77" s="4"/>
      <c r="AO77" s="4"/>
      <c r="AP77" s="4"/>
      <c r="AQ77" s="4"/>
      <c r="AR77" s="4"/>
      <c r="AS77" s="134"/>
      <c r="AT77" s="337"/>
      <c r="AV77" s="110"/>
      <c r="AW77" s="4"/>
      <c r="AX77" s="4"/>
      <c r="AY77" s="4"/>
      <c r="AZ77" s="4"/>
      <c r="BA77" s="4"/>
      <c r="BB77" s="4"/>
      <c r="BC77" s="4"/>
      <c r="BD77" s="4"/>
      <c r="BE77" s="4"/>
      <c r="BF77" s="4"/>
      <c r="BG77" s="4"/>
      <c r="BH77" s="4"/>
      <c r="BI77" s="333"/>
      <c r="BJ77" s="4"/>
      <c r="BK77" s="4"/>
      <c r="BL77" s="4"/>
      <c r="BM77" s="4"/>
      <c r="BN77" s="4"/>
      <c r="BO77" s="4"/>
      <c r="BP77" s="4"/>
      <c r="BQ77" s="338"/>
      <c r="BR77" s="338"/>
      <c r="BS77" s="94"/>
      <c r="BT77" s="253"/>
      <c r="BU77" s="4"/>
      <c r="BV77" s="4"/>
      <c r="BW77" s="94"/>
      <c r="BX77" s="94"/>
      <c r="BZ77" s="4"/>
      <c r="CA77" s="4"/>
      <c r="CG77" s="134"/>
      <c r="CH77" s="134"/>
      <c r="CI77" s="134"/>
      <c r="CJ77" s="134"/>
      <c r="CK77" s="134"/>
      <c r="CN77" s="253"/>
      <c r="CU77" s="94"/>
      <c r="CW77" s="93"/>
      <c r="DE77" s="94"/>
      <c r="DF77" s="94"/>
      <c r="DG77" s="65"/>
      <c r="EA77" s="373"/>
      <c r="EB77" s="373"/>
      <c r="EC77" s="383"/>
      <c r="EK77" s="322"/>
      <c r="EN77" s="312"/>
      <c r="EO77" s="312"/>
      <c r="EP77" s="312"/>
      <c r="EQ77" s="4"/>
      <c r="ER77" s="65"/>
      <c r="ET77" s="4"/>
      <c r="EV77" s="65"/>
      <c r="EX77" s="4"/>
      <c r="EY77" s="65"/>
      <c r="FA77" s="4"/>
      <c r="FD77" s="383"/>
      <c r="FK77" s="65"/>
      <c r="FL77" s="65"/>
      <c r="FM77" s="373"/>
      <c r="GB77" s="96"/>
      <c r="GC77" s="96"/>
    </row>
    <row r="78" spans="1:245">
      <c r="A78" s="1083"/>
      <c r="B78" s="1084"/>
      <c r="C78" s="1083"/>
      <c r="D78" s="65"/>
      <c r="E78" s="95"/>
      <c r="F78" s="95"/>
      <c r="G78" s="95"/>
      <c r="H78" s="95"/>
      <c r="I78" s="95"/>
      <c r="J78" s="95"/>
      <c r="K78" s="95"/>
      <c r="L78" s="95"/>
      <c r="M78" s="65"/>
      <c r="AA78" s="94"/>
      <c r="AB78" s="4"/>
      <c r="AC78" s="94"/>
      <c r="AM78" s="4"/>
      <c r="AN78" s="339"/>
      <c r="AO78" s="339"/>
      <c r="AP78" s="339"/>
      <c r="AQ78" s="339"/>
      <c r="AR78" s="339"/>
      <c r="BH78" s="118"/>
      <c r="BI78" s="118"/>
      <c r="BJ78" s="134"/>
      <c r="BK78" s="118"/>
      <c r="BR78" s="4"/>
      <c r="BS78" s="134"/>
      <c r="BT78" s="134"/>
      <c r="BU78" s="134"/>
      <c r="BV78" s="134"/>
      <c r="BW78" s="134"/>
      <c r="CC78" s="134"/>
      <c r="CD78" s="134"/>
      <c r="CE78" s="134"/>
      <c r="CF78" s="134"/>
      <c r="CG78" s="134"/>
      <c r="DD78" s="141"/>
      <c r="DE78" s="116"/>
      <c r="FG78" s="94"/>
    </row>
    <row r="79" spans="1:245">
      <c r="D79" s="2"/>
      <c r="E79" s="399"/>
      <c r="F79" s="399"/>
      <c r="G79" s="399"/>
      <c r="H79" s="399"/>
      <c r="I79" s="399"/>
      <c r="J79" s="399"/>
      <c r="K79" s="399"/>
      <c r="L79" s="399"/>
      <c r="N79" s="2"/>
      <c r="O79" s="1"/>
      <c r="U79" s="612"/>
      <c r="AM79" s="4"/>
      <c r="AN79" s="343"/>
      <c r="AO79" s="343"/>
      <c r="AP79" s="343"/>
      <c r="AQ79" s="343"/>
      <c r="AR79" s="343"/>
      <c r="BG79" s="343"/>
      <c r="BH79" s="343"/>
      <c r="BI79" s="343"/>
      <c r="BJ79" s="343"/>
      <c r="BK79" s="343"/>
      <c r="BR79" s="4"/>
      <c r="BT79" s="94"/>
      <c r="BV79" s="4"/>
      <c r="BY79" s="94"/>
      <c r="CB79" s="345"/>
      <c r="CC79" s="345"/>
      <c r="CD79" s="343"/>
      <c r="CE79" s="345"/>
      <c r="CF79" s="345"/>
      <c r="CG79" s="343"/>
      <c r="CH79" s="343"/>
      <c r="EA79" s="65"/>
      <c r="EK79" s="4"/>
      <c r="EO79" s="65"/>
      <c r="EU79" s="4"/>
      <c r="EV79" s="65"/>
      <c r="EY79" s="65"/>
      <c r="FG79" s="4"/>
    </row>
    <row r="80" spans="1:245" ht="12.75" customHeight="1">
      <c r="D80" s="2"/>
      <c r="E80" s="399"/>
      <c r="F80" s="399"/>
      <c r="G80" s="399"/>
      <c r="H80" s="399"/>
      <c r="I80" s="399"/>
      <c r="J80" s="399"/>
      <c r="K80" s="399"/>
      <c r="L80" s="399"/>
      <c r="N80" s="2"/>
      <c r="O80" s="1"/>
      <c r="Q80" s="439"/>
      <c r="R80" s="519"/>
      <c r="S80" s="13"/>
      <c r="T80" s="404"/>
      <c r="U80" s="613"/>
      <c r="W80" s="94"/>
      <c r="Y80" s="4"/>
      <c r="AA80" s="94"/>
      <c r="AB80" s="4"/>
      <c r="AC80" s="94"/>
      <c r="AD80" s="4"/>
      <c r="AE80" s="94"/>
      <c r="AG80" s="4"/>
      <c r="AH80" s="94"/>
      <c r="BF80" s="343"/>
      <c r="BG80" s="343"/>
      <c r="BH80" s="343"/>
      <c r="BI80" s="343"/>
      <c r="BJ80" s="343"/>
      <c r="BM80" s="4"/>
      <c r="BN80" s="4"/>
      <c r="BQ80" s="4"/>
      <c r="BR80" s="4"/>
      <c r="BS80" s="94"/>
      <c r="BT80" s="94"/>
      <c r="BW80" s="343"/>
      <c r="BX80" s="343"/>
      <c r="BY80" s="94"/>
      <c r="CA80" s="345"/>
      <c r="CB80" s="347"/>
      <c r="CC80" s="343"/>
      <c r="CD80" s="345"/>
      <c r="CE80" s="347"/>
      <c r="CF80" s="343"/>
      <c r="CG80" s="343"/>
      <c r="CT80" s="93"/>
      <c r="CU80" s="94"/>
      <c r="DD80" s="65"/>
      <c r="DE80" s="373"/>
      <c r="DZ80" s="65"/>
      <c r="EA80" s="65"/>
      <c r="EJ80" s="4"/>
      <c r="EO80" s="65"/>
      <c r="EQ80" s="4"/>
      <c r="ER80" s="65"/>
      <c r="ET80" s="4"/>
      <c r="EV80" s="65"/>
      <c r="EY80" s="65"/>
      <c r="FF80" s="4"/>
      <c r="FJ80" s="373"/>
      <c r="FK80" s="96"/>
      <c r="GA80" s="4"/>
    </row>
    <row r="81" spans="1:183" ht="12.6" customHeight="1">
      <c r="A81" s="1"/>
      <c r="B81" s="2"/>
      <c r="O81" s="23"/>
      <c r="P81" s="4"/>
      <c r="Q81" s="355" t="s">
        <v>2</v>
      </c>
      <c r="R81" s="527" t="s">
        <v>289</v>
      </c>
      <c r="S81" s="13" t="s">
        <v>47</v>
      </c>
      <c r="T81" s="525" t="s">
        <v>41</v>
      </c>
      <c r="U81" s="615" t="s">
        <v>6</v>
      </c>
      <c r="W81" s="94"/>
      <c r="Y81" s="4"/>
      <c r="AA81" s="94"/>
      <c r="AB81" s="4"/>
      <c r="AC81" s="94"/>
      <c r="AD81" s="4"/>
      <c r="AE81" s="94"/>
      <c r="AG81" s="4"/>
      <c r="AH81" s="94"/>
      <c r="BP81" s="4"/>
      <c r="BQ81" s="4"/>
      <c r="BR81" s="4"/>
      <c r="BS81" s="94"/>
      <c r="BT81" s="94"/>
      <c r="BU81" s="4"/>
      <c r="BV81" s="4"/>
      <c r="BX81" s="94"/>
      <c r="BY81" s="94"/>
      <c r="CA81" s="345"/>
      <c r="CG81" s="343"/>
      <c r="CH81" s="345"/>
      <c r="CI81" s="345"/>
      <c r="CT81" s="93"/>
      <c r="CU81" s="94"/>
      <c r="DC81" s="4"/>
      <c r="DD81" s="65"/>
      <c r="DE81" s="373"/>
      <c r="DZ81" s="65"/>
      <c r="EA81" s="65"/>
      <c r="EH81" s="4"/>
      <c r="EO81" s="65"/>
      <c r="EV81" s="65"/>
      <c r="EY81" s="65"/>
      <c r="FD81" s="4"/>
      <c r="FI81" s="4"/>
      <c r="FJ81" s="373"/>
      <c r="FK81" s="96"/>
      <c r="GA81" s="4"/>
    </row>
    <row r="82" spans="1:183">
      <c r="A82" s="1"/>
      <c r="D82" s="2"/>
      <c r="E82" s="399"/>
      <c r="F82" s="399"/>
      <c r="G82" s="399"/>
      <c r="H82" s="399"/>
      <c r="I82" s="399"/>
      <c r="J82" s="399"/>
      <c r="K82" s="399"/>
      <c r="L82" s="399"/>
      <c r="N82" s="2"/>
      <c r="O82" s="1"/>
      <c r="P82" s="10" t="s">
        <v>18</v>
      </c>
      <c r="Q82" s="440">
        <v>218.12551916175883</v>
      </c>
      <c r="R82" s="440">
        <v>262.35724300757579</v>
      </c>
      <c r="S82" s="440">
        <v>13.073006203141446</v>
      </c>
      <c r="T82" s="343">
        <v>19.540011020544213</v>
      </c>
      <c r="U82" s="332">
        <v>513.09577939302028</v>
      </c>
      <c r="W82" s="94"/>
      <c r="Y82" s="4"/>
      <c r="AA82" s="94"/>
      <c r="AB82" s="4"/>
      <c r="AC82" s="94"/>
      <c r="AD82" s="4"/>
      <c r="AE82" s="94"/>
      <c r="AG82" s="4"/>
      <c r="AH82" s="94"/>
      <c r="BM82" s="4"/>
      <c r="BN82" s="4"/>
      <c r="BQ82" s="4"/>
      <c r="BR82" s="4"/>
      <c r="BS82" s="94"/>
      <c r="BT82" s="94"/>
      <c r="BW82" s="94"/>
      <c r="BX82" s="94"/>
      <c r="BY82" s="94"/>
      <c r="CH82" s="345"/>
      <c r="CI82" s="345"/>
      <c r="CT82" s="93"/>
      <c r="CU82" s="94"/>
      <c r="DD82" s="65"/>
      <c r="DE82" s="373"/>
      <c r="DZ82" s="65"/>
      <c r="EA82" s="65"/>
      <c r="EM82" s="4"/>
      <c r="EO82" s="65"/>
      <c r="ER82" s="65"/>
      <c r="ET82" s="4"/>
      <c r="EV82" s="65"/>
      <c r="EW82" s="4"/>
      <c r="EY82" s="65"/>
      <c r="FJ82" s="373"/>
      <c r="FK82" s="96"/>
      <c r="GA82" s="4"/>
    </row>
    <row r="83" spans="1:183">
      <c r="A83" s="1"/>
      <c r="B83" s="2"/>
      <c r="O83" s="23"/>
      <c r="P83" s="10" t="s">
        <v>10</v>
      </c>
      <c r="Q83" s="440">
        <v>196.86296647630763</v>
      </c>
      <c r="R83" s="440">
        <v>214.30108991423398</v>
      </c>
      <c r="S83" s="440">
        <v>45.810024489137582</v>
      </c>
      <c r="T83" s="343">
        <v>7.7592182557483795</v>
      </c>
      <c r="U83" s="332">
        <v>464.73329913542761</v>
      </c>
      <c r="W83" s="94"/>
      <c r="Y83" s="4"/>
      <c r="AA83" s="94"/>
      <c r="AB83" s="4"/>
      <c r="AC83" s="94"/>
      <c r="AD83" s="4"/>
      <c r="AE83" s="94"/>
      <c r="AG83" s="4"/>
      <c r="AH83" s="94"/>
      <c r="BM83" s="4"/>
      <c r="BN83" s="4"/>
      <c r="BP83" s="4"/>
      <c r="BQ83" s="4"/>
      <c r="BR83" s="4"/>
      <c r="BS83" s="94"/>
      <c r="BT83" s="94"/>
      <c r="BW83" s="94"/>
      <c r="BX83" s="94"/>
      <c r="BY83" s="94"/>
      <c r="CH83" s="345"/>
      <c r="CI83" s="345"/>
      <c r="CT83" s="93"/>
      <c r="CU83" s="94"/>
      <c r="DC83" s="4"/>
      <c r="DD83" s="65"/>
      <c r="DE83" s="373"/>
      <c r="DZ83" s="65"/>
      <c r="EA83" s="65"/>
      <c r="EH83" s="4"/>
      <c r="EO83" s="65"/>
      <c r="EV83" s="65"/>
      <c r="EY83" s="65"/>
      <c r="FD83" s="4"/>
      <c r="FJ83" s="373"/>
      <c r="FK83" s="96"/>
      <c r="GA83" s="4"/>
    </row>
    <row r="84" spans="1:183">
      <c r="A84" s="1"/>
      <c r="B84" s="2"/>
      <c r="O84" s="23"/>
      <c r="P84" s="10" t="s">
        <v>21</v>
      </c>
      <c r="Q84" s="440">
        <v>189.67507025069466</v>
      </c>
      <c r="R84" s="440">
        <v>219.96931298555592</v>
      </c>
      <c r="S84" s="440">
        <v>40.271253921212484</v>
      </c>
      <c r="T84" s="343">
        <v>9.3159397591711386</v>
      </c>
      <c r="U84" s="332">
        <v>459.2315769166342</v>
      </c>
      <c r="W84" s="94"/>
      <c r="Y84" s="4"/>
      <c r="AA84" s="94"/>
      <c r="AB84" s="4"/>
      <c r="AC84" s="94"/>
      <c r="AD84" s="4"/>
      <c r="AE84" s="94"/>
      <c r="AG84" s="4"/>
      <c r="AH84" s="94"/>
      <c r="BM84" s="4"/>
      <c r="BN84" s="4"/>
      <c r="BP84" s="4"/>
      <c r="BQ84" s="4"/>
      <c r="BR84" s="4"/>
      <c r="BS84" s="94"/>
      <c r="BT84" s="94"/>
      <c r="BW84" s="94"/>
      <c r="BX84" s="94"/>
      <c r="BY84" s="94"/>
      <c r="CB84" s="345"/>
      <c r="CC84" s="345"/>
      <c r="CD84" s="345"/>
      <c r="CE84" s="345"/>
      <c r="CF84" s="345"/>
      <c r="CH84" s="345"/>
      <c r="CI84" s="345"/>
      <c r="CT84" s="93"/>
      <c r="CU84" s="94"/>
      <c r="DC84" s="4"/>
      <c r="DD84" s="65"/>
      <c r="DE84" s="373"/>
      <c r="DZ84" s="65"/>
      <c r="EA84" s="65"/>
      <c r="EH84" s="4"/>
      <c r="EO84" s="65"/>
      <c r="EV84" s="65"/>
      <c r="EY84" s="65"/>
      <c r="FD84" s="4"/>
      <c r="FJ84" s="373"/>
      <c r="FK84" s="96"/>
      <c r="GA84" s="4"/>
    </row>
    <row r="85" spans="1:183">
      <c r="A85" s="1"/>
      <c r="B85" s="2"/>
      <c r="O85" s="23"/>
      <c r="P85" s="10" t="s">
        <v>14</v>
      </c>
      <c r="Q85" s="440">
        <v>186.34450631944014</v>
      </c>
      <c r="R85" s="440">
        <v>203.65459171649312</v>
      </c>
      <c r="S85" s="440">
        <v>50.948552879139115</v>
      </c>
      <c r="T85" s="343">
        <v>8.9997297979890227</v>
      </c>
      <c r="U85" s="332">
        <v>449.94738071306136</v>
      </c>
      <c r="W85" s="94"/>
      <c r="Y85" s="4"/>
      <c r="AA85" s="94"/>
      <c r="AB85" s="4"/>
      <c r="AC85" s="94"/>
      <c r="AD85" s="4"/>
      <c r="AE85" s="94"/>
      <c r="AG85" s="4"/>
      <c r="AH85" s="94"/>
      <c r="BM85" s="4"/>
      <c r="BN85" s="4"/>
      <c r="BP85" s="4"/>
      <c r="BQ85" s="4"/>
      <c r="BR85" s="4"/>
      <c r="BS85" s="94"/>
      <c r="BT85" s="94"/>
      <c r="BW85" s="94"/>
      <c r="BX85" s="94"/>
      <c r="BY85" s="94"/>
      <c r="CA85" s="345"/>
      <c r="CB85" s="345"/>
      <c r="CC85" s="345"/>
      <c r="CD85" s="345"/>
      <c r="CE85" s="345"/>
      <c r="CF85" s="345"/>
      <c r="CG85" s="345"/>
      <c r="CH85" s="345"/>
      <c r="CI85" s="345"/>
      <c r="CT85" s="93"/>
      <c r="CU85" s="94"/>
      <c r="DC85" s="4"/>
      <c r="DD85" s="65"/>
      <c r="DE85" s="373"/>
      <c r="DZ85" s="65"/>
      <c r="EA85" s="65"/>
      <c r="EH85" s="4"/>
      <c r="EO85" s="65"/>
      <c r="EV85" s="65"/>
      <c r="EY85" s="65"/>
      <c r="FD85" s="4"/>
      <c r="FJ85" s="373"/>
      <c r="FK85" s="96"/>
      <c r="GA85" s="4"/>
    </row>
    <row r="86" spans="1:183">
      <c r="A86" s="1"/>
      <c r="B86" s="2"/>
      <c r="O86" s="23"/>
      <c r="P86" s="10" t="s">
        <v>22</v>
      </c>
      <c r="Q86" s="440">
        <v>195.06393784874939</v>
      </c>
      <c r="R86" s="440">
        <v>186.03737112040486</v>
      </c>
      <c r="S86" s="440">
        <v>42.816594130964766</v>
      </c>
      <c r="T86" s="343">
        <v>23.530309293901613</v>
      </c>
      <c r="U86" s="332">
        <v>447.44821239402063</v>
      </c>
      <c r="W86" s="94"/>
      <c r="Y86" s="4"/>
      <c r="AA86" s="94"/>
      <c r="AB86" s="4"/>
      <c r="AC86" s="94"/>
      <c r="AD86" s="4"/>
      <c r="AE86" s="94"/>
      <c r="AG86" s="4"/>
      <c r="AH86" s="94"/>
      <c r="BM86" s="4"/>
      <c r="BN86" s="4"/>
      <c r="BP86" s="4"/>
      <c r="BQ86" s="4"/>
      <c r="BR86" s="4"/>
      <c r="BS86" s="94"/>
      <c r="BT86" s="94"/>
      <c r="BW86" s="94"/>
      <c r="BX86" s="94"/>
      <c r="BY86" s="94"/>
      <c r="CA86" s="345"/>
      <c r="CB86" s="345"/>
      <c r="CC86" s="345"/>
      <c r="CD86" s="345"/>
      <c r="CE86" s="345"/>
      <c r="CF86" s="345"/>
      <c r="CG86" s="345"/>
      <c r="CH86" s="345"/>
      <c r="CI86" s="345"/>
      <c r="CT86" s="93"/>
      <c r="CU86" s="94"/>
      <c r="DC86" s="4"/>
      <c r="DD86" s="65"/>
      <c r="DE86" s="373"/>
      <c r="DZ86" s="65"/>
      <c r="EA86" s="65"/>
      <c r="EH86" s="4"/>
      <c r="EO86" s="65"/>
      <c r="EV86" s="65"/>
      <c r="EY86" s="65"/>
      <c r="FD86" s="4"/>
      <c r="FJ86" s="373"/>
      <c r="FK86" s="96"/>
      <c r="GA86" s="4"/>
    </row>
    <row r="87" spans="1:183">
      <c r="A87" s="1"/>
      <c r="B87" s="2"/>
      <c r="O87" s="23"/>
      <c r="P87" s="10" t="s">
        <v>17</v>
      </c>
      <c r="Q87" s="440">
        <v>176.34925487000029</v>
      </c>
      <c r="R87" s="440">
        <v>185.86457327974307</v>
      </c>
      <c r="S87" s="440">
        <v>64.97665481616248</v>
      </c>
      <c r="T87" s="343">
        <v>9.9779829315610069</v>
      </c>
      <c r="U87" s="332">
        <v>437.16846589746683</v>
      </c>
      <c r="W87" s="94"/>
      <c r="Y87" s="4"/>
      <c r="AA87" s="94"/>
      <c r="AB87" s="4"/>
      <c r="AC87" s="94"/>
      <c r="AD87" s="4"/>
      <c r="AE87" s="94"/>
      <c r="AG87" s="4"/>
      <c r="AH87" s="94"/>
      <c r="BM87" s="4"/>
      <c r="BN87" s="4"/>
      <c r="BP87" s="4"/>
      <c r="BQ87" s="4"/>
      <c r="BR87" s="4"/>
      <c r="BS87" s="94"/>
      <c r="BT87" s="94"/>
      <c r="BW87" s="94"/>
      <c r="BX87" s="94"/>
      <c r="BY87" s="94"/>
      <c r="CA87" s="345"/>
      <c r="CG87" s="345"/>
      <c r="CH87" s="345"/>
      <c r="CI87" s="345"/>
      <c r="CT87" s="93"/>
      <c r="CU87" s="94"/>
      <c r="DC87" s="4"/>
      <c r="DD87" s="65"/>
      <c r="DE87" s="373"/>
      <c r="DZ87" s="65"/>
      <c r="EA87" s="65"/>
      <c r="EH87" s="4"/>
      <c r="EO87" s="65"/>
      <c r="EV87" s="65"/>
      <c r="EY87" s="65"/>
      <c r="FD87" s="4"/>
      <c r="FJ87" s="373"/>
      <c r="FK87" s="96"/>
      <c r="GA87" s="4"/>
    </row>
    <row r="88" spans="1:183">
      <c r="A88" s="1"/>
      <c r="B88" s="2"/>
      <c r="O88" s="23"/>
      <c r="P88" s="10" t="s">
        <v>25</v>
      </c>
      <c r="Q88" s="440">
        <v>184.4485430216854</v>
      </c>
      <c r="R88" s="440">
        <v>227.72302348444308</v>
      </c>
      <c r="S88" s="440">
        <v>0</v>
      </c>
      <c r="T88" s="343">
        <v>14.053011375277116</v>
      </c>
      <c r="U88" s="332">
        <v>426.22457788140554</v>
      </c>
      <c r="W88" s="94"/>
      <c r="Y88" s="4"/>
      <c r="AA88" s="94"/>
      <c r="AB88" s="4"/>
      <c r="AC88" s="94"/>
      <c r="AD88" s="4"/>
      <c r="AE88" s="94"/>
      <c r="AG88" s="4"/>
      <c r="AH88" s="94"/>
      <c r="BM88" s="4"/>
      <c r="BN88" s="4"/>
      <c r="BP88" s="4"/>
      <c r="BQ88" s="4"/>
      <c r="BR88" s="4"/>
      <c r="BS88" s="94"/>
      <c r="BT88" s="94"/>
      <c r="BW88" s="94"/>
      <c r="BX88" s="94"/>
      <c r="BY88" s="94"/>
      <c r="CT88" s="93"/>
      <c r="CU88" s="94"/>
      <c r="DC88" s="4"/>
      <c r="DD88" s="65"/>
      <c r="DE88" s="373"/>
      <c r="DZ88" s="65"/>
      <c r="EA88" s="65"/>
      <c r="EH88" s="4"/>
      <c r="EO88" s="65"/>
      <c r="EV88" s="65"/>
      <c r="EY88" s="65"/>
      <c r="FD88" s="4"/>
      <c r="FJ88" s="373"/>
      <c r="FK88" s="96"/>
      <c r="GA88" s="4"/>
    </row>
    <row r="89" spans="1:183">
      <c r="A89" s="1"/>
      <c r="B89" s="2"/>
      <c r="O89" s="23"/>
      <c r="P89" s="10" t="s">
        <v>30</v>
      </c>
      <c r="Q89" s="440">
        <v>215.94300490655863</v>
      </c>
      <c r="R89" s="440">
        <v>114.54234538326321</v>
      </c>
      <c r="S89" s="440">
        <v>85.253430690273674</v>
      </c>
      <c r="T89" s="343">
        <v>10.061730003750743</v>
      </c>
      <c r="U89" s="332">
        <v>425.80051098384627</v>
      </c>
      <c r="W89" s="94"/>
      <c r="Y89" s="4"/>
      <c r="AA89" s="94"/>
      <c r="AB89" s="4"/>
      <c r="AC89" s="94"/>
      <c r="AD89" s="4"/>
      <c r="AE89" s="94"/>
      <c r="AG89" s="4"/>
      <c r="AH89" s="94"/>
      <c r="BP89" s="4"/>
      <c r="BQ89" s="4"/>
      <c r="BR89" s="4"/>
      <c r="BT89" s="94"/>
      <c r="BV89" s="4"/>
      <c r="BY89" s="94"/>
      <c r="CT89" s="93"/>
      <c r="CU89" s="94"/>
      <c r="DC89" s="4"/>
      <c r="DD89" s="65"/>
      <c r="DE89" s="373"/>
      <c r="DZ89" s="65"/>
      <c r="EA89" s="65"/>
      <c r="EH89" s="4"/>
      <c r="EO89" s="65"/>
      <c r="EV89" s="65"/>
      <c r="EY89" s="65"/>
      <c r="FD89" s="4"/>
      <c r="FJ89" s="373"/>
      <c r="FK89" s="96"/>
      <c r="GA89" s="4"/>
    </row>
    <row r="90" spans="1:183">
      <c r="P90" s="10" t="s">
        <v>16</v>
      </c>
      <c r="Q90" s="440">
        <v>185.58309497561797</v>
      </c>
      <c r="R90" s="440">
        <v>203.30823376105303</v>
      </c>
      <c r="S90" s="440">
        <v>6.7815617065088212</v>
      </c>
      <c r="T90" s="343">
        <v>11.280774306693544</v>
      </c>
      <c r="U90" s="332">
        <v>406.95366474987333</v>
      </c>
      <c r="W90" s="94"/>
      <c r="Y90" s="4"/>
      <c r="AA90" s="94"/>
      <c r="AB90" s="4"/>
      <c r="AC90" s="94"/>
      <c r="AD90" s="4"/>
      <c r="AE90" s="94"/>
      <c r="AG90" s="4"/>
      <c r="AH90" s="94"/>
      <c r="BR90" s="4"/>
      <c r="BT90" s="94"/>
      <c r="BV90" s="4"/>
      <c r="BY90" s="94"/>
      <c r="CT90" s="93"/>
      <c r="CU90" s="94"/>
      <c r="DD90" s="65"/>
      <c r="DE90" s="373"/>
      <c r="DZ90" s="4"/>
      <c r="EA90" s="65"/>
      <c r="EN90" s="4"/>
      <c r="EO90" s="65"/>
      <c r="EQ90" s="4"/>
      <c r="ER90" s="65"/>
      <c r="EU90" s="4"/>
      <c r="EV90" s="65"/>
      <c r="EX90" s="4"/>
      <c r="EY90" s="65"/>
      <c r="FJ90" s="373"/>
      <c r="FK90" s="96"/>
      <c r="GA90" s="4"/>
    </row>
    <row r="91" spans="1:183">
      <c r="P91" s="10" t="s">
        <v>23</v>
      </c>
      <c r="Q91" s="440">
        <v>204.13472941964062</v>
      </c>
      <c r="R91" s="440">
        <v>181.30226761518264</v>
      </c>
      <c r="S91" s="440">
        <v>8.8704987265491901</v>
      </c>
      <c r="T91" s="343">
        <v>10.502964570075896</v>
      </c>
      <c r="U91" s="332">
        <v>404.81046033144838</v>
      </c>
      <c r="W91" s="94"/>
      <c r="Y91" s="4"/>
      <c r="AA91" s="94"/>
      <c r="AB91" s="4"/>
      <c r="AC91" s="94"/>
      <c r="AD91" s="4"/>
      <c r="AE91" s="94"/>
      <c r="AG91" s="4"/>
      <c r="AH91" s="94"/>
      <c r="BR91" s="4"/>
      <c r="BT91" s="94"/>
      <c r="BV91" s="4"/>
      <c r="BY91" s="94"/>
      <c r="CT91" s="93"/>
      <c r="CU91" s="94"/>
      <c r="DD91" s="65"/>
      <c r="DE91" s="373"/>
      <c r="DZ91" s="4"/>
      <c r="EA91" s="65"/>
      <c r="EN91" s="4"/>
      <c r="EO91" s="65"/>
      <c r="EQ91" s="4"/>
      <c r="ER91" s="65"/>
      <c r="EU91" s="4"/>
      <c r="EV91" s="65"/>
      <c r="EX91" s="4"/>
      <c r="EY91" s="65"/>
      <c r="FJ91" s="373"/>
      <c r="FK91" s="96"/>
      <c r="GA91" s="4"/>
    </row>
    <row r="92" spans="1:183">
      <c r="P92" s="10" t="s">
        <v>19</v>
      </c>
      <c r="Q92" s="440">
        <v>184.03400009723569</v>
      </c>
      <c r="R92" s="440">
        <v>178.02572545297699</v>
      </c>
      <c r="S92" s="440">
        <v>29.087596882474475</v>
      </c>
      <c r="T92" s="343">
        <v>13.480542321622325</v>
      </c>
      <c r="U92" s="332">
        <v>404.62786475430948</v>
      </c>
      <c r="W92" s="94"/>
      <c r="Y92" s="4"/>
      <c r="AA92" s="94"/>
      <c r="AB92" s="4"/>
      <c r="AC92" s="94"/>
      <c r="AD92" s="4"/>
      <c r="AE92" s="94"/>
      <c r="AG92" s="4"/>
      <c r="AH92" s="94"/>
      <c r="BR92" s="4"/>
      <c r="BT92" s="94"/>
      <c r="BV92" s="4"/>
      <c r="BY92" s="94"/>
      <c r="CT92" s="93"/>
      <c r="CU92" s="94"/>
      <c r="DD92" s="65"/>
      <c r="DE92" s="373"/>
      <c r="DZ92" s="4"/>
      <c r="EA92" s="65"/>
      <c r="EN92" s="4"/>
      <c r="EO92" s="65"/>
      <c r="EQ92" s="4"/>
      <c r="ER92" s="65"/>
      <c r="EU92" s="4"/>
      <c r="EV92" s="65"/>
      <c r="EX92" s="4"/>
      <c r="EY92" s="65"/>
      <c r="FJ92" s="373"/>
      <c r="FK92" s="96"/>
      <c r="GA92" s="4"/>
    </row>
    <row r="93" spans="1:183">
      <c r="P93" s="10" t="s">
        <v>9</v>
      </c>
      <c r="Q93" s="440">
        <v>177.21215049240334</v>
      </c>
      <c r="R93" s="440">
        <v>164.55594842065392</v>
      </c>
      <c r="S93" s="440">
        <v>49.682962477620073</v>
      </c>
      <c r="T93" s="343">
        <v>8.9229225445625602</v>
      </c>
      <c r="U93" s="332">
        <v>400.37398393523989</v>
      </c>
      <c r="W93" s="94"/>
      <c r="Y93" s="4"/>
      <c r="AA93" s="94"/>
      <c r="AB93" s="4"/>
      <c r="AC93" s="94"/>
      <c r="AD93" s="4"/>
      <c r="AE93" s="94"/>
      <c r="AG93" s="4"/>
      <c r="AH93" s="94"/>
      <c r="BR93" s="4"/>
      <c r="BT93" s="94"/>
      <c r="BV93" s="4"/>
      <c r="BY93" s="94"/>
      <c r="CT93" s="93"/>
      <c r="CU93" s="94"/>
      <c r="DD93" s="65"/>
      <c r="DE93" s="373"/>
      <c r="DZ93" s="4"/>
      <c r="EA93" s="65"/>
      <c r="EN93" s="4"/>
      <c r="EO93" s="65"/>
      <c r="EQ93" s="4"/>
      <c r="ER93" s="65"/>
      <c r="EU93" s="4"/>
      <c r="EV93" s="65"/>
      <c r="EX93" s="4"/>
      <c r="EY93" s="65"/>
      <c r="FJ93" s="373"/>
      <c r="FK93" s="96"/>
      <c r="GA93" s="4"/>
    </row>
    <row r="94" spans="1:183">
      <c r="P94" s="10" t="s">
        <v>27</v>
      </c>
      <c r="Q94" s="440">
        <v>183.54587874178029</v>
      </c>
      <c r="R94" s="440">
        <v>158.51509744067985</v>
      </c>
      <c r="S94" s="440">
        <v>46.34777524659625</v>
      </c>
      <c r="T94" s="343">
        <v>11.629150328908658</v>
      </c>
      <c r="U94" s="332">
        <v>400.03790175796507</v>
      </c>
      <c r="W94" s="94"/>
      <c r="Y94" s="4"/>
      <c r="AA94" s="94"/>
      <c r="AB94" s="4"/>
      <c r="AC94" s="94"/>
      <c r="AD94" s="4"/>
      <c r="AE94" s="94"/>
      <c r="AG94" s="4"/>
      <c r="AH94" s="94"/>
      <c r="BR94" s="4"/>
      <c r="BT94" s="94"/>
      <c r="BV94" s="4"/>
      <c r="BY94" s="94"/>
      <c r="CT94" s="93"/>
      <c r="CU94" s="94"/>
      <c r="DD94" s="65"/>
      <c r="DE94" s="373"/>
      <c r="DZ94" s="4"/>
      <c r="EA94" s="65"/>
      <c r="EN94" s="4"/>
      <c r="EO94" s="65"/>
      <c r="EQ94" s="4"/>
      <c r="ER94" s="65"/>
      <c r="EU94" s="4"/>
      <c r="EV94" s="65"/>
      <c r="EX94" s="4"/>
      <c r="EY94" s="65"/>
      <c r="FJ94" s="373"/>
      <c r="FK94" s="96"/>
      <c r="GA94" s="4"/>
    </row>
    <row r="95" spans="1:183">
      <c r="P95" s="10" t="s">
        <v>8</v>
      </c>
      <c r="Q95" s="440">
        <v>183.66913041906361</v>
      </c>
      <c r="R95" s="440">
        <v>178.77353816339334</v>
      </c>
      <c r="S95" s="440">
        <v>26.583584105143391</v>
      </c>
      <c r="T95" s="343">
        <v>9.7092684144486885</v>
      </c>
      <c r="U95" s="332">
        <v>398.73552110204901</v>
      </c>
      <c r="W95" s="94"/>
      <c r="Y95" s="4"/>
      <c r="AA95" s="94"/>
      <c r="AB95" s="4"/>
      <c r="AC95" s="94"/>
      <c r="AD95" s="4"/>
      <c r="AE95" s="94"/>
      <c r="AG95" s="4"/>
      <c r="AH95" s="94"/>
      <c r="BR95" s="4"/>
      <c r="BT95" s="94"/>
      <c r="BV95" s="4"/>
      <c r="BY95" s="94"/>
      <c r="CT95" s="93"/>
      <c r="CU95" s="94"/>
      <c r="DD95" s="65"/>
      <c r="DE95" s="373"/>
      <c r="DZ95" s="4"/>
      <c r="EA95" s="65"/>
      <c r="EN95" s="4"/>
      <c r="EO95" s="65"/>
      <c r="EQ95" s="4"/>
      <c r="ER95" s="65"/>
      <c r="EU95" s="4"/>
      <c r="EV95" s="65"/>
      <c r="EX95" s="4"/>
      <c r="EY95" s="65"/>
      <c r="FJ95" s="373"/>
      <c r="FK95" s="96"/>
      <c r="GA95" s="4"/>
    </row>
    <row r="96" spans="1:183">
      <c r="P96" s="10" t="s">
        <v>24</v>
      </c>
      <c r="Q96" s="440">
        <v>170.2724229705743</v>
      </c>
      <c r="R96" s="440">
        <v>149.65625866361748</v>
      </c>
      <c r="S96" s="440">
        <v>67.076610765107375</v>
      </c>
      <c r="T96" s="343">
        <v>10.879129843969219</v>
      </c>
      <c r="U96" s="332">
        <v>397.88442224326838</v>
      </c>
      <c r="W96" s="94"/>
      <c r="Y96" s="4"/>
      <c r="AA96" s="94"/>
      <c r="AB96" s="4"/>
      <c r="AC96" s="94"/>
      <c r="AD96" s="4"/>
      <c r="AE96" s="94"/>
      <c r="AG96" s="4"/>
      <c r="AH96" s="94"/>
      <c r="BR96" s="4"/>
      <c r="BT96" s="94"/>
      <c r="BV96" s="4"/>
      <c r="BY96" s="94"/>
      <c r="CT96" s="93"/>
      <c r="CU96" s="94"/>
      <c r="DD96" s="65"/>
      <c r="DE96" s="373"/>
      <c r="DZ96" s="4"/>
      <c r="EA96" s="65"/>
      <c r="EN96" s="4"/>
      <c r="EO96" s="65"/>
      <c r="EQ96" s="4"/>
      <c r="ER96" s="65"/>
      <c r="EU96" s="4"/>
      <c r="EV96" s="65"/>
      <c r="EX96" s="4"/>
      <c r="EY96" s="65"/>
      <c r="FJ96" s="373"/>
      <c r="FK96" s="96"/>
      <c r="GA96" s="4"/>
    </row>
    <row r="97" spans="13:183">
      <c r="P97" s="10" t="s">
        <v>11</v>
      </c>
      <c r="Q97" s="440">
        <v>189.67499469812995</v>
      </c>
      <c r="R97" s="440">
        <v>183.12834171910478</v>
      </c>
      <c r="S97" s="440">
        <v>6.890593526050603</v>
      </c>
      <c r="T97" s="343">
        <v>9.8217171092173317</v>
      </c>
      <c r="U97" s="332">
        <v>389.51564705250269</v>
      </c>
      <c r="W97" s="94"/>
      <c r="Y97" s="4"/>
      <c r="AA97" s="94"/>
      <c r="AB97" s="4"/>
      <c r="AC97" s="94"/>
      <c r="AD97" s="4"/>
      <c r="AE97" s="94"/>
      <c r="AG97" s="4"/>
      <c r="AH97" s="94"/>
      <c r="BR97" s="4"/>
      <c r="BT97" s="94"/>
      <c r="BV97" s="4"/>
      <c r="BY97" s="94"/>
      <c r="CT97" s="93"/>
      <c r="CU97" s="94"/>
      <c r="DD97" s="65"/>
      <c r="DE97" s="373"/>
      <c r="DZ97" s="4"/>
      <c r="EA97" s="65"/>
      <c r="EN97" s="4"/>
      <c r="EO97" s="65"/>
      <c r="EQ97" s="4"/>
      <c r="ER97" s="65"/>
      <c r="EU97" s="4"/>
      <c r="EV97" s="65"/>
      <c r="EX97" s="4"/>
      <c r="EY97" s="65"/>
      <c r="FJ97" s="373"/>
      <c r="FK97" s="96"/>
      <c r="GA97" s="4"/>
    </row>
    <row r="98" spans="13:183">
      <c r="P98" s="10" t="s">
        <v>20</v>
      </c>
      <c r="Q98" s="440">
        <v>183.99991122379996</v>
      </c>
      <c r="R98" s="440">
        <v>175.30664974422362</v>
      </c>
      <c r="S98" s="440">
        <v>13.311174672132584</v>
      </c>
      <c r="T98" s="343">
        <v>11.39635779750286</v>
      </c>
      <c r="U98" s="332">
        <v>384.01409343765903</v>
      </c>
      <c r="W98" s="94"/>
      <c r="Y98" s="4"/>
      <c r="AA98" s="94"/>
      <c r="AB98" s="4"/>
      <c r="AC98" s="94"/>
      <c r="AD98" s="4"/>
      <c r="AE98" s="94"/>
      <c r="AG98" s="4"/>
      <c r="AH98" s="94"/>
      <c r="BR98" s="4"/>
      <c r="BT98" s="94"/>
      <c r="BV98" s="4"/>
      <c r="BY98" s="94"/>
      <c r="CT98" s="93"/>
      <c r="CU98" s="94"/>
      <c r="DD98" s="65"/>
      <c r="DE98" s="373"/>
      <c r="DZ98" s="4"/>
      <c r="EA98" s="65"/>
      <c r="EN98" s="4"/>
      <c r="EO98" s="65"/>
      <c r="EQ98" s="4"/>
      <c r="ER98" s="65"/>
      <c r="EU98" s="4"/>
      <c r="EV98" s="65"/>
      <c r="EX98" s="4"/>
      <c r="EY98" s="65"/>
      <c r="FJ98" s="373"/>
      <c r="FK98" s="96"/>
      <c r="GA98" s="4"/>
    </row>
    <row r="99" spans="13:183">
      <c r="P99" s="10" t="s">
        <v>13</v>
      </c>
      <c r="Q99" s="440">
        <v>182.13324659024062</v>
      </c>
      <c r="R99" s="440">
        <v>177.6067146330393</v>
      </c>
      <c r="S99" s="440">
        <v>7.6347155095046499</v>
      </c>
      <c r="T99" s="343">
        <v>14.082415184991042</v>
      </c>
      <c r="U99" s="332">
        <v>381.45709191777559</v>
      </c>
      <c r="W99" s="94"/>
      <c r="Y99" s="4"/>
      <c r="AA99" s="94"/>
      <c r="AB99" s="4"/>
      <c r="AC99" s="94"/>
      <c r="AD99" s="4"/>
      <c r="AE99" s="94"/>
      <c r="AG99" s="4"/>
      <c r="AH99" s="94"/>
      <c r="BR99" s="4"/>
      <c r="BT99" s="94"/>
      <c r="BV99" s="4"/>
      <c r="BY99" s="94"/>
      <c r="CT99" s="93"/>
      <c r="CU99" s="94"/>
      <c r="DD99" s="65"/>
      <c r="DE99" s="373"/>
      <c r="DZ99" s="4"/>
      <c r="EA99" s="65"/>
      <c r="EN99" s="4"/>
      <c r="EO99" s="65"/>
      <c r="EQ99" s="4"/>
      <c r="ER99" s="65"/>
      <c r="EU99" s="4"/>
      <c r="EV99" s="65"/>
      <c r="EX99" s="4"/>
      <c r="EY99" s="65"/>
      <c r="FJ99" s="373"/>
      <c r="FK99" s="96"/>
      <c r="GA99" s="4"/>
    </row>
    <row r="100" spans="13:183">
      <c r="P100" s="10" t="s">
        <v>12</v>
      </c>
      <c r="Q100" s="440">
        <v>175.23503985399489</v>
      </c>
      <c r="R100" s="440">
        <v>154.94397694047069</v>
      </c>
      <c r="S100" s="440">
        <v>39.372439655678917</v>
      </c>
      <c r="T100" s="343">
        <v>5.3147749138197842</v>
      </c>
      <c r="U100" s="332">
        <v>374.86623136396435</v>
      </c>
      <c r="W100" s="94"/>
      <c r="Y100" s="4"/>
      <c r="AA100" s="94"/>
      <c r="AB100" s="4"/>
      <c r="AC100" s="94"/>
      <c r="AD100" s="4"/>
      <c r="AE100" s="94"/>
      <c r="AG100" s="4"/>
      <c r="AH100" s="94"/>
      <c r="BR100" s="4"/>
      <c r="BT100" s="94"/>
      <c r="BV100" s="4"/>
      <c r="BY100" s="94"/>
      <c r="CT100" s="93"/>
      <c r="CU100" s="94"/>
      <c r="DD100" s="65"/>
      <c r="DE100" s="373"/>
      <c r="DZ100" s="4"/>
      <c r="EA100" s="65"/>
      <c r="EN100" s="4"/>
      <c r="EO100" s="65"/>
      <c r="EQ100" s="4"/>
      <c r="ER100" s="65"/>
      <c r="EU100" s="4"/>
      <c r="EV100" s="65"/>
      <c r="EX100" s="4"/>
      <c r="EY100" s="65"/>
      <c r="FJ100" s="373"/>
      <c r="FK100" s="96"/>
      <c r="GA100" s="4"/>
    </row>
    <row r="101" spans="13:183">
      <c r="P101" s="10" t="s">
        <v>28</v>
      </c>
      <c r="Q101" s="440">
        <v>171.10742727276715</v>
      </c>
      <c r="R101" s="440">
        <v>154.46366119556149</v>
      </c>
      <c r="S101" s="440">
        <v>34.034429717316826</v>
      </c>
      <c r="T101" s="343">
        <v>7.4907889593059362</v>
      </c>
      <c r="U101" s="332">
        <v>367.09630714495137</v>
      </c>
      <c r="W101" s="94"/>
      <c r="Y101" s="4"/>
      <c r="AA101" s="94"/>
      <c r="AB101" s="4"/>
      <c r="AC101" s="94"/>
      <c r="AD101" s="4"/>
      <c r="AE101" s="94"/>
      <c r="AG101" s="4"/>
      <c r="AH101" s="94"/>
      <c r="BR101" s="4"/>
      <c r="BT101" s="94"/>
      <c r="BV101" s="4"/>
      <c r="BY101" s="94"/>
      <c r="CT101" s="93"/>
      <c r="CU101" s="94"/>
      <c r="DD101" s="65"/>
      <c r="DE101" s="373"/>
      <c r="DZ101" s="4"/>
      <c r="EA101" s="65"/>
      <c r="EN101" s="4"/>
      <c r="EO101" s="65"/>
      <c r="EQ101" s="4"/>
      <c r="ER101" s="65"/>
      <c r="EU101" s="4"/>
      <c r="EV101" s="65"/>
      <c r="EX101" s="4"/>
      <c r="EY101" s="65"/>
      <c r="FJ101" s="373"/>
      <c r="FK101" s="96"/>
      <c r="GA101" s="4"/>
    </row>
    <row r="102" spans="13:183">
      <c r="P102" s="10" t="s">
        <v>26</v>
      </c>
      <c r="Q102" s="440">
        <v>155.9012638356208</v>
      </c>
      <c r="R102" s="440">
        <v>156.67285730338247</v>
      </c>
      <c r="S102" s="440">
        <v>16.44464682818753</v>
      </c>
      <c r="T102" s="343">
        <v>13.735022350217973</v>
      </c>
      <c r="U102" s="332">
        <v>342.75379031740874</v>
      </c>
    </row>
    <row r="103" spans="13:183">
      <c r="M103" s="1138"/>
      <c r="N103" s="1180"/>
    </row>
    <row r="104" spans="13:183" ht="12.6" customHeight="1">
      <c r="M104" s="1140"/>
      <c r="N104" s="1139"/>
      <c r="Q104" s="1047"/>
      <c r="R104" s="1051"/>
      <c r="S104" s="1050"/>
      <c r="U104" s="1047"/>
    </row>
    <row r="105" spans="13:183" ht="12.6" customHeight="1">
      <c r="M105" s="1140"/>
      <c r="N105" s="1139"/>
      <c r="P105" s="1168" t="s">
        <v>7</v>
      </c>
      <c r="Q105" s="1162" t="s">
        <v>2</v>
      </c>
      <c r="R105" s="1162" t="s">
        <v>289</v>
      </c>
      <c r="S105" s="1162" t="s">
        <v>47</v>
      </c>
      <c r="T105" s="1162" t="s">
        <v>41</v>
      </c>
    </row>
    <row r="106" spans="13:183" ht="12.6" customHeight="1">
      <c r="P106" s="1169"/>
      <c r="Q106" s="1163"/>
      <c r="R106" s="1163"/>
      <c r="S106" s="1163"/>
      <c r="T106" s="1163"/>
    </row>
    <row r="107" spans="13:183" ht="12.6" customHeight="1">
      <c r="P107" s="407" t="s">
        <v>8</v>
      </c>
      <c r="Q107" s="618">
        <v>183.66913041906361</v>
      </c>
      <c r="R107" s="4">
        <v>178.77353816339334</v>
      </c>
      <c r="S107" s="94">
        <v>26.583584105143391</v>
      </c>
      <c r="T107" s="94">
        <v>9.7092684144486885</v>
      </c>
      <c r="U107" s="332">
        <v>398.73552110204901</v>
      </c>
    </row>
    <row r="108" spans="13:183">
      <c r="P108" s="407" t="s">
        <v>9</v>
      </c>
      <c r="Q108" s="618">
        <v>177.21215049240334</v>
      </c>
      <c r="R108" s="4">
        <v>164.55594842065392</v>
      </c>
      <c r="S108" s="94">
        <v>49.682962477620073</v>
      </c>
      <c r="T108" s="94">
        <v>8.9229225445625602</v>
      </c>
      <c r="U108" s="332">
        <v>400.37398393523989</v>
      </c>
    </row>
    <row r="109" spans="13:183">
      <c r="P109" s="407" t="s">
        <v>10</v>
      </c>
      <c r="Q109" s="618">
        <v>196.86296647630763</v>
      </c>
      <c r="R109" s="4">
        <v>214.30108991423398</v>
      </c>
      <c r="S109" s="94">
        <v>45.810024489137582</v>
      </c>
      <c r="T109" s="94">
        <v>7.7592182557483795</v>
      </c>
      <c r="U109" s="332">
        <v>464.73329913542761</v>
      </c>
    </row>
    <row r="110" spans="13:183">
      <c r="P110" s="407" t="s">
        <v>11</v>
      </c>
      <c r="Q110" s="618">
        <v>189.67499469812995</v>
      </c>
      <c r="R110" s="4">
        <v>183.12834171910478</v>
      </c>
      <c r="S110" s="94">
        <v>6.890593526050603</v>
      </c>
      <c r="T110" s="94">
        <v>9.8217171092173317</v>
      </c>
      <c r="U110" s="332">
        <v>389.51564705250269</v>
      </c>
    </row>
    <row r="111" spans="13:183">
      <c r="P111" s="407" t="s">
        <v>12</v>
      </c>
      <c r="Q111" s="618">
        <v>175.23503985399489</v>
      </c>
      <c r="R111" s="4">
        <v>154.94397694047069</v>
      </c>
      <c r="S111" s="94">
        <v>39.372439655678917</v>
      </c>
      <c r="T111" s="94">
        <v>5.3147749138197842</v>
      </c>
      <c r="U111" s="332">
        <v>374.86623136396435</v>
      </c>
    </row>
    <row r="112" spans="13:183">
      <c r="P112" s="407" t="s">
        <v>13</v>
      </c>
      <c r="Q112" s="618">
        <v>182.13324659024062</v>
      </c>
      <c r="R112" s="4">
        <v>177.6067146330393</v>
      </c>
      <c r="S112" s="94">
        <v>7.6347155095046499</v>
      </c>
      <c r="T112" s="94">
        <v>14.082415184991042</v>
      </c>
      <c r="U112" s="332">
        <v>381.45709191777559</v>
      </c>
    </row>
    <row r="113" spans="16:21">
      <c r="P113" s="407" t="s">
        <v>14</v>
      </c>
      <c r="Q113" s="618">
        <v>186.34450631944014</v>
      </c>
      <c r="R113" s="4">
        <v>203.65459171649312</v>
      </c>
      <c r="S113" s="94">
        <v>50.948552879139115</v>
      </c>
      <c r="T113" s="94">
        <v>8.9997297979890227</v>
      </c>
      <c r="U113" s="332">
        <v>449.94738071306136</v>
      </c>
    </row>
    <row r="114" spans="16:21">
      <c r="P114" s="407" t="s">
        <v>16</v>
      </c>
      <c r="Q114" s="618">
        <v>185.58309497561797</v>
      </c>
      <c r="R114" s="4">
        <v>203.30823376105303</v>
      </c>
      <c r="S114" s="94">
        <v>6.7815617065088212</v>
      </c>
      <c r="T114" s="94">
        <v>11.280774306693544</v>
      </c>
      <c r="U114" s="332">
        <v>406.95366474987333</v>
      </c>
    </row>
    <row r="115" spans="16:21">
      <c r="P115" s="407" t="s">
        <v>17</v>
      </c>
      <c r="Q115" s="618">
        <v>176.34925487000029</v>
      </c>
      <c r="R115" s="4">
        <v>185.86457327974307</v>
      </c>
      <c r="S115" s="94">
        <v>64.97665481616248</v>
      </c>
      <c r="T115" s="94">
        <v>9.9779829315610069</v>
      </c>
      <c r="U115" s="332">
        <v>437.16846589746683</v>
      </c>
    </row>
    <row r="116" spans="16:21">
      <c r="P116" s="407" t="s">
        <v>18</v>
      </c>
      <c r="Q116" s="618">
        <v>218.12551916175883</v>
      </c>
      <c r="R116" s="4">
        <v>262.35724300757579</v>
      </c>
      <c r="S116" s="94">
        <v>13.073006203141446</v>
      </c>
      <c r="T116" s="94">
        <v>19.540011020544213</v>
      </c>
      <c r="U116" s="332">
        <v>513.09577939302028</v>
      </c>
    </row>
    <row r="117" spans="16:21">
      <c r="P117" s="407" t="s">
        <v>19</v>
      </c>
      <c r="Q117" s="618">
        <v>184.03400009723569</v>
      </c>
      <c r="R117" s="4">
        <v>178.02572545297699</v>
      </c>
      <c r="S117" s="94">
        <v>29.087596882474475</v>
      </c>
      <c r="T117" s="94">
        <v>13.480542321622325</v>
      </c>
      <c r="U117" s="332">
        <v>404.62786475430948</v>
      </c>
    </row>
    <row r="118" spans="16:21">
      <c r="P118" s="407" t="s">
        <v>20</v>
      </c>
      <c r="Q118" s="618">
        <v>183.99991122379996</v>
      </c>
      <c r="R118" s="4">
        <v>175.30664974422362</v>
      </c>
      <c r="S118" s="94">
        <v>13.311174672132584</v>
      </c>
      <c r="T118" s="94">
        <v>11.39635779750286</v>
      </c>
      <c r="U118" s="332">
        <v>384.01409343765903</v>
      </c>
    </row>
    <row r="119" spans="16:21">
      <c r="P119" s="407" t="s">
        <v>21</v>
      </c>
      <c r="Q119" s="618">
        <v>189.67507025069466</v>
      </c>
      <c r="R119" s="4">
        <v>219.96931298555592</v>
      </c>
      <c r="S119" s="94">
        <v>40.271253921212484</v>
      </c>
      <c r="T119" s="94">
        <v>9.3159397591711386</v>
      </c>
      <c r="U119" s="332">
        <v>459.2315769166342</v>
      </c>
    </row>
    <row r="120" spans="16:21">
      <c r="P120" s="407" t="s">
        <v>22</v>
      </c>
      <c r="Q120" s="618">
        <v>195.06393784874939</v>
      </c>
      <c r="R120" s="4">
        <v>186.03737112040486</v>
      </c>
      <c r="S120" s="94">
        <v>42.816594130964766</v>
      </c>
      <c r="T120" s="94">
        <v>23.530309293901613</v>
      </c>
      <c r="U120" s="332">
        <v>447.44821239402063</v>
      </c>
    </row>
    <row r="121" spans="16:21">
      <c r="P121" s="407" t="s">
        <v>23</v>
      </c>
      <c r="Q121" s="618">
        <v>204.13472941964062</v>
      </c>
      <c r="R121" s="4">
        <v>181.30226761518264</v>
      </c>
      <c r="S121" s="94">
        <v>8.8704987265491901</v>
      </c>
      <c r="T121" s="94">
        <v>10.502964570075896</v>
      </c>
      <c r="U121" s="332">
        <v>404.81046033144838</v>
      </c>
    </row>
    <row r="122" spans="16:21">
      <c r="P122" s="407" t="s">
        <v>24</v>
      </c>
      <c r="Q122" s="618">
        <v>170.2724229705743</v>
      </c>
      <c r="R122" s="4">
        <v>149.65625866361748</v>
      </c>
      <c r="S122" s="94">
        <v>67.076610765107375</v>
      </c>
      <c r="T122" s="94">
        <v>10.879129843969219</v>
      </c>
      <c r="U122" s="332">
        <v>397.88442224326838</v>
      </c>
    </row>
    <row r="123" spans="16:21">
      <c r="P123" s="407" t="s">
        <v>25</v>
      </c>
      <c r="Q123" s="618">
        <v>184.4485430216854</v>
      </c>
      <c r="R123" s="4">
        <v>227.72302348444308</v>
      </c>
      <c r="S123" s="94">
        <v>0</v>
      </c>
      <c r="T123" s="94">
        <v>14.053011375277116</v>
      </c>
      <c r="U123" s="332">
        <v>426.22457788140554</v>
      </c>
    </row>
    <row r="124" spans="16:21">
      <c r="P124" s="407" t="s">
        <v>26</v>
      </c>
      <c r="Q124" s="618">
        <v>155.9012638356208</v>
      </c>
      <c r="R124" s="4">
        <v>156.67285730338247</v>
      </c>
      <c r="S124" s="94">
        <v>16.44464682818753</v>
      </c>
      <c r="T124" s="94">
        <v>13.735022350217973</v>
      </c>
      <c r="U124" s="332">
        <v>342.75379031740874</v>
      </c>
    </row>
    <row r="125" spans="16:21">
      <c r="P125" s="407" t="s">
        <v>27</v>
      </c>
      <c r="Q125" s="618">
        <v>183.54587874178029</v>
      </c>
      <c r="R125" s="4">
        <v>158.51509744067985</v>
      </c>
      <c r="S125" s="94">
        <v>46.34777524659625</v>
      </c>
      <c r="T125" s="94">
        <v>11.629150328908658</v>
      </c>
      <c r="U125" s="332">
        <v>400.03790175796507</v>
      </c>
    </row>
    <row r="126" spans="16:21">
      <c r="P126" s="407" t="s">
        <v>28</v>
      </c>
      <c r="Q126" s="618">
        <v>171.10742727276715</v>
      </c>
      <c r="R126" s="4">
        <v>154.46366119556149</v>
      </c>
      <c r="S126" s="94">
        <v>34.034429717316826</v>
      </c>
      <c r="T126" s="94">
        <v>7.4907889593059362</v>
      </c>
      <c r="U126" s="332">
        <v>367.09630714495137</v>
      </c>
    </row>
    <row r="127" spans="16:21">
      <c r="P127" s="23" t="s">
        <v>30</v>
      </c>
      <c r="Q127" s="23">
        <v>215.94300490655863</v>
      </c>
      <c r="R127" s="4">
        <v>114.54234538326321</v>
      </c>
      <c r="S127" s="94">
        <v>85.253430690273674</v>
      </c>
      <c r="T127" s="94">
        <v>10.061730003750743</v>
      </c>
      <c r="U127" s="332">
        <v>425.80051098384627</v>
      </c>
    </row>
  </sheetData>
  <sortState ref="P82:U102">
    <sortCondition descending="1" ref="U82:U102"/>
  </sortState>
  <mergeCells count="44">
    <mergeCell ref="P105:P106"/>
    <mergeCell ref="Q105:Q106"/>
    <mergeCell ref="FD5:FF5"/>
    <mergeCell ref="EK6:ER6"/>
    <mergeCell ref="I45:I46"/>
    <mergeCell ref="I6:J6"/>
    <mergeCell ref="K6:L6"/>
    <mergeCell ref="EE46:EF46"/>
    <mergeCell ref="EC44:EE44"/>
    <mergeCell ref="M103:M105"/>
    <mergeCell ref="N103:N105"/>
    <mergeCell ref="R105:R106"/>
    <mergeCell ref="S105:S106"/>
    <mergeCell ref="T105:T106"/>
    <mergeCell ref="A77:M77"/>
    <mergeCell ref="F45:F46"/>
    <mergeCell ref="FH6:FI6"/>
    <mergeCell ref="EH7:EI7"/>
    <mergeCell ref="EN7:EO7"/>
    <mergeCell ref="ER7:ES7"/>
    <mergeCell ref="FI7:FJ7"/>
    <mergeCell ref="C45:C46"/>
    <mergeCell ref="E45:E46"/>
    <mergeCell ref="F6:G6"/>
    <mergeCell ref="Q6:U6"/>
    <mergeCell ref="P6:P7"/>
    <mergeCell ref="A40:O40"/>
    <mergeCell ref="A41:O41"/>
    <mergeCell ref="G45:G46"/>
    <mergeCell ref="A42:O42"/>
    <mergeCell ref="A6:A7"/>
    <mergeCell ref="B6:C6"/>
    <mergeCell ref="D6:E6"/>
    <mergeCell ref="M6:N6"/>
    <mergeCell ref="A45:A46"/>
    <mergeCell ref="H45:H46"/>
    <mergeCell ref="B45:B46"/>
    <mergeCell ref="D45:D46"/>
    <mergeCell ref="EJ2:EQ2"/>
    <mergeCell ref="EC5:ED5"/>
    <mergeCell ref="EJ5:EK5"/>
    <mergeCell ref="ET5:EU5"/>
    <mergeCell ref="ED45:EF45"/>
    <mergeCell ref="EM45:EO45"/>
  </mergeCells>
  <phoneticPr fontId="0" type="noConversion"/>
  <hyperlinks>
    <hyperlink ref="U1" location="Sommaire!A1" display="Retour sommaire"/>
  </hyperlinks>
  <pageMargins left="0.78740157480314965" right="0.25" top="1.1811023622047245" bottom="0.98425196850393704" header="0.51181102362204722" footer="0.51181102362204722"/>
  <pageSetup paperSize="9" scale="46" firstPageNumber="11"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colBreaks count="1" manualBreakCount="1">
    <brk id="15" max="76" man="1"/>
  </colBreaks>
  <drawing r:id="rId2"/>
</worksheet>
</file>

<file path=xl/worksheets/sheet7.xml><?xml version="1.0" encoding="utf-8"?>
<worksheet xmlns="http://schemas.openxmlformats.org/spreadsheetml/2006/main" xmlns:r="http://schemas.openxmlformats.org/officeDocument/2006/relationships">
  <sheetPr>
    <tabColor rgb="FF92D050"/>
  </sheetPr>
  <dimension ref="A1:IH134"/>
  <sheetViews>
    <sheetView view="pageLayout" zoomScaleNormal="100" zoomScaleSheetLayoutView="100" workbookViewId="0">
      <selection activeCell="E1" sqref="E1"/>
    </sheetView>
  </sheetViews>
  <sheetFormatPr baseColWidth="10" defaultColWidth="0" defaultRowHeight="12.75"/>
  <cols>
    <col min="1" max="1" width="29.85546875" style="94" customWidth="1"/>
    <col min="2" max="5" width="20.140625" style="94" customWidth="1"/>
    <col min="6" max="6" width="20.140625" style="4" customWidth="1"/>
    <col min="7" max="7" width="20.140625" style="94" customWidth="1"/>
    <col min="8" max="15" width="10.7109375" style="81" customWidth="1"/>
    <col min="16" max="20" width="10.7109375" style="65" customWidth="1"/>
    <col min="21" max="22" width="10.7109375" style="4" customWidth="1"/>
    <col min="23" max="24" width="10.7109375" style="65" customWidth="1"/>
    <col min="25" max="26" width="10.7109375" style="4" customWidth="1"/>
    <col min="27" max="27" width="10.7109375" style="94" customWidth="1"/>
    <col min="28" max="28" width="10.7109375" style="4" customWidth="1"/>
    <col min="29" max="29" width="10.7109375" style="94" customWidth="1"/>
    <col min="30" max="30" width="10.7109375" style="4" customWidth="1"/>
    <col min="31" max="32" width="10.7109375" style="94" customWidth="1"/>
    <col min="33" max="33" width="10.7109375" style="4" customWidth="1"/>
    <col min="34" max="69" width="10.7109375" style="94" customWidth="1"/>
    <col min="70" max="71" width="10.7109375" style="4" customWidth="1"/>
    <col min="72" max="73" width="10.7109375" style="94" customWidth="1"/>
    <col min="74" max="76" width="10.7109375" style="4" customWidth="1"/>
    <col min="77" max="108" width="10.7109375" style="94" customWidth="1"/>
    <col min="109" max="109" width="10.7109375" style="4" customWidth="1"/>
    <col min="110" max="112" width="10.7109375" style="94" customWidth="1"/>
    <col min="113" max="113" width="10.7109375" style="95" customWidth="1"/>
    <col min="114" max="115" width="10.7109375" style="94" customWidth="1"/>
    <col min="116" max="116" width="10.7109375" style="4" customWidth="1"/>
    <col min="117" max="118" width="10.7109375" style="94" customWidth="1"/>
    <col min="119" max="119" width="10.7109375" style="4" customWidth="1"/>
    <col min="120" max="129" width="10.7109375" style="94" customWidth="1"/>
    <col min="130" max="130" width="10.7109375" style="4" customWidth="1"/>
    <col min="131" max="143" width="10.7109375" style="94" customWidth="1"/>
    <col min="144" max="144" width="10.7109375" style="4" customWidth="1"/>
    <col min="145" max="146" width="10.7109375" style="94" customWidth="1"/>
    <col min="147" max="147" width="10.7109375" style="4" customWidth="1"/>
    <col min="148" max="150" width="10.7109375" style="94" customWidth="1"/>
    <col min="151" max="151" width="10.7109375" style="4" customWidth="1"/>
    <col min="152" max="153" width="10.7109375" style="94" customWidth="1"/>
    <col min="154" max="154" width="10.7109375" style="4" customWidth="1"/>
    <col min="155" max="165" width="10.7109375" style="94" customWidth="1"/>
    <col min="166" max="166" width="10.7109375" style="96" customWidth="1"/>
    <col min="167" max="167" width="11.85546875" style="96" customWidth="1"/>
    <col min="168" max="182" width="11.42578125" style="96" customWidth="1"/>
    <col min="183" max="183" width="12.42578125" style="4" customWidth="1"/>
    <col min="184" max="184" width="3.7109375" style="4" hidden="1" customWidth="1"/>
    <col min="185" max="204" width="0" style="4" hidden="1" customWidth="1"/>
    <col min="205" max="209" width="3.7109375" style="4" hidden="1" customWidth="1"/>
    <col min="210" max="214" width="0" style="4" hidden="1" customWidth="1"/>
    <col min="215" max="220" width="3.7109375" style="4" hidden="1" customWidth="1"/>
    <col min="221" max="221" width="0" style="4" hidden="1" customWidth="1"/>
    <col min="222" max="231" width="3.7109375" style="4" hidden="1" customWidth="1"/>
    <col min="232" max="232" width="0" style="4" hidden="1" customWidth="1"/>
    <col min="233" max="242" width="3.7109375" style="4" hidden="1" customWidth="1"/>
    <col min="243" max="16384" width="3.7109375" style="2" hidden="1"/>
  </cols>
  <sheetData>
    <row r="1" spans="1:242" s="651" customFormat="1" ht="18.75" customHeight="1">
      <c r="A1" s="649" t="s">
        <v>279</v>
      </c>
      <c r="B1" s="703"/>
      <c r="C1" s="703"/>
      <c r="D1" s="703"/>
      <c r="E1" s="703"/>
      <c r="G1" s="652" t="s">
        <v>115</v>
      </c>
      <c r="H1" s="768"/>
      <c r="I1" s="768"/>
      <c r="J1" s="768"/>
      <c r="K1" s="768"/>
      <c r="L1" s="768"/>
      <c r="M1" s="768"/>
      <c r="N1" s="768"/>
      <c r="O1" s="768"/>
      <c r="P1" s="741"/>
      <c r="Q1" s="741"/>
      <c r="R1" s="741"/>
      <c r="S1" s="741"/>
      <c r="T1" s="741"/>
      <c r="U1" s="654"/>
      <c r="V1" s="654"/>
      <c r="W1" s="741"/>
      <c r="X1" s="741"/>
      <c r="Y1" s="739"/>
      <c r="Z1" s="654"/>
      <c r="AA1" s="738"/>
      <c r="AB1" s="654"/>
      <c r="AC1" s="738"/>
      <c r="AD1" s="654"/>
      <c r="AE1" s="738"/>
      <c r="AF1" s="738"/>
      <c r="AG1" s="654"/>
      <c r="AH1" s="738"/>
      <c r="AI1" s="738"/>
      <c r="AJ1" s="739"/>
      <c r="AK1" s="738"/>
      <c r="AL1" s="738"/>
      <c r="AM1" s="738"/>
      <c r="AN1" s="738"/>
      <c r="AO1" s="738"/>
      <c r="AP1" s="738"/>
      <c r="AQ1" s="738"/>
      <c r="AR1" s="738"/>
      <c r="AS1" s="739"/>
      <c r="AT1" s="738"/>
      <c r="AU1" s="738"/>
      <c r="AV1" s="738"/>
      <c r="AW1" s="738"/>
      <c r="AX1" s="738"/>
      <c r="AY1" s="738"/>
      <c r="AZ1" s="738"/>
      <c r="BA1" s="738"/>
      <c r="BB1" s="738"/>
      <c r="BC1" s="738"/>
      <c r="BD1" s="738"/>
      <c r="BE1" s="738"/>
      <c r="BF1" s="739"/>
      <c r="BG1" s="738"/>
      <c r="BH1" s="738"/>
      <c r="BI1" s="738"/>
      <c r="BJ1" s="738"/>
      <c r="BK1" s="738"/>
      <c r="BL1" s="738"/>
      <c r="BM1" s="738"/>
      <c r="BN1" s="738"/>
      <c r="BO1" s="738"/>
      <c r="BP1" s="738"/>
      <c r="BQ1" s="739"/>
      <c r="BR1" s="654"/>
      <c r="BS1" s="654"/>
      <c r="BT1" s="738"/>
      <c r="BU1" s="738"/>
      <c r="BV1" s="654"/>
      <c r="BW1" s="654"/>
      <c r="BX1" s="654"/>
      <c r="BY1" s="738"/>
      <c r="BZ1" s="738"/>
      <c r="CA1" s="739"/>
      <c r="CB1" s="738"/>
      <c r="CC1" s="738"/>
      <c r="CD1" s="738"/>
      <c r="CE1" s="738"/>
      <c r="CF1" s="738"/>
      <c r="CG1" s="738"/>
      <c r="CH1" s="738"/>
      <c r="CI1" s="738"/>
      <c r="CJ1" s="738"/>
      <c r="CK1" s="739"/>
      <c r="CL1" s="654"/>
      <c r="CM1" s="654"/>
      <c r="CN1" s="654"/>
      <c r="CO1" s="738"/>
      <c r="CP1" s="654"/>
      <c r="CQ1" s="654"/>
      <c r="CR1" s="654"/>
      <c r="CS1" s="654"/>
      <c r="CT1" s="738"/>
      <c r="CU1" s="739"/>
      <c r="CV1" s="738"/>
      <c r="CW1" s="738"/>
      <c r="CX1" s="738"/>
      <c r="CY1" s="738"/>
      <c r="CZ1" s="738"/>
      <c r="DA1" s="738"/>
      <c r="DB1" s="738"/>
      <c r="DC1" s="738"/>
      <c r="DD1" s="738"/>
      <c r="DE1" s="739"/>
      <c r="DF1" s="738"/>
      <c r="DG1" s="738"/>
      <c r="DH1" s="738"/>
      <c r="DI1" s="769"/>
      <c r="DJ1" s="738"/>
      <c r="DK1" s="738"/>
      <c r="DL1" s="654"/>
      <c r="DM1" s="738"/>
      <c r="DN1" s="738"/>
      <c r="DO1" s="654"/>
      <c r="DP1" s="770"/>
      <c r="DQ1" s="738"/>
      <c r="DR1" s="738"/>
      <c r="DS1" s="739"/>
      <c r="DT1" s="738"/>
      <c r="DU1" s="738"/>
      <c r="DV1" s="738"/>
      <c r="DW1" s="738"/>
      <c r="DX1" s="738"/>
      <c r="DY1" s="738"/>
      <c r="DZ1" s="739"/>
      <c r="EA1" s="738"/>
      <c r="EB1" s="738"/>
      <c r="EC1" s="738"/>
      <c r="ED1" s="738"/>
      <c r="EE1" s="738"/>
      <c r="EF1" s="738"/>
      <c r="EG1" s="739"/>
      <c r="EH1" s="738"/>
      <c r="EI1" s="738"/>
      <c r="EJ1" s="738"/>
      <c r="EK1" s="738"/>
      <c r="EL1" s="738"/>
      <c r="EM1" s="738"/>
      <c r="EN1" s="654"/>
      <c r="EO1" s="738"/>
      <c r="EP1" s="738"/>
      <c r="EQ1" s="739"/>
      <c r="ER1" s="738"/>
      <c r="ES1" s="738"/>
      <c r="ET1" s="738"/>
      <c r="EU1" s="654"/>
      <c r="EV1" s="738"/>
      <c r="EW1" s="738"/>
      <c r="EX1" s="654"/>
      <c r="EY1" s="738"/>
      <c r="EZ1" s="738"/>
      <c r="FA1" s="739"/>
      <c r="FB1" s="739"/>
      <c r="FC1" s="739"/>
      <c r="FD1" s="739"/>
      <c r="FE1" s="739"/>
      <c r="FF1" s="739"/>
      <c r="FG1" s="738"/>
      <c r="FH1" s="738"/>
      <c r="FI1" s="738"/>
      <c r="FJ1" s="738"/>
      <c r="FK1" s="739"/>
      <c r="FL1" s="738"/>
      <c r="FM1" s="738"/>
      <c r="FN1" s="738"/>
      <c r="FO1" s="738"/>
      <c r="FP1" s="738"/>
      <c r="FQ1" s="738"/>
      <c r="FR1" s="654"/>
      <c r="FS1" s="738"/>
      <c r="FT1" s="738"/>
      <c r="FU1" s="738"/>
      <c r="FV1" s="738"/>
      <c r="FW1" s="738"/>
      <c r="FX1" s="738"/>
      <c r="FY1" s="738"/>
      <c r="FZ1" s="738"/>
      <c r="GA1" s="654"/>
      <c r="GB1" s="654"/>
      <c r="GC1" s="654"/>
      <c r="GD1" s="654"/>
      <c r="GE1" s="654"/>
      <c r="GF1" s="654"/>
      <c r="GG1" s="654"/>
      <c r="GH1" s="654"/>
      <c r="GI1" s="654"/>
      <c r="GJ1" s="654"/>
      <c r="GK1" s="654"/>
      <c r="GL1" s="654"/>
      <c r="GM1" s="654"/>
      <c r="GN1" s="654"/>
      <c r="GO1" s="654"/>
      <c r="GP1" s="654"/>
      <c r="GQ1" s="654"/>
      <c r="GR1" s="654"/>
      <c r="GS1" s="654"/>
      <c r="GT1" s="654"/>
      <c r="GU1" s="654"/>
      <c r="GV1" s="654"/>
      <c r="GW1" s="654"/>
      <c r="GX1" s="654"/>
      <c r="GY1" s="654"/>
      <c r="GZ1" s="654"/>
      <c r="HA1" s="654"/>
      <c r="HB1" s="654"/>
      <c r="HC1" s="654"/>
      <c r="HD1" s="654"/>
      <c r="HE1" s="654"/>
      <c r="HF1" s="654"/>
      <c r="HG1" s="654"/>
      <c r="HH1" s="654"/>
      <c r="HI1" s="654"/>
      <c r="HJ1" s="654"/>
      <c r="HK1" s="654"/>
      <c r="HL1" s="654"/>
      <c r="HM1" s="654"/>
      <c r="HN1" s="654"/>
      <c r="HO1" s="654"/>
      <c r="HP1" s="654"/>
      <c r="HQ1" s="654"/>
      <c r="HR1" s="654"/>
      <c r="HS1" s="654"/>
      <c r="HT1" s="654"/>
      <c r="HU1" s="654"/>
      <c r="HV1" s="654"/>
      <c r="HW1" s="654"/>
      <c r="HX1" s="654"/>
      <c r="HY1" s="654"/>
      <c r="HZ1" s="654"/>
      <c r="IA1" s="654"/>
      <c r="IB1" s="654"/>
      <c r="IC1" s="654"/>
      <c r="ID1" s="654"/>
      <c r="IE1" s="654"/>
      <c r="IF1" s="654"/>
      <c r="IG1" s="654"/>
      <c r="IH1" s="654"/>
    </row>
    <row r="2" spans="1:242" s="651" customFormat="1" ht="18.75" customHeight="1">
      <c r="A2" s="655" t="s">
        <v>292</v>
      </c>
      <c r="B2" s="663"/>
      <c r="C2" s="663"/>
      <c r="D2" s="663"/>
      <c r="E2" s="663"/>
      <c r="F2" s="659"/>
      <c r="G2" s="659"/>
      <c r="H2" s="738"/>
      <c r="I2" s="738"/>
      <c r="J2" s="738"/>
      <c r="K2" s="738"/>
      <c r="L2" s="738"/>
      <c r="M2" s="738"/>
      <c r="N2" s="654"/>
      <c r="O2" s="768"/>
      <c r="P2" s="654"/>
      <c r="Q2" s="654"/>
      <c r="R2" s="654"/>
      <c r="S2" s="654"/>
      <c r="T2" s="654"/>
      <c r="U2" s="654"/>
      <c r="V2" s="654"/>
      <c r="W2" s="654"/>
      <c r="X2" s="654"/>
      <c r="Y2" s="742"/>
      <c r="Z2" s="654"/>
      <c r="AA2" s="738"/>
      <c r="AB2" s="654"/>
      <c r="AC2" s="738"/>
      <c r="AD2" s="654"/>
      <c r="AE2" s="738"/>
      <c r="AF2" s="738"/>
      <c r="AG2" s="654"/>
      <c r="AH2" s="738"/>
      <c r="AI2" s="738"/>
      <c r="AJ2" s="742"/>
      <c r="AK2" s="738"/>
      <c r="AL2" s="738"/>
      <c r="AM2" s="738"/>
      <c r="AN2" s="738"/>
      <c r="AO2" s="738"/>
      <c r="AP2" s="738"/>
      <c r="AQ2" s="738"/>
      <c r="AR2" s="738"/>
      <c r="AS2" s="742"/>
      <c r="AT2" s="738"/>
      <c r="AU2" s="738"/>
      <c r="AV2" s="738"/>
      <c r="AW2" s="738"/>
      <c r="AX2" s="738"/>
      <c r="AY2" s="738"/>
      <c r="AZ2" s="738"/>
      <c r="BA2" s="738"/>
      <c r="BB2" s="738"/>
      <c r="BC2" s="738"/>
      <c r="BD2" s="738"/>
      <c r="BE2" s="738"/>
      <c r="BF2" s="742"/>
      <c r="BG2" s="738"/>
      <c r="BH2" s="738"/>
      <c r="BI2" s="738"/>
      <c r="BJ2" s="738"/>
      <c r="BK2" s="738"/>
      <c r="BL2" s="738"/>
      <c r="BM2" s="738"/>
      <c r="BN2" s="738"/>
      <c r="BO2" s="738"/>
      <c r="BP2" s="738"/>
      <c r="BQ2" s="742"/>
      <c r="BR2" s="654"/>
      <c r="BS2" s="654"/>
      <c r="BT2" s="738"/>
      <c r="BU2" s="738"/>
      <c r="BV2" s="654"/>
      <c r="BW2" s="654"/>
      <c r="BX2" s="654"/>
      <c r="BY2" s="738"/>
      <c r="BZ2" s="738"/>
      <c r="CA2" s="742"/>
      <c r="CB2" s="738"/>
      <c r="CC2" s="738"/>
      <c r="CD2" s="738"/>
      <c r="CE2" s="738"/>
      <c r="CF2" s="738"/>
      <c r="CG2" s="738"/>
      <c r="CH2" s="738"/>
      <c r="CI2" s="738"/>
      <c r="CJ2" s="738"/>
      <c r="CK2" s="742"/>
      <c r="CL2" s="654"/>
      <c r="CM2" s="654"/>
      <c r="CN2" s="654"/>
      <c r="CO2" s="738"/>
      <c r="CP2" s="654"/>
      <c r="CQ2" s="654"/>
      <c r="CR2" s="654"/>
      <c r="CS2" s="654"/>
      <c r="CT2" s="738"/>
      <c r="CU2" s="742"/>
      <c r="CV2" s="738"/>
      <c r="CW2" s="738"/>
      <c r="CX2" s="738"/>
      <c r="CY2" s="738"/>
      <c r="CZ2" s="738"/>
      <c r="DA2" s="738"/>
      <c r="DB2" s="738"/>
      <c r="DC2" s="738"/>
      <c r="DD2" s="738"/>
      <c r="DE2" s="742"/>
      <c r="DF2" s="738"/>
      <c r="DG2" s="738"/>
      <c r="DH2" s="738"/>
      <c r="DI2" s="769"/>
      <c r="DJ2" s="738"/>
      <c r="DK2" s="738"/>
      <c r="DL2" s="654"/>
      <c r="DM2" s="738"/>
      <c r="DN2" s="738"/>
      <c r="DO2" s="654"/>
      <c r="DP2" s="738"/>
      <c r="DQ2" s="738"/>
      <c r="DR2" s="738"/>
      <c r="DS2" s="771"/>
      <c r="DT2" s="772"/>
      <c r="DU2" s="772"/>
      <c r="DV2" s="773"/>
      <c r="DW2" s="773"/>
      <c r="DX2" s="774"/>
      <c r="DY2" s="738"/>
      <c r="DZ2" s="742"/>
      <c r="EA2" s="738"/>
      <c r="EB2" s="738"/>
      <c r="EC2" s="738"/>
      <c r="ED2" s="738"/>
      <c r="EE2" s="738"/>
      <c r="EF2" s="738"/>
      <c r="EG2" s="757"/>
      <c r="EH2" s="758"/>
      <c r="EI2" s="758"/>
      <c r="EJ2" s="758"/>
      <c r="EK2" s="758"/>
      <c r="EL2" s="758"/>
      <c r="EM2" s="758"/>
      <c r="EN2" s="758"/>
      <c r="EO2" s="738"/>
      <c r="EP2" s="738"/>
      <c r="EQ2" s="742"/>
      <c r="ER2" s="738"/>
      <c r="ES2" s="738"/>
      <c r="ET2" s="738"/>
      <c r="EU2" s="654"/>
      <c r="EV2" s="738"/>
      <c r="EW2" s="738"/>
      <c r="EX2" s="654"/>
      <c r="EY2" s="738"/>
      <c r="EZ2" s="738"/>
      <c r="FA2" s="742"/>
      <c r="FB2" s="742"/>
      <c r="FC2" s="742"/>
      <c r="FD2" s="742"/>
      <c r="FE2" s="742"/>
      <c r="FF2" s="742"/>
      <c r="FG2" s="738"/>
      <c r="FH2" s="738"/>
      <c r="FI2" s="738"/>
      <c r="FJ2" s="738"/>
      <c r="FK2" s="757"/>
      <c r="FL2" s="758"/>
      <c r="FM2" s="758"/>
      <c r="FN2" s="758"/>
      <c r="FO2" s="758"/>
      <c r="FP2" s="758"/>
      <c r="FQ2" s="758"/>
      <c r="FR2" s="758"/>
      <c r="FS2" s="738"/>
      <c r="FT2" s="757"/>
      <c r="FU2" s="758"/>
      <c r="FV2" s="758"/>
      <c r="FW2" s="758"/>
      <c r="FX2" s="758"/>
      <c r="FY2" s="758"/>
      <c r="FZ2" s="758"/>
      <c r="GA2" s="758"/>
      <c r="GB2" s="654"/>
      <c r="GC2" s="654"/>
      <c r="GD2" s="654"/>
      <c r="GE2" s="654"/>
      <c r="GF2" s="654"/>
      <c r="GG2" s="654"/>
      <c r="GH2" s="654"/>
      <c r="GI2" s="654"/>
      <c r="GJ2" s="654"/>
      <c r="GK2" s="654"/>
      <c r="GL2" s="654"/>
      <c r="GM2" s="654"/>
      <c r="GN2" s="654"/>
      <c r="GO2" s="654"/>
      <c r="GP2" s="654"/>
      <c r="GQ2" s="654"/>
      <c r="GR2" s="654"/>
      <c r="GS2" s="654"/>
      <c r="GT2" s="654"/>
      <c r="GU2" s="654"/>
      <c r="GV2" s="654"/>
      <c r="GW2" s="654"/>
      <c r="GX2" s="654"/>
      <c r="GY2" s="654"/>
      <c r="GZ2" s="654"/>
      <c r="HA2" s="654"/>
      <c r="HB2" s="654"/>
      <c r="HC2" s="654"/>
      <c r="HD2" s="654"/>
      <c r="HE2" s="654"/>
      <c r="HF2" s="654"/>
      <c r="HG2" s="654"/>
      <c r="HH2" s="654"/>
      <c r="HI2" s="654"/>
      <c r="HJ2" s="654"/>
      <c r="HK2" s="654"/>
      <c r="HL2" s="654"/>
      <c r="HM2" s="654"/>
      <c r="HN2" s="654"/>
      <c r="HO2" s="654"/>
      <c r="HP2" s="654"/>
      <c r="HQ2" s="654"/>
      <c r="HR2" s="654"/>
      <c r="HS2" s="654"/>
      <c r="HT2" s="654"/>
      <c r="HU2" s="654"/>
      <c r="HV2" s="654"/>
      <c r="HW2" s="654"/>
      <c r="HX2" s="654"/>
      <c r="HY2" s="654"/>
      <c r="HZ2" s="654"/>
      <c r="IA2" s="654"/>
      <c r="IB2" s="654"/>
      <c r="IC2" s="654"/>
      <c r="ID2" s="654"/>
      <c r="IE2" s="654"/>
      <c r="IF2" s="654"/>
      <c r="IG2" s="654"/>
      <c r="IH2" s="654"/>
    </row>
    <row r="3" spans="1:242" s="109" customFormat="1" ht="18.75" customHeight="1">
      <c r="A3" s="472"/>
      <c r="B3" s="348"/>
      <c r="C3" s="348"/>
      <c r="D3" s="348"/>
      <c r="E3" s="348"/>
      <c r="F3" s="401"/>
      <c r="G3" s="401"/>
      <c r="H3" s="94"/>
      <c r="I3" s="94"/>
      <c r="J3" s="756"/>
      <c r="K3" s="756"/>
      <c r="L3" s="756"/>
      <c r="M3" s="756"/>
      <c r="N3" s="4"/>
      <c r="O3" s="98"/>
      <c r="P3" s="6"/>
      <c r="Q3" s="6"/>
      <c r="R3" s="6"/>
      <c r="S3" s="6"/>
      <c r="T3" s="6"/>
      <c r="U3" s="6"/>
      <c r="V3" s="6"/>
      <c r="W3" s="6"/>
      <c r="X3" s="6"/>
      <c r="Y3" s="101"/>
      <c r="Z3" s="6"/>
      <c r="AA3" s="102"/>
      <c r="AB3" s="6"/>
      <c r="AC3" s="102"/>
      <c r="AD3" s="6"/>
      <c r="AE3" s="102"/>
      <c r="AF3" s="102"/>
      <c r="AG3" s="6"/>
      <c r="AH3" s="102"/>
      <c r="AI3" s="102"/>
      <c r="AJ3" s="101"/>
      <c r="AK3" s="102"/>
      <c r="AL3" s="102"/>
      <c r="AM3" s="102"/>
      <c r="AN3" s="102"/>
      <c r="AO3" s="102"/>
      <c r="AP3" s="102"/>
      <c r="AQ3" s="102"/>
      <c r="AR3" s="102"/>
      <c r="AS3" s="101"/>
      <c r="AT3" s="102"/>
      <c r="AU3" s="102"/>
      <c r="AV3" s="102"/>
      <c r="AW3" s="102"/>
      <c r="AX3" s="102"/>
      <c r="AY3" s="102"/>
      <c r="AZ3" s="102"/>
      <c r="BA3" s="102"/>
      <c r="BB3" s="102"/>
      <c r="BC3" s="102"/>
      <c r="BD3" s="102"/>
      <c r="BE3" s="102"/>
      <c r="BF3" s="101"/>
      <c r="BG3" s="102"/>
      <c r="BH3" s="102"/>
      <c r="BI3" s="102"/>
      <c r="BJ3" s="102"/>
      <c r="BK3" s="102"/>
      <c r="BL3" s="102"/>
      <c r="BM3" s="102"/>
      <c r="BN3" s="102"/>
      <c r="BO3" s="102"/>
      <c r="BP3" s="102"/>
      <c r="BQ3" s="101"/>
      <c r="BR3" s="6"/>
      <c r="BS3" s="6"/>
      <c r="BT3" s="102"/>
      <c r="BU3" s="102"/>
      <c r="BV3" s="6"/>
      <c r="BW3" s="6"/>
      <c r="BX3" s="6"/>
      <c r="BY3" s="102"/>
      <c r="BZ3" s="102"/>
      <c r="CA3" s="101"/>
      <c r="CB3" s="102"/>
      <c r="CC3" s="102"/>
      <c r="CD3" s="102"/>
      <c r="CE3" s="102"/>
      <c r="CF3" s="102"/>
      <c r="CG3" s="102"/>
      <c r="CH3" s="102"/>
      <c r="CI3" s="102"/>
      <c r="CJ3" s="102"/>
      <c r="CK3" s="101"/>
      <c r="CL3" s="6"/>
      <c r="CM3" s="6"/>
      <c r="CN3" s="6"/>
      <c r="CO3" s="102"/>
      <c r="CP3" s="6"/>
      <c r="CQ3" s="6"/>
      <c r="CR3" s="6"/>
      <c r="CS3" s="6"/>
      <c r="CT3" s="102"/>
      <c r="CU3" s="101"/>
      <c r="CV3" s="102"/>
      <c r="CW3" s="102"/>
      <c r="CX3" s="102"/>
      <c r="CY3" s="102"/>
      <c r="CZ3" s="102"/>
      <c r="DA3" s="102"/>
      <c r="DB3" s="102"/>
      <c r="DC3" s="102"/>
      <c r="DD3" s="102"/>
      <c r="DE3" s="101"/>
      <c r="DF3" s="102"/>
      <c r="DG3" s="102"/>
      <c r="DH3" s="102"/>
      <c r="DI3" s="103"/>
      <c r="DJ3" s="102"/>
      <c r="DK3" s="102"/>
      <c r="DL3" s="6"/>
      <c r="DM3" s="102"/>
      <c r="DN3" s="102"/>
      <c r="DO3" s="6"/>
      <c r="DP3" s="102"/>
      <c r="DQ3" s="102"/>
      <c r="DR3" s="102"/>
      <c r="DS3" s="104"/>
      <c r="DT3" s="105"/>
      <c r="DU3" s="105"/>
      <c r="DV3" s="106"/>
      <c r="DW3" s="106"/>
      <c r="DX3" s="31"/>
      <c r="DY3" s="102"/>
      <c r="DZ3" s="101"/>
      <c r="EA3" s="102"/>
      <c r="EB3" s="102"/>
      <c r="EC3" s="102"/>
      <c r="ED3" s="102"/>
      <c r="EE3" s="102"/>
      <c r="EF3" s="102"/>
      <c r="EG3" s="701"/>
      <c r="EH3" s="702"/>
      <c r="EI3" s="702"/>
      <c r="EJ3" s="702"/>
      <c r="EK3" s="702"/>
      <c r="EL3" s="702"/>
      <c r="EM3" s="702"/>
      <c r="EN3" s="702"/>
      <c r="EO3" s="102"/>
      <c r="EP3" s="102"/>
      <c r="EQ3" s="101"/>
      <c r="ER3" s="102"/>
      <c r="ES3" s="102"/>
      <c r="ET3" s="102"/>
      <c r="EU3" s="6"/>
      <c r="EV3" s="102"/>
      <c r="EW3" s="102"/>
      <c r="EX3" s="6"/>
      <c r="EY3" s="102"/>
      <c r="EZ3" s="102"/>
      <c r="FA3" s="101"/>
      <c r="FB3" s="101"/>
      <c r="FC3" s="101"/>
      <c r="FD3" s="101"/>
      <c r="FE3" s="101"/>
      <c r="FF3" s="101"/>
      <c r="FG3" s="102"/>
      <c r="FH3" s="102"/>
      <c r="FI3" s="102"/>
      <c r="FJ3" s="102"/>
      <c r="FK3" s="701"/>
      <c r="FL3" s="702"/>
      <c r="FM3" s="702"/>
      <c r="FN3" s="702"/>
      <c r="FO3" s="702"/>
      <c r="FP3" s="702"/>
      <c r="FQ3" s="702"/>
      <c r="FR3" s="702"/>
      <c r="FS3" s="102"/>
      <c r="FT3" s="701"/>
      <c r="FU3" s="702"/>
      <c r="FV3" s="702"/>
      <c r="FW3" s="702"/>
      <c r="FX3" s="702"/>
      <c r="FY3" s="702"/>
      <c r="FZ3" s="702"/>
      <c r="GA3" s="702"/>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row>
    <row r="4" spans="1:242" ht="15.75">
      <c r="A4" s="668" t="s">
        <v>3</v>
      </c>
      <c r="B4" s="2"/>
      <c r="C4" s="2"/>
      <c r="D4" s="2"/>
      <c r="E4" s="2"/>
      <c r="F4" s="2"/>
      <c r="G4" s="2"/>
      <c r="H4" s="112"/>
      <c r="I4" s="113"/>
      <c r="J4" s="110"/>
      <c r="K4" s="110"/>
      <c r="L4" s="110"/>
      <c r="M4" s="4"/>
      <c r="N4" s="4"/>
      <c r="O4" s="45"/>
      <c r="Y4" s="17"/>
      <c r="Z4" s="114"/>
      <c r="AA4" s="17"/>
      <c r="AB4" s="114"/>
      <c r="AC4" s="115"/>
      <c r="AD4" s="114"/>
      <c r="AE4" s="115"/>
      <c r="AF4" s="115"/>
      <c r="AH4" s="4"/>
      <c r="AI4" s="4"/>
      <c r="AJ4" s="4"/>
      <c r="AK4" s="4"/>
      <c r="AL4" s="4"/>
      <c r="AM4" s="4"/>
      <c r="AN4" s="4"/>
      <c r="AO4" s="4"/>
      <c r="AP4" s="4"/>
      <c r="AQ4" s="4"/>
      <c r="AR4" s="4"/>
      <c r="AS4" s="116"/>
      <c r="AT4" s="116"/>
      <c r="AU4" s="116"/>
      <c r="AV4" s="116"/>
      <c r="AW4" s="116"/>
      <c r="AX4" s="116"/>
      <c r="AY4" s="117"/>
      <c r="AZ4" s="116"/>
      <c r="BA4" s="116"/>
      <c r="BB4" s="116"/>
      <c r="BC4" s="116"/>
      <c r="BD4" s="116"/>
      <c r="BE4" s="117"/>
      <c r="BF4" s="17"/>
      <c r="BG4" s="4"/>
      <c r="BH4" s="4"/>
      <c r="BI4" s="4"/>
      <c r="BJ4" s="4"/>
      <c r="BK4" s="4"/>
      <c r="BL4" s="4"/>
      <c r="BM4" s="4"/>
      <c r="BN4" s="4"/>
      <c r="BO4" s="4"/>
      <c r="BP4" s="4"/>
      <c r="BQ4" s="118"/>
      <c r="BT4" s="4"/>
      <c r="BU4" s="4"/>
      <c r="BY4" s="4"/>
      <c r="BZ4" s="4"/>
      <c r="CA4" s="4"/>
      <c r="CB4" s="4"/>
      <c r="CC4" s="4"/>
      <c r="CF4" s="4"/>
      <c r="CG4" s="4"/>
      <c r="CH4" s="4"/>
      <c r="CK4" s="4"/>
      <c r="CL4" s="4"/>
      <c r="CM4" s="4"/>
      <c r="CN4" s="4"/>
      <c r="CO4" s="4"/>
      <c r="CP4" s="4"/>
      <c r="CQ4" s="4"/>
      <c r="CR4" s="4"/>
      <c r="CS4" s="4"/>
      <c r="CT4" s="4"/>
      <c r="CU4" s="4"/>
      <c r="CV4" s="4"/>
      <c r="CW4" s="4"/>
      <c r="CX4" s="4"/>
      <c r="CY4" s="4"/>
      <c r="CZ4" s="4"/>
      <c r="DA4" s="4"/>
      <c r="DB4" s="4"/>
      <c r="DC4" s="4"/>
      <c r="DE4" s="17"/>
      <c r="DF4" s="4"/>
      <c r="DG4" s="4"/>
      <c r="DH4" s="4"/>
      <c r="DJ4" s="4"/>
      <c r="DK4" s="4"/>
      <c r="DM4" s="4"/>
      <c r="DN4" s="4"/>
      <c r="DP4" s="4"/>
      <c r="DQ4" s="4"/>
      <c r="DR4" s="4"/>
      <c r="DS4" s="119"/>
      <c r="DT4" s="45"/>
      <c r="DU4" s="45"/>
      <c r="DY4" s="4"/>
      <c r="DZ4" s="120"/>
      <c r="EA4" s="4"/>
      <c r="EB4" s="4"/>
      <c r="EC4" s="110"/>
      <c r="ED4" s="110"/>
      <c r="EE4" s="4"/>
      <c r="EF4" s="110"/>
      <c r="EG4" s="4"/>
      <c r="EH4" s="4"/>
      <c r="EI4" s="4"/>
      <c r="EJ4" s="110"/>
      <c r="EK4" s="4"/>
      <c r="EL4" s="4"/>
      <c r="EO4" s="4"/>
      <c r="EP4" s="4"/>
      <c r="EQ4" s="17"/>
      <c r="ER4" s="4"/>
      <c r="ES4" s="4"/>
      <c r="ET4" s="4"/>
      <c r="EV4" s="4"/>
      <c r="EW4" s="4"/>
      <c r="EY4" s="4"/>
      <c r="EZ4" s="4"/>
      <c r="FA4" s="99"/>
      <c r="FE4" s="4"/>
      <c r="FG4" s="4"/>
      <c r="FH4" s="4"/>
      <c r="FI4" s="4"/>
      <c r="FJ4" s="94"/>
      <c r="FK4" s="4"/>
      <c r="FL4" s="4"/>
      <c r="FM4" s="17"/>
      <c r="FN4" s="110"/>
      <c r="FO4" s="4"/>
      <c r="FP4" s="4"/>
      <c r="FQ4" s="94"/>
      <c r="FR4" s="4"/>
      <c r="FS4" s="4"/>
      <c r="FT4" s="4"/>
      <c r="FU4" s="4"/>
      <c r="FV4" s="4"/>
      <c r="FW4" s="4"/>
      <c r="FX4" s="4"/>
      <c r="FY4" s="4"/>
      <c r="FZ4" s="4"/>
    </row>
    <row r="5" spans="1:242" ht="15" customHeight="1">
      <c r="A5" s="669" t="s">
        <v>4</v>
      </c>
      <c r="B5" s="462"/>
      <c r="C5" s="121"/>
      <c r="D5" s="122"/>
      <c r="E5" s="122"/>
      <c r="F5" s="121"/>
      <c r="G5" s="121"/>
      <c r="H5" s="118"/>
      <c r="I5" s="124"/>
      <c r="J5" s="124"/>
      <c r="K5" s="45"/>
      <c r="L5" s="110"/>
      <c r="M5" s="118"/>
      <c r="N5" s="45"/>
      <c r="O5" s="45"/>
      <c r="Y5" s="42"/>
      <c r="Z5" s="43"/>
      <c r="AA5" s="117"/>
      <c r="AB5" s="125"/>
      <c r="AC5" s="56"/>
      <c r="AD5" s="125"/>
      <c r="AE5" s="56"/>
      <c r="AF5" s="56"/>
      <c r="AG5" s="125"/>
      <c r="AH5" s="12"/>
      <c r="AI5" s="4"/>
      <c r="AJ5" s="126"/>
      <c r="AK5" s="4"/>
      <c r="AL5" s="4"/>
      <c r="AM5" s="4"/>
      <c r="AN5" s="4"/>
      <c r="AP5" s="4"/>
      <c r="AQ5" s="4"/>
      <c r="AR5" s="4"/>
      <c r="AS5" s="42"/>
      <c r="AT5" s="43"/>
      <c r="BD5" s="12"/>
      <c r="BE5" s="4"/>
      <c r="BF5" s="126"/>
      <c r="BG5" s="4"/>
      <c r="BH5" s="4"/>
      <c r="BI5" s="4"/>
      <c r="BL5" s="4"/>
      <c r="BN5" s="4"/>
      <c r="BO5" s="4"/>
      <c r="BP5" s="4"/>
      <c r="BQ5" s="42"/>
      <c r="BR5" s="43"/>
      <c r="BS5" s="125"/>
      <c r="BT5" s="4"/>
      <c r="BU5" s="125"/>
      <c r="BV5" s="125"/>
      <c r="BX5" s="88"/>
      <c r="BY5" s="12"/>
      <c r="BZ5" s="4"/>
      <c r="CA5" s="126"/>
      <c r="CB5" s="125"/>
      <c r="CC5" s="125"/>
      <c r="CD5" s="4"/>
      <c r="CE5" s="125"/>
      <c r="CF5" s="125"/>
      <c r="CG5" s="88"/>
      <c r="CH5" s="4"/>
      <c r="CI5" s="4"/>
      <c r="CK5" s="42"/>
      <c r="CL5" s="37"/>
      <c r="CM5" s="125"/>
      <c r="CN5" s="125"/>
      <c r="CO5" s="125"/>
      <c r="CP5" s="125"/>
      <c r="CQ5" s="125"/>
      <c r="CR5" s="88"/>
      <c r="CS5" s="12"/>
      <c r="CT5" s="4"/>
      <c r="CU5" s="126"/>
      <c r="CV5" s="27"/>
      <c r="CW5" s="27"/>
      <c r="CX5" s="27"/>
      <c r="CY5" s="27"/>
      <c r="CZ5" s="27"/>
      <c r="DA5" s="4"/>
      <c r="DC5" s="12"/>
      <c r="DE5" s="42"/>
      <c r="DF5" s="37"/>
      <c r="DG5" s="4"/>
      <c r="DH5" s="4"/>
      <c r="DI5" s="127"/>
      <c r="DJ5" s="4"/>
      <c r="DK5" s="4"/>
      <c r="DM5" s="4"/>
      <c r="DN5" s="4"/>
      <c r="DO5" s="47"/>
      <c r="DP5" s="12"/>
      <c r="DQ5" s="4"/>
      <c r="DR5" s="4"/>
      <c r="DS5" s="128"/>
      <c r="DT5" s="112"/>
      <c r="DU5" s="37"/>
      <c r="DZ5" s="42"/>
      <c r="EA5" s="37"/>
      <c r="EB5" s="4"/>
      <c r="EC5" s="110"/>
      <c r="ED5" s="110"/>
      <c r="EE5" s="12"/>
      <c r="EF5" s="110"/>
      <c r="EG5" s="42"/>
      <c r="EH5" s="37"/>
      <c r="EI5" s="4"/>
      <c r="EJ5" s="110"/>
      <c r="EK5" s="129"/>
      <c r="EL5" s="4"/>
      <c r="EN5" s="129"/>
      <c r="EO5" s="12"/>
      <c r="EP5" s="4"/>
      <c r="EQ5" s="42"/>
      <c r="ER5" s="37"/>
      <c r="ES5" s="4"/>
      <c r="ET5" s="4"/>
      <c r="EU5" s="125"/>
      <c r="EV5" s="4"/>
      <c r="EW5" s="4"/>
      <c r="EX5" s="47"/>
      <c r="EY5" s="12"/>
      <c r="EZ5" s="4"/>
      <c r="FA5" s="42"/>
      <c r="FB5" s="112"/>
      <c r="FC5" s="113"/>
      <c r="FE5" s="4"/>
      <c r="FG5" s="4"/>
      <c r="FH5" s="4"/>
      <c r="FI5" s="12"/>
      <c r="FK5" s="42"/>
      <c r="FL5" s="37"/>
      <c r="FM5" s="4"/>
      <c r="FN5" s="110"/>
      <c r="FO5" s="129"/>
      <c r="FP5" s="4"/>
      <c r="FQ5" s="94"/>
      <c r="FR5" s="129"/>
      <c r="FS5" s="12"/>
    </row>
    <row r="6" spans="1:242" ht="14.25" customHeight="1">
      <c r="A6" s="1168" t="s">
        <v>7</v>
      </c>
      <c r="B6" s="1182" t="s">
        <v>51</v>
      </c>
      <c r="C6" s="1183"/>
      <c r="D6" s="1183"/>
      <c r="E6" s="1182" t="s">
        <v>52</v>
      </c>
      <c r="F6" s="1183"/>
      <c r="G6" s="1183"/>
      <c r="H6" s="118"/>
      <c r="I6" s="118"/>
      <c r="J6" s="45"/>
      <c r="K6" s="118"/>
      <c r="L6" s="118"/>
      <c r="M6" s="118"/>
      <c r="N6" s="45"/>
      <c r="O6" s="65"/>
      <c r="T6" s="4"/>
      <c r="V6" s="65"/>
      <c r="X6" s="46"/>
      <c r="Y6" s="130"/>
      <c r="Z6" s="131"/>
      <c r="AA6" s="130"/>
      <c r="AB6" s="132"/>
      <c r="AC6" s="130"/>
      <c r="AD6" s="132"/>
      <c r="AE6" s="132"/>
      <c r="AF6" s="130"/>
      <c r="AG6" s="132"/>
      <c r="AH6" s="133"/>
      <c r="AI6" s="134"/>
      <c r="AJ6" s="118"/>
      <c r="AK6" s="135"/>
      <c r="AL6" s="135"/>
      <c r="AM6" s="135"/>
      <c r="AN6" s="124"/>
      <c r="AO6" s="135"/>
      <c r="AP6" s="135"/>
      <c r="AQ6" s="4"/>
      <c r="AR6" s="49"/>
      <c r="AS6" s="118"/>
      <c r="AT6" s="136"/>
      <c r="AV6" s="17"/>
      <c r="AW6" s="46"/>
      <c r="AX6" s="46"/>
      <c r="AY6" s="118"/>
      <c r="AZ6" s="45"/>
      <c r="BA6" s="45"/>
      <c r="BB6" s="45"/>
      <c r="BC6" s="45"/>
      <c r="BD6" s="133"/>
      <c r="BE6" s="4"/>
      <c r="BF6" s="118"/>
      <c r="BG6" s="135"/>
      <c r="BH6" s="135"/>
      <c r="BI6" s="135"/>
      <c r="BJ6" s="133"/>
      <c r="BK6" s="133"/>
      <c r="BL6" s="133"/>
      <c r="BM6" s="137"/>
      <c r="BN6" s="138"/>
      <c r="BO6" s="4"/>
      <c r="BP6" s="46"/>
      <c r="BQ6" s="134"/>
      <c r="BR6" s="134"/>
      <c r="BS6" s="134"/>
      <c r="BT6" s="134"/>
      <c r="BU6" s="134"/>
      <c r="BV6" s="134"/>
      <c r="BW6" s="134"/>
      <c r="BX6" s="134"/>
      <c r="BY6" s="4"/>
      <c r="BZ6" s="46"/>
      <c r="CA6" s="134"/>
      <c r="CB6" s="134"/>
      <c r="CC6" s="134"/>
      <c r="CD6" s="134"/>
      <c r="CE6" s="134"/>
      <c r="CF6" s="134"/>
      <c r="CG6" s="134"/>
      <c r="CH6" s="134"/>
      <c r="CJ6" s="46"/>
      <c r="CK6" s="134"/>
      <c r="CL6" s="134"/>
      <c r="CM6" s="134"/>
      <c r="CN6" s="134"/>
      <c r="CO6" s="134"/>
      <c r="CP6" s="134"/>
      <c r="CQ6" s="134"/>
      <c r="CR6" s="134"/>
      <c r="CS6" s="4"/>
      <c r="CT6" s="46"/>
      <c r="CU6" s="134"/>
      <c r="CV6" s="134"/>
      <c r="CW6" s="134"/>
      <c r="CX6" s="134"/>
      <c r="CY6" s="134"/>
      <c r="CZ6" s="134"/>
      <c r="DA6" s="134"/>
      <c r="DB6" s="134"/>
      <c r="DD6" s="45"/>
      <c r="DE6" s="118"/>
      <c r="DF6" s="124"/>
      <c r="DG6" s="124"/>
      <c r="DH6" s="139"/>
      <c r="DI6" s="140"/>
      <c r="DJ6" s="118"/>
      <c r="DK6" s="118"/>
      <c r="DL6" s="118"/>
      <c r="DM6" s="124"/>
      <c r="DN6" s="124"/>
      <c r="DO6" s="134"/>
      <c r="DP6" s="46"/>
      <c r="DQ6" s="117"/>
      <c r="DR6" s="45"/>
      <c r="DS6" s="141"/>
      <c r="DT6" s="53"/>
      <c r="DU6" s="53"/>
      <c r="DV6" s="53"/>
      <c r="DW6" s="53"/>
      <c r="DX6" s="118"/>
      <c r="DY6" s="4"/>
      <c r="EA6" s="4"/>
      <c r="EB6" s="4"/>
      <c r="EC6" s="135"/>
      <c r="ED6" s="135"/>
      <c r="EE6" s="135"/>
      <c r="EF6" s="4"/>
      <c r="EG6" s="118"/>
      <c r="EH6" s="100"/>
      <c r="EI6" s="100"/>
      <c r="EJ6" s="100"/>
      <c r="EK6" s="100"/>
      <c r="EL6" s="100"/>
      <c r="EM6" s="100"/>
      <c r="EN6" s="100"/>
      <c r="EO6" s="45"/>
      <c r="EP6" s="45"/>
      <c r="EQ6" s="134"/>
      <c r="ER6" s="46"/>
      <c r="ES6" s="46"/>
      <c r="ET6" s="134"/>
      <c r="EU6" s="46"/>
      <c r="EV6" s="46"/>
      <c r="EW6" s="134"/>
      <c r="EX6" s="46"/>
      <c r="EY6" s="4"/>
      <c r="EZ6" s="45"/>
      <c r="FA6" s="118"/>
      <c r="FC6" s="4"/>
      <c r="FD6" s="118"/>
      <c r="FE6" s="53"/>
      <c r="FF6" s="46"/>
      <c r="FG6" s="134"/>
      <c r="FH6" s="46"/>
      <c r="FI6" s="96"/>
      <c r="FJ6" s="4"/>
      <c r="FK6" s="118"/>
      <c r="FL6" s="100"/>
      <c r="FM6" s="100"/>
      <c r="FN6" s="100"/>
      <c r="FO6" s="100"/>
      <c r="FP6" s="100"/>
      <c r="FQ6" s="100"/>
      <c r="FR6" s="100"/>
      <c r="FZ6" s="118"/>
      <c r="IH6" s="2"/>
    </row>
    <row r="7" spans="1:242" ht="14.25" customHeight="1">
      <c r="A7" s="1169"/>
      <c r="B7" s="775">
        <v>2012</v>
      </c>
      <c r="C7" s="775">
        <v>2013</v>
      </c>
      <c r="D7" s="796" t="s">
        <v>400</v>
      </c>
      <c r="E7" s="775">
        <v>2012</v>
      </c>
      <c r="F7" s="775">
        <v>2013</v>
      </c>
      <c r="G7" s="796" t="s">
        <v>400</v>
      </c>
      <c r="H7" s="118"/>
      <c r="I7" s="118"/>
      <c r="J7" s="45"/>
      <c r="K7" s="118"/>
      <c r="L7" s="118"/>
      <c r="M7" s="118"/>
      <c r="N7" s="45"/>
      <c r="O7" s="65"/>
      <c r="T7" s="4"/>
      <c r="V7" s="65"/>
      <c r="X7" s="49"/>
      <c r="Y7" s="130"/>
      <c r="Z7" s="132"/>
      <c r="AA7" s="130"/>
      <c r="AB7" s="132"/>
      <c r="AC7" s="130"/>
      <c r="AD7" s="132"/>
      <c r="AE7" s="143"/>
      <c r="AF7" s="130"/>
      <c r="AG7" s="132"/>
      <c r="AH7" s="133"/>
      <c r="AI7" s="144"/>
      <c r="AJ7" s="141"/>
      <c r="AK7" s="145"/>
      <c r="AL7" s="141"/>
      <c r="AM7" s="146"/>
      <c r="AN7" s="141"/>
      <c r="AO7" s="147"/>
      <c r="AP7" s="147"/>
      <c r="AQ7" s="4"/>
      <c r="AR7" s="49"/>
      <c r="AS7" s="118"/>
      <c r="AT7" s="136"/>
      <c r="AV7" s="144"/>
      <c r="AW7" s="49"/>
      <c r="AX7" s="46"/>
      <c r="AY7" s="134"/>
      <c r="AZ7" s="46"/>
      <c r="BB7" s="134"/>
      <c r="BC7" s="46"/>
      <c r="BD7" s="148"/>
      <c r="BE7" s="49"/>
      <c r="BF7" s="148"/>
      <c r="BG7" s="148"/>
      <c r="BH7" s="148"/>
      <c r="BI7" s="148"/>
      <c r="BJ7" s="148"/>
      <c r="BK7" s="148"/>
      <c r="BL7" s="148"/>
      <c r="BM7" s="148"/>
      <c r="BN7" s="149"/>
      <c r="BO7" s="4"/>
      <c r="BP7" s="49"/>
      <c r="BQ7" s="134"/>
      <c r="BR7" s="134"/>
      <c r="BS7" s="134"/>
      <c r="BT7" s="134"/>
      <c r="BU7" s="134"/>
      <c r="BV7" s="134"/>
      <c r="BW7" s="134"/>
      <c r="BX7" s="134"/>
      <c r="BY7" s="4"/>
      <c r="BZ7" s="49"/>
      <c r="CA7" s="134"/>
      <c r="CB7" s="134"/>
      <c r="CC7" s="134"/>
      <c r="CD7" s="134"/>
      <c r="CE7" s="134"/>
      <c r="CF7" s="134"/>
      <c r="CG7" s="134"/>
      <c r="CH7" s="134"/>
      <c r="CJ7" s="49"/>
      <c r="CK7" s="134"/>
      <c r="CL7" s="134"/>
      <c r="CM7" s="134"/>
      <c r="CN7" s="134"/>
      <c r="CO7" s="134"/>
      <c r="CP7" s="134"/>
      <c r="CQ7" s="134"/>
      <c r="CR7" s="134"/>
      <c r="CS7" s="4"/>
      <c r="CT7" s="49"/>
      <c r="CU7" s="134"/>
      <c r="CV7" s="134"/>
      <c r="CW7" s="134"/>
      <c r="CX7" s="134"/>
      <c r="CY7" s="134"/>
      <c r="CZ7" s="134"/>
      <c r="DA7" s="134"/>
      <c r="DB7" s="134"/>
      <c r="DD7" s="49"/>
      <c r="DF7" s="4"/>
      <c r="DG7" s="150"/>
      <c r="DH7" s="127"/>
      <c r="DI7" s="4"/>
      <c r="DJ7" s="118"/>
      <c r="DK7" s="124"/>
      <c r="DM7" s="4"/>
      <c r="DN7" s="150"/>
      <c r="DO7" s="151"/>
      <c r="DP7" s="4"/>
      <c r="DQ7" s="117"/>
      <c r="DR7" s="49"/>
      <c r="DS7" s="141"/>
      <c r="DT7" s="116"/>
      <c r="DU7" s="144"/>
      <c r="DV7" s="4"/>
      <c r="DW7" s="141"/>
      <c r="DX7" s="124"/>
      <c r="DY7" s="49"/>
      <c r="DZ7" s="152"/>
      <c r="EA7" s="51"/>
      <c r="EB7" s="51"/>
      <c r="EC7" s="118"/>
      <c r="ED7" s="135"/>
      <c r="EE7" s="135"/>
      <c r="EF7" s="49"/>
      <c r="EG7" s="51"/>
      <c r="EH7" s="118"/>
      <c r="EI7" s="45"/>
      <c r="EJ7" s="45"/>
      <c r="EL7" s="118"/>
      <c r="EM7" s="45"/>
      <c r="EN7" s="135"/>
      <c r="EO7" s="45"/>
      <c r="EP7" s="49"/>
      <c r="ER7" s="4"/>
      <c r="ES7" s="150"/>
      <c r="ET7" s="4"/>
      <c r="EV7" s="153"/>
      <c r="EW7" s="125"/>
      <c r="EY7" s="4"/>
      <c r="EZ7" s="49"/>
      <c r="FA7" s="154"/>
      <c r="FB7" s="144"/>
      <c r="FC7" s="141"/>
      <c r="FD7" s="118"/>
      <c r="FE7" s="53"/>
      <c r="FF7" s="4"/>
      <c r="FG7" s="155"/>
      <c r="FH7" s="4"/>
      <c r="FI7" s="96"/>
      <c r="FJ7" s="49"/>
      <c r="FK7" s="51"/>
      <c r="FL7" s="118"/>
      <c r="FM7" s="45"/>
      <c r="FN7" s="45"/>
      <c r="FO7" s="94"/>
      <c r="FP7" s="118"/>
      <c r="FQ7" s="45"/>
      <c r="FR7" s="135"/>
      <c r="FT7" s="118"/>
      <c r="FU7" s="45"/>
      <c r="FV7" s="45"/>
      <c r="FW7" s="94"/>
      <c r="FX7" s="118"/>
      <c r="FY7" s="45"/>
      <c r="FZ7" s="135"/>
      <c r="IH7" s="2"/>
    </row>
    <row r="8" spans="1:242" ht="14.25" customHeight="1">
      <c r="A8" s="670" t="s">
        <v>8</v>
      </c>
      <c r="B8" s="682">
        <v>636.34589500000004</v>
      </c>
      <c r="C8" s="682">
        <v>656.16759178999996</v>
      </c>
      <c r="D8" s="683">
        <v>3.1149249088815001E-2</v>
      </c>
      <c r="E8" s="684">
        <v>98.745757999999995</v>
      </c>
      <c r="F8" s="684">
        <v>93.798100430000005</v>
      </c>
      <c r="G8" s="683">
        <v>-5.0105013827530631E-2</v>
      </c>
      <c r="H8" s="159"/>
      <c r="I8" s="160"/>
      <c r="J8" s="161"/>
      <c r="K8" s="158"/>
      <c r="L8" s="159"/>
      <c r="M8" s="162"/>
      <c r="N8" s="15"/>
      <c r="O8" s="65"/>
      <c r="T8" s="4"/>
      <c r="V8" s="65"/>
      <c r="X8" s="54"/>
      <c r="Y8" s="55"/>
      <c r="Z8" s="56"/>
      <c r="AA8" s="55"/>
      <c r="AB8" s="56"/>
      <c r="AC8" s="55"/>
      <c r="AD8" s="56"/>
      <c r="AE8" s="181"/>
      <c r="AF8" s="55"/>
      <c r="AG8" s="56"/>
      <c r="AH8" s="117"/>
      <c r="AI8" s="54"/>
      <c r="AJ8" s="162"/>
      <c r="AK8" s="162"/>
      <c r="AL8" s="162"/>
      <c r="AM8" s="162"/>
      <c r="AN8" s="162"/>
      <c r="AO8" s="182"/>
      <c r="AP8" s="182"/>
      <c r="AQ8" s="4"/>
      <c r="AR8" s="54"/>
      <c r="AS8" s="183"/>
      <c r="AT8" s="56"/>
      <c r="AU8" s="181"/>
      <c r="AV8" s="183"/>
      <c r="AW8" s="56"/>
      <c r="AY8" s="183"/>
      <c r="AZ8" s="56"/>
      <c r="BB8" s="183"/>
      <c r="BC8" s="56"/>
      <c r="BD8" s="182"/>
      <c r="BE8" s="54"/>
      <c r="BF8" s="161"/>
      <c r="BG8" s="161"/>
      <c r="BH8" s="161"/>
      <c r="BI8" s="184"/>
      <c r="BJ8" s="182"/>
      <c r="BK8" s="182"/>
      <c r="BL8" s="182"/>
      <c r="BM8" s="182"/>
      <c r="BN8" s="182"/>
      <c r="BO8" s="4"/>
      <c r="BP8" s="54"/>
      <c r="BQ8" s="183"/>
      <c r="BR8" s="183"/>
      <c r="BS8" s="185"/>
      <c r="BT8" s="183"/>
      <c r="BU8" s="183"/>
      <c r="BV8" s="183"/>
      <c r="BW8" s="183"/>
      <c r="BX8" s="183"/>
      <c r="BY8" s="4"/>
      <c r="BZ8" s="54"/>
      <c r="CA8" s="57"/>
      <c r="CB8" s="57"/>
      <c r="CC8" s="57"/>
      <c r="CD8" s="57"/>
      <c r="CE8" s="57"/>
      <c r="CF8" s="57"/>
      <c r="CG8" s="57"/>
      <c r="CH8" s="57"/>
      <c r="CI8" s="186"/>
      <c r="CJ8" s="54"/>
      <c r="CK8" s="55"/>
      <c r="CL8" s="187"/>
      <c r="CM8" s="55"/>
      <c r="CN8" s="55"/>
      <c r="CO8" s="55"/>
      <c r="CP8" s="55"/>
      <c r="CQ8" s="55"/>
      <c r="CR8" s="188"/>
      <c r="CS8" s="4"/>
      <c r="CT8" s="54"/>
      <c r="CU8" s="189"/>
      <c r="CV8" s="189"/>
      <c r="CW8" s="189"/>
      <c r="CX8" s="189"/>
      <c r="CY8" s="189"/>
      <c r="CZ8" s="189"/>
      <c r="DA8" s="189"/>
      <c r="DB8" s="189"/>
      <c r="DC8" s="186"/>
      <c r="DD8" s="54"/>
      <c r="DE8" s="183"/>
      <c r="DF8" s="56"/>
      <c r="DG8" s="181"/>
      <c r="DH8" s="190"/>
      <c r="DI8" s="56"/>
      <c r="DJ8" s="183"/>
      <c r="DK8" s="191"/>
      <c r="DL8" s="183"/>
      <c r="DM8" s="56"/>
      <c r="DN8" s="56"/>
      <c r="DO8" s="183"/>
      <c r="DP8" s="192"/>
      <c r="DQ8" s="193"/>
      <c r="DR8" s="54"/>
      <c r="DS8" s="193"/>
      <c r="DT8" s="193"/>
      <c r="DU8" s="193"/>
      <c r="DV8" s="193"/>
      <c r="DW8" s="193"/>
      <c r="DX8" s="191"/>
      <c r="DY8" s="54"/>
      <c r="DZ8" s="55"/>
      <c r="EA8" s="194"/>
      <c r="EB8" s="194"/>
      <c r="EC8" s="195"/>
      <c r="ED8" s="195"/>
      <c r="EE8" s="195"/>
      <c r="EF8" s="54"/>
      <c r="EG8" s="196"/>
      <c r="EH8" s="183"/>
      <c r="EI8" s="183"/>
      <c r="EJ8" s="183"/>
      <c r="EK8" s="188"/>
      <c r="EL8" s="188"/>
      <c r="EM8" s="183"/>
      <c r="EN8" s="183"/>
      <c r="EO8" s="197"/>
      <c r="EP8" s="54"/>
      <c r="EQ8" s="183"/>
      <c r="ER8" s="56"/>
      <c r="ES8" s="191"/>
      <c r="ET8" s="183"/>
      <c r="EU8" s="56"/>
      <c r="EV8" s="56"/>
      <c r="EW8" s="183"/>
      <c r="EX8" s="56"/>
      <c r="EY8" s="4"/>
      <c r="EZ8" s="54"/>
      <c r="FA8" s="198"/>
      <c r="FB8" s="198"/>
      <c r="FC8" s="194"/>
      <c r="FD8" s="193"/>
      <c r="FE8" s="193"/>
      <c r="FF8" s="117"/>
      <c r="FG8" s="183"/>
      <c r="FH8" s="199"/>
      <c r="FI8" s="96"/>
      <c r="FJ8" s="54"/>
      <c r="FK8" s="196"/>
      <c r="FL8" s="183"/>
      <c r="FM8" s="183"/>
      <c r="FN8" s="183"/>
      <c r="FO8" s="188"/>
      <c r="FP8" s="188"/>
      <c r="FQ8" s="183"/>
      <c r="FR8" s="183"/>
      <c r="FS8" s="54"/>
      <c r="FT8" s="200"/>
      <c r="FU8" s="200"/>
      <c r="FV8" s="200"/>
      <c r="FW8" s="200"/>
      <c r="FX8" s="200"/>
      <c r="FY8" s="200"/>
      <c r="FZ8" s="200"/>
      <c r="IH8" s="2"/>
    </row>
    <row r="9" spans="1:242" ht="14.25" customHeight="1">
      <c r="A9" s="524" t="s">
        <v>9</v>
      </c>
      <c r="B9" s="685">
        <v>1062.967789</v>
      </c>
      <c r="C9" s="685">
        <v>1075.9858528</v>
      </c>
      <c r="D9" s="686">
        <v>1.2246903372534756E-2</v>
      </c>
      <c r="E9" s="687">
        <v>242.35156200000003</v>
      </c>
      <c r="F9" s="687">
        <v>253.67936953999993</v>
      </c>
      <c r="G9" s="686">
        <v>4.674121943558962E-2</v>
      </c>
      <c r="H9" s="159"/>
      <c r="I9" s="160"/>
      <c r="J9" s="161"/>
      <c r="K9" s="158"/>
      <c r="L9" s="159"/>
      <c r="M9" s="162"/>
      <c r="N9" s="15"/>
      <c r="O9" s="65"/>
      <c r="T9" s="4"/>
      <c r="V9" s="65"/>
      <c r="X9" s="54"/>
      <c r="Y9" s="55"/>
      <c r="Z9" s="56"/>
      <c r="AA9" s="55"/>
      <c r="AB9" s="56"/>
      <c r="AC9" s="55"/>
      <c r="AD9" s="56"/>
      <c r="AE9" s="181"/>
      <c r="AF9" s="55"/>
      <c r="AG9" s="56"/>
      <c r="AH9" s="201"/>
      <c r="AI9" s="54"/>
      <c r="AJ9" s="162"/>
      <c r="AK9" s="162"/>
      <c r="AL9" s="162"/>
      <c r="AM9" s="162"/>
      <c r="AN9" s="162"/>
      <c r="AO9" s="202"/>
      <c r="AP9" s="202"/>
      <c r="AR9" s="54"/>
      <c r="AS9" s="183"/>
      <c r="AT9" s="56"/>
      <c r="AU9" s="181"/>
      <c r="AV9" s="183"/>
      <c r="AW9" s="56"/>
      <c r="AY9" s="183"/>
      <c r="AZ9" s="56"/>
      <c r="BB9" s="183"/>
      <c r="BC9" s="56"/>
      <c r="BD9" s="182"/>
      <c r="BE9" s="54"/>
      <c r="BF9" s="161"/>
      <c r="BG9" s="161"/>
      <c r="BH9" s="161"/>
      <c r="BI9" s="184"/>
      <c r="BJ9" s="182"/>
      <c r="BK9" s="202"/>
      <c r="BL9" s="202"/>
      <c r="BM9" s="147"/>
      <c r="BN9" s="182"/>
      <c r="BP9" s="54"/>
      <c r="BQ9" s="183"/>
      <c r="BR9" s="183"/>
      <c r="BS9" s="185"/>
      <c r="BT9" s="183"/>
      <c r="BU9" s="183"/>
      <c r="BV9" s="183"/>
      <c r="BW9" s="183"/>
      <c r="BX9" s="183"/>
      <c r="BZ9" s="54"/>
      <c r="CA9" s="57"/>
      <c r="CB9" s="57"/>
      <c r="CC9" s="57"/>
      <c r="CD9" s="57"/>
      <c r="CE9" s="57"/>
      <c r="CF9" s="57"/>
      <c r="CG9" s="57"/>
      <c r="CH9" s="57"/>
      <c r="CI9" s="186"/>
      <c r="CJ9" s="54"/>
      <c r="CK9" s="55"/>
      <c r="CL9" s="187"/>
      <c r="CM9" s="55"/>
      <c r="CN9" s="55"/>
      <c r="CO9" s="55"/>
      <c r="CP9" s="55"/>
      <c r="CQ9" s="55"/>
      <c r="CR9" s="188"/>
      <c r="CT9" s="54"/>
      <c r="CU9" s="189"/>
      <c r="CV9" s="189"/>
      <c r="CW9" s="189"/>
      <c r="CX9" s="189"/>
      <c r="CY9" s="189"/>
      <c r="CZ9" s="189"/>
      <c r="DA9" s="189"/>
      <c r="DB9" s="189"/>
      <c r="DC9" s="186"/>
      <c r="DD9" s="54"/>
      <c r="DE9" s="183"/>
      <c r="DF9" s="56"/>
      <c r="DG9" s="203"/>
      <c r="DH9" s="190"/>
      <c r="DI9" s="56"/>
      <c r="DJ9" s="204"/>
      <c r="DK9" s="205"/>
      <c r="DL9" s="183"/>
      <c r="DM9" s="56"/>
      <c r="DN9" s="56"/>
      <c r="DO9" s="183"/>
      <c r="DP9" s="192"/>
      <c r="DQ9" s="193"/>
      <c r="DR9" s="54"/>
      <c r="DS9" s="193"/>
      <c r="DT9" s="193"/>
      <c r="DU9" s="193"/>
      <c r="DV9" s="193"/>
      <c r="DW9" s="193"/>
      <c r="DX9" s="205"/>
      <c r="DY9" s="54"/>
      <c r="DZ9" s="55"/>
      <c r="EA9" s="194"/>
      <c r="EB9" s="194"/>
      <c r="EC9" s="195"/>
      <c r="ED9" s="195"/>
      <c r="EE9" s="195"/>
      <c r="EF9" s="54"/>
      <c r="EG9" s="196"/>
      <c r="EH9" s="183"/>
      <c r="EI9" s="183"/>
      <c r="EJ9" s="183"/>
      <c r="EK9" s="188"/>
      <c r="EL9" s="188"/>
      <c r="EM9" s="183"/>
      <c r="EN9" s="183"/>
      <c r="EO9" s="197"/>
      <c r="EP9" s="54"/>
      <c r="EQ9" s="183"/>
      <c r="ER9" s="56"/>
      <c r="ES9" s="205"/>
      <c r="ET9" s="183"/>
      <c r="EU9" s="56"/>
      <c r="EV9" s="206"/>
      <c r="EW9" s="183"/>
      <c r="EX9" s="56"/>
      <c r="EZ9" s="54"/>
      <c r="FA9" s="198"/>
      <c r="FB9" s="198"/>
      <c r="FC9" s="194"/>
      <c r="FD9" s="193"/>
      <c r="FE9" s="193"/>
      <c r="FF9" s="117"/>
      <c r="FG9" s="183"/>
      <c r="FH9" s="199"/>
      <c r="FI9" s="96"/>
      <c r="FJ9" s="54"/>
      <c r="FK9" s="196"/>
      <c r="FL9" s="183"/>
      <c r="FM9" s="183"/>
      <c r="FN9" s="183"/>
      <c r="FO9" s="188"/>
      <c r="FP9" s="188"/>
      <c r="FQ9" s="183"/>
      <c r="FR9" s="183"/>
      <c r="FS9" s="54"/>
      <c r="FT9" s="200"/>
      <c r="FU9" s="200"/>
      <c r="FV9" s="200"/>
      <c r="FW9" s="200"/>
      <c r="FX9" s="200"/>
      <c r="FY9" s="200"/>
      <c r="FZ9" s="200"/>
      <c r="IH9" s="2"/>
    </row>
    <row r="10" spans="1:242" ht="14.25" customHeight="1">
      <c r="A10" s="670" t="s">
        <v>10</v>
      </c>
      <c r="B10" s="682">
        <v>517.16808300000002</v>
      </c>
      <c r="C10" s="682">
        <v>524.9720863</v>
      </c>
      <c r="D10" s="683">
        <v>1.5089878042609195E-2</v>
      </c>
      <c r="E10" s="684">
        <v>116.45149499999999</v>
      </c>
      <c r="F10" s="684">
        <v>120.43976014</v>
      </c>
      <c r="G10" s="683">
        <v>3.4248294880198982E-2</v>
      </c>
      <c r="H10" s="159"/>
      <c r="I10" s="160"/>
      <c r="J10" s="161"/>
      <c r="K10" s="158"/>
      <c r="L10" s="159"/>
      <c r="M10" s="162"/>
      <c r="N10" s="15"/>
      <c r="O10" s="65"/>
      <c r="T10" s="4"/>
      <c r="V10" s="65"/>
      <c r="X10" s="54"/>
      <c r="Y10" s="55"/>
      <c r="Z10" s="56"/>
      <c r="AA10" s="55"/>
      <c r="AB10" s="56"/>
      <c r="AC10" s="55"/>
      <c r="AD10" s="56"/>
      <c r="AE10" s="181"/>
      <c r="AF10" s="55"/>
      <c r="AG10" s="56"/>
      <c r="AH10" s="201"/>
      <c r="AI10" s="54"/>
      <c r="AJ10" s="162"/>
      <c r="AK10" s="162"/>
      <c r="AL10" s="162"/>
      <c r="AM10" s="162"/>
      <c r="AN10" s="162"/>
      <c r="AO10" s="182"/>
      <c r="AP10" s="182"/>
      <c r="AR10" s="54"/>
      <c r="AS10" s="183"/>
      <c r="AT10" s="56"/>
      <c r="AU10" s="181"/>
      <c r="AV10" s="183"/>
      <c r="AW10" s="56"/>
      <c r="AY10" s="183"/>
      <c r="AZ10" s="56"/>
      <c r="BB10" s="183"/>
      <c r="BC10" s="56"/>
      <c r="BD10" s="182"/>
      <c r="BE10" s="54"/>
      <c r="BF10" s="161"/>
      <c r="BG10" s="161"/>
      <c r="BH10" s="161"/>
      <c r="BI10" s="184"/>
      <c r="BJ10" s="182"/>
      <c r="BK10" s="182"/>
      <c r="BL10" s="182"/>
      <c r="BM10" s="182"/>
      <c r="BN10" s="182"/>
      <c r="BP10" s="54"/>
      <c r="BQ10" s="183"/>
      <c r="BR10" s="183"/>
      <c r="BS10" s="185"/>
      <c r="BT10" s="183"/>
      <c r="BU10" s="183"/>
      <c r="BV10" s="183"/>
      <c r="BW10" s="183"/>
      <c r="BX10" s="183"/>
      <c r="BZ10" s="54"/>
      <c r="CA10" s="57"/>
      <c r="CB10" s="57"/>
      <c r="CC10" s="57"/>
      <c r="CD10" s="57"/>
      <c r="CE10" s="57"/>
      <c r="CF10" s="57"/>
      <c r="CG10" s="57"/>
      <c r="CH10" s="57"/>
      <c r="CI10" s="186"/>
      <c r="CJ10" s="54"/>
      <c r="CK10" s="55"/>
      <c r="CL10" s="187"/>
      <c r="CM10" s="55"/>
      <c r="CN10" s="55"/>
      <c r="CO10" s="55"/>
      <c r="CP10" s="55"/>
      <c r="CQ10" s="55"/>
      <c r="CR10" s="188"/>
      <c r="CT10" s="54"/>
      <c r="CU10" s="189"/>
      <c r="CV10" s="189"/>
      <c r="CW10" s="189"/>
      <c r="CX10" s="189"/>
      <c r="CY10" s="189"/>
      <c r="CZ10" s="189"/>
      <c r="DA10" s="189"/>
      <c r="DB10" s="189"/>
      <c r="DC10" s="186"/>
      <c r="DD10" s="54"/>
      <c r="DE10" s="183"/>
      <c r="DF10" s="56"/>
      <c r="DG10" s="203"/>
      <c r="DH10" s="190"/>
      <c r="DI10" s="56"/>
      <c r="DJ10" s="204"/>
      <c r="DK10" s="205"/>
      <c r="DL10" s="183"/>
      <c r="DM10" s="56"/>
      <c r="DN10" s="56"/>
      <c r="DO10" s="183"/>
      <c r="DP10" s="192"/>
      <c r="DQ10" s="193"/>
      <c r="DR10" s="54"/>
      <c r="DS10" s="193"/>
      <c r="DT10" s="193"/>
      <c r="DU10" s="193"/>
      <c r="DV10" s="193"/>
      <c r="DW10" s="193"/>
      <c r="DX10" s="205"/>
      <c r="DY10" s="54"/>
      <c r="DZ10" s="55"/>
      <c r="EA10" s="194"/>
      <c r="EB10" s="194"/>
      <c r="EC10" s="195"/>
      <c r="ED10" s="195"/>
      <c r="EE10" s="195"/>
      <c r="EF10" s="54"/>
      <c r="EG10" s="196"/>
      <c r="EH10" s="183"/>
      <c r="EI10" s="183"/>
      <c r="EJ10" s="183"/>
      <c r="EK10" s="188"/>
      <c r="EL10" s="188"/>
      <c r="EM10" s="183"/>
      <c r="EN10" s="183"/>
      <c r="EO10" s="197"/>
      <c r="EP10" s="54"/>
      <c r="EQ10" s="183"/>
      <c r="ER10" s="56"/>
      <c r="ES10" s="205"/>
      <c r="ET10" s="183"/>
      <c r="EU10" s="56"/>
      <c r="EV10" s="206"/>
      <c r="EW10" s="183"/>
      <c r="EX10" s="56"/>
      <c r="EZ10" s="54"/>
      <c r="FA10" s="198"/>
      <c r="FB10" s="198"/>
      <c r="FC10" s="194"/>
      <c r="FD10" s="193"/>
      <c r="FE10" s="193"/>
      <c r="FF10" s="117"/>
      <c r="FG10" s="183"/>
      <c r="FH10" s="199"/>
      <c r="FI10" s="96"/>
      <c r="FJ10" s="54"/>
      <c r="FK10" s="196"/>
      <c r="FL10" s="183"/>
      <c r="FM10" s="183"/>
      <c r="FN10" s="183"/>
      <c r="FO10" s="188"/>
      <c r="FP10" s="188"/>
      <c r="FQ10" s="183"/>
      <c r="FR10" s="183"/>
      <c r="FS10" s="54"/>
      <c r="FT10" s="200"/>
      <c r="FU10" s="200"/>
      <c r="FV10" s="200"/>
      <c r="FW10" s="200"/>
      <c r="FX10" s="200"/>
      <c r="FY10" s="200"/>
      <c r="FZ10" s="200"/>
      <c r="IH10" s="2"/>
    </row>
    <row r="11" spans="1:242" ht="14.25" customHeight="1">
      <c r="A11" s="524" t="s">
        <v>11</v>
      </c>
      <c r="B11" s="685">
        <v>623.91927599999997</v>
      </c>
      <c r="C11" s="685">
        <v>606.89760631999991</v>
      </c>
      <c r="D11" s="686">
        <v>-2.7281846121388398E-2</v>
      </c>
      <c r="E11" s="687">
        <v>138.785247</v>
      </c>
      <c r="F11" s="687">
        <v>52.841404749999995</v>
      </c>
      <c r="G11" s="686">
        <v>-0.61925776772224217</v>
      </c>
      <c r="H11" s="159"/>
      <c r="I11" s="160"/>
      <c r="J11" s="161"/>
      <c r="K11" s="158"/>
      <c r="L11" s="159"/>
      <c r="M11" s="162"/>
      <c r="N11" s="15"/>
      <c r="O11" s="65"/>
      <c r="T11" s="4"/>
      <c r="V11" s="65"/>
      <c r="X11" s="54"/>
      <c r="Y11" s="55"/>
      <c r="Z11" s="56"/>
      <c r="AA11" s="55"/>
      <c r="AB11" s="56"/>
      <c r="AC11" s="55"/>
      <c r="AD11" s="56"/>
      <c r="AE11" s="181"/>
      <c r="AF11" s="55"/>
      <c r="AG11" s="56"/>
      <c r="AH11" s="201"/>
      <c r="AI11" s="54"/>
      <c r="AJ11" s="162"/>
      <c r="AK11" s="162"/>
      <c r="AL11" s="162"/>
      <c r="AM11" s="162"/>
      <c r="AN11" s="162"/>
      <c r="AO11" s="182"/>
      <c r="AP11" s="182"/>
      <c r="AR11" s="54"/>
      <c r="AS11" s="183"/>
      <c r="AT11" s="56"/>
      <c r="AU11" s="181"/>
      <c r="AV11" s="183"/>
      <c r="AW11" s="56"/>
      <c r="AY11" s="183"/>
      <c r="AZ11" s="56"/>
      <c r="BB11" s="183"/>
      <c r="BC11" s="56"/>
      <c r="BD11" s="182"/>
      <c r="BE11" s="54"/>
      <c r="BF11" s="161"/>
      <c r="BG11" s="161"/>
      <c r="BH11" s="161"/>
      <c r="BI11" s="184"/>
      <c r="BJ11" s="182"/>
      <c r="BK11" s="182"/>
      <c r="BL11" s="182"/>
      <c r="BM11" s="182"/>
      <c r="BN11" s="182"/>
      <c r="BP11" s="54"/>
      <c r="BQ11" s="183"/>
      <c r="BR11" s="183"/>
      <c r="BS11" s="185"/>
      <c r="BT11" s="183"/>
      <c r="BU11" s="183"/>
      <c r="BV11" s="183"/>
      <c r="BW11" s="183"/>
      <c r="BX11" s="183"/>
      <c r="BZ11" s="54"/>
      <c r="CA11" s="57"/>
      <c r="CB11" s="57"/>
      <c r="CC11" s="57"/>
      <c r="CD11" s="57"/>
      <c r="CE11" s="57"/>
      <c r="CF11" s="57"/>
      <c r="CG11" s="57"/>
      <c r="CH11" s="57"/>
      <c r="CI11" s="186"/>
      <c r="CJ11" s="54"/>
      <c r="CK11" s="55"/>
      <c r="CL11" s="187"/>
      <c r="CM11" s="55"/>
      <c r="CN11" s="55"/>
      <c r="CO11" s="55"/>
      <c r="CP11" s="55"/>
      <c r="CQ11" s="55"/>
      <c r="CR11" s="188"/>
      <c r="CT11" s="54"/>
      <c r="CU11" s="189"/>
      <c r="CV11" s="189"/>
      <c r="CW11" s="189"/>
      <c r="CX11" s="189"/>
      <c r="CY11" s="189"/>
      <c r="CZ11" s="189"/>
      <c r="DA11" s="189"/>
      <c r="DB11" s="189"/>
      <c r="DC11" s="186"/>
      <c r="DD11" s="54"/>
      <c r="DE11" s="183"/>
      <c r="DF11" s="56"/>
      <c r="DG11" s="203"/>
      <c r="DH11" s="190"/>
      <c r="DI11" s="56"/>
      <c r="DJ11" s="204"/>
      <c r="DK11" s="205"/>
      <c r="DL11" s="183"/>
      <c r="DM11" s="56"/>
      <c r="DN11" s="56"/>
      <c r="DO11" s="183"/>
      <c r="DP11" s="192"/>
      <c r="DQ11" s="193"/>
      <c r="DR11" s="54"/>
      <c r="DS11" s="193"/>
      <c r="DT11" s="193"/>
      <c r="DU11" s="193"/>
      <c r="DV11" s="193"/>
      <c r="DW11" s="193"/>
      <c r="DX11" s="205"/>
      <c r="DY11" s="54"/>
      <c r="DZ11" s="55"/>
      <c r="EA11" s="194"/>
      <c r="EB11" s="194"/>
      <c r="EC11" s="195"/>
      <c r="ED11" s="195"/>
      <c r="EE11" s="195"/>
      <c r="EF11" s="54"/>
      <c r="EG11" s="196"/>
      <c r="EH11" s="183"/>
      <c r="EI11" s="183"/>
      <c r="EJ11" s="183"/>
      <c r="EK11" s="188"/>
      <c r="EL11" s="188"/>
      <c r="EM11" s="183"/>
      <c r="EN11" s="183"/>
      <c r="EO11" s="197"/>
      <c r="EP11" s="54"/>
      <c r="EQ11" s="183"/>
      <c r="ER11" s="56"/>
      <c r="ES11" s="205"/>
      <c r="ET11" s="183"/>
      <c r="EU11" s="56"/>
      <c r="EV11" s="206"/>
      <c r="EW11" s="183"/>
      <c r="EX11" s="56"/>
      <c r="EZ11" s="54"/>
      <c r="FA11" s="198"/>
      <c r="FB11" s="198"/>
      <c r="FC11" s="194"/>
      <c r="FD11" s="193"/>
      <c r="FE11" s="193"/>
      <c r="FF11" s="117"/>
      <c r="FG11" s="183"/>
      <c r="FH11" s="199"/>
      <c r="FI11" s="96"/>
      <c r="FJ11" s="54"/>
      <c r="FK11" s="196"/>
      <c r="FL11" s="183"/>
      <c r="FM11" s="183"/>
      <c r="FN11" s="183"/>
      <c r="FO11" s="188"/>
      <c r="FP11" s="188"/>
      <c r="FQ11" s="183"/>
      <c r="FR11" s="183"/>
      <c r="FS11" s="54"/>
      <c r="FT11" s="200"/>
      <c r="FU11" s="200"/>
      <c r="FV11" s="200"/>
      <c r="FW11" s="200"/>
      <c r="FX11" s="200"/>
      <c r="FY11" s="200"/>
      <c r="FZ11" s="200"/>
      <c r="IH11" s="2"/>
    </row>
    <row r="12" spans="1:242" ht="14.25" customHeight="1">
      <c r="A12" s="670" t="s">
        <v>12</v>
      </c>
      <c r="B12" s="682">
        <v>1001.6812</v>
      </c>
      <c r="C12" s="682">
        <v>1039.4240860099999</v>
      </c>
      <c r="D12" s="683">
        <v>3.7679539168749443E-2</v>
      </c>
      <c r="E12" s="684">
        <v>128.186769</v>
      </c>
      <c r="F12" s="684">
        <v>198.30998643999999</v>
      </c>
      <c r="G12" s="683">
        <v>0.54703943306348557</v>
      </c>
      <c r="H12" s="159"/>
      <c r="I12" s="160"/>
      <c r="J12" s="161"/>
      <c r="K12" s="158"/>
      <c r="L12" s="159"/>
      <c r="M12" s="162"/>
      <c r="N12" s="15"/>
      <c r="O12" s="65"/>
      <c r="T12" s="4"/>
      <c r="V12" s="65"/>
      <c r="X12" s="54"/>
      <c r="Y12" s="55"/>
      <c r="Z12" s="56"/>
      <c r="AA12" s="55"/>
      <c r="AB12" s="56"/>
      <c r="AC12" s="55"/>
      <c r="AD12" s="56"/>
      <c r="AE12" s="181"/>
      <c r="AF12" s="55"/>
      <c r="AG12" s="56"/>
      <c r="AH12" s="201"/>
      <c r="AI12" s="54"/>
      <c r="AJ12" s="162"/>
      <c r="AK12" s="162"/>
      <c r="AL12" s="162"/>
      <c r="AM12" s="162"/>
      <c r="AN12" s="162"/>
      <c r="AO12" s="182"/>
      <c r="AP12" s="182"/>
      <c r="AR12" s="54"/>
      <c r="AS12" s="183"/>
      <c r="AT12" s="56"/>
      <c r="AU12" s="181"/>
      <c r="AV12" s="183"/>
      <c r="AW12" s="56"/>
      <c r="AY12" s="183"/>
      <c r="AZ12" s="56"/>
      <c r="BB12" s="183"/>
      <c r="BC12" s="56"/>
      <c r="BD12" s="182"/>
      <c r="BE12" s="54"/>
      <c r="BF12" s="161"/>
      <c r="BG12" s="161"/>
      <c r="BH12" s="161"/>
      <c r="BI12" s="184"/>
      <c r="BJ12" s="182"/>
      <c r="BK12" s="182"/>
      <c r="BL12" s="182"/>
      <c r="BM12" s="182"/>
      <c r="BN12" s="182"/>
      <c r="BP12" s="54"/>
      <c r="BQ12" s="183"/>
      <c r="BR12" s="183"/>
      <c r="BS12" s="185"/>
      <c r="BT12" s="183"/>
      <c r="BU12" s="183"/>
      <c r="BV12" s="183"/>
      <c r="BW12" s="183"/>
      <c r="BX12" s="183"/>
      <c r="BZ12" s="54"/>
      <c r="CA12" s="57"/>
      <c r="CB12" s="57"/>
      <c r="CC12" s="57"/>
      <c r="CD12" s="57"/>
      <c r="CE12" s="57"/>
      <c r="CF12" s="57"/>
      <c r="CG12" s="57"/>
      <c r="CH12" s="57"/>
      <c r="CI12" s="186"/>
      <c r="CJ12" s="54"/>
      <c r="CK12" s="55"/>
      <c r="CL12" s="187"/>
      <c r="CM12" s="55"/>
      <c r="CN12" s="55"/>
      <c r="CO12" s="55"/>
      <c r="CP12" s="55"/>
      <c r="CQ12" s="55"/>
      <c r="CR12" s="188"/>
      <c r="CT12" s="54"/>
      <c r="CU12" s="189"/>
      <c r="CV12" s="189"/>
      <c r="CW12" s="189"/>
      <c r="CX12" s="189"/>
      <c r="CY12" s="189"/>
      <c r="CZ12" s="189"/>
      <c r="DA12" s="189"/>
      <c r="DB12" s="189"/>
      <c r="DC12" s="186"/>
      <c r="DD12" s="54"/>
      <c r="DE12" s="183"/>
      <c r="DF12" s="56"/>
      <c r="DG12" s="203"/>
      <c r="DH12" s="190"/>
      <c r="DI12" s="56"/>
      <c r="DJ12" s="204"/>
      <c r="DK12" s="205"/>
      <c r="DL12" s="183"/>
      <c r="DM12" s="56"/>
      <c r="DN12" s="56"/>
      <c r="DO12" s="183"/>
      <c r="DP12" s="192"/>
      <c r="DQ12" s="193"/>
      <c r="DR12" s="54"/>
      <c r="DS12" s="193"/>
      <c r="DT12" s="193"/>
      <c r="DU12" s="193"/>
      <c r="DV12" s="193"/>
      <c r="DW12" s="193"/>
      <c r="DX12" s="205"/>
      <c r="DY12" s="54"/>
      <c r="DZ12" s="55"/>
      <c r="EA12" s="194"/>
      <c r="EB12" s="194"/>
      <c r="EC12" s="195"/>
      <c r="ED12" s="195"/>
      <c r="EE12" s="195"/>
      <c r="EF12" s="54"/>
      <c r="EG12" s="196"/>
      <c r="EH12" s="183"/>
      <c r="EI12" s="183"/>
      <c r="EJ12" s="183"/>
      <c r="EK12" s="188"/>
      <c r="EL12" s="188"/>
      <c r="EM12" s="183"/>
      <c r="EN12" s="183"/>
      <c r="EO12" s="197"/>
      <c r="EP12" s="54"/>
      <c r="EQ12" s="183"/>
      <c r="ER12" s="56"/>
      <c r="ES12" s="205"/>
      <c r="ET12" s="183"/>
      <c r="EU12" s="56"/>
      <c r="EV12" s="206"/>
      <c r="EW12" s="183"/>
      <c r="EX12" s="56"/>
      <c r="EZ12" s="54"/>
      <c r="FA12" s="198"/>
      <c r="FB12" s="198"/>
      <c r="FC12" s="194"/>
      <c r="FD12" s="193"/>
      <c r="FE12" s="193"/>
      <c r="FF12" s="117"/>
      <c r="FG12" s="183"/>
      <c r="FH12" s="199"/>
      <c r="FI12" s="96"/>
      <c r="FJ12" s="54"/>
      <c r="FK12" s="196"/>
      <c r="FL12" s="183"/>
      <c r="FM12" s="183"/>
      <c r="FN12" s="183"/>
      <c r="FO12" s="188"/>
      <c r="FP12" s="188"/>
      <c r="FQ12" s="183"/>
      <c r="FR12" s="183"/>
      <c r="FS12" s="54"/>
      <c r="FT12" s="200"/>
      <c r="FU12" s="200"/>
      <c r="FV12" s="200"/>
      <c r="FW12" s="200"/>
      <c r="FX12" s="200"/>
      <c r="FY12" s="200"/>
      <c r="FZ12" s="200"/>
      <c r="IH12" s="2"/>
    </row>
    <row r="13" spans="1:242" ht="14.25" customHeight="1">
      <c r="A13" s="524" t="s">
        <v>13</v>
      </c>
      <c r="B13" s="685">
        <v>902.74085100000002</v>
      </c>
      <c r="C13" s="685">
        <v>898.79222195999989</v>
      </c>
      <c r="D13" s="686">
        <v>-4.3740449273189652E-3</v>
      </c>
      <c r="E13" s="687">
        <v>125.92246500000002</v>
      </c>
      <c r="F13" s="687">
        <v>100.47773497</v>
      </c>
      <c r="G13" s="686">
        <v>-0.20206664497871774</v>
      </c>
      <c r="H13" s="159"/>
      <c r="I13" s="160"/>
      <c r="J13" s="161"/>
      <c r="K13" s="158"/>
      <c r="L13" s="159"/>
      <c r="M13" s="162"/>
      <c r="N13" s="15"/>
      <c r="O13" s="65"/>
      <c r="T13" s="4"/>
      <c r="V13" s="65"/>
      <c r="X13" s="54"/>
      <c r="Y13" s="55"/>
      <c r="Z13" s="56"/>
      <c r="AA13" s="55"/>
      <c r="AB13" s="56"/>
      <c r="AC13" s="55"/>
      <c r="AD13" s="56"/>
      <c r="AE13" s="181"/>
      <c r="AF13" s="55"/>
      <c r="AG13" s="56"/>
      <c r="AH13" s="201"/>
      <c r="AI13" s="54"/>
      <c r="AJ13" s="162"/>
      <c r="AK13" s="162"/>
      <c r="AL13" s="162"/>
      <c r="AM13" s="162"/>
      <c r="AN13" s="162"/>
      <c r="AO13" s="182"/>
      <c r="AP13" s="182"/>
      <c r="AR13" s="54"/>
      <c r="AS13" s="183"/>
      <c r="AT13" s="56"/>
      <c r="AU13" s="181"/>
      <c r="AV13" s="183"/>
      <c r="AW13" s="56"/>
      <c r="AY13" s="183"/>
      <c r="AZ13" s="56"/>
      <c r="BB13" s="183"/>
      <c r="BC13" s="56"/>
      <c r="BD13" s="182"/>
      <c r="BE13" s="54"/>
      <c r="BF13" s="161"/>
      <c r="BG13" s="161"/>
      <c r="BH13" s="161"/>
      <c r="BI13" s="184"/>
      <c r="BJ13" s="182"/>
      <c r="BK13" s="182"/>
      <c r="BL13" s="182"/>
      <c r="BM13" s="182"/>
      <c r="BN13" s="182"/>
      <c r="BP13" s="54"/>
      <c r="BQ13" s="183"/>
      <c r="BR13" s="183"/>
      <c r="BS13" s="185"/>
      <c r="BT13" s="183"/>
      <c r="BU13" s="183"/>
      <c r="BV13" s="183"/>
      <c r="BW13" s="183"/>
      <c r="BX13" s="183"/>
      <c r="BZ13" s="54"/>
      <c r="CA13" s="57"/>
      <c r="CB13" s="57"/>
      <c r="CC13" s="57"/>
      <c r="CD13" s="57"/>
      <c r="CE13" s="57"/>
      <c r="CF13" s="57"/>
      <c r="CG13" s="57"/>
      <c r="CH13" s="57"/>
      <c r="CI13" s="186"/>
      <c r="CJ13" s="54"/>
      <c r="CK13" s="55"/>
      <c r="CL13" s="187"/>
      <c r="CM13" s="55"/>
      <c r="CN13" s="55"/>
      <c r="CO13" s="55"/>
      <c r="CP13" s="55"/>
      <c r="CQ13" s="55"/>
      <c r="CR13" s="188"/>
      <c r="CT13" s="54"/>
      <c r="CU13" s="189"/>
      <c r="CV13" s="189"/>
      <c r="CW13" s="189"/>
      <c r="CX13" s="189"/>
      <c r="CY13" s="189"/>
      <c r="CZ13" s="189"/>
      <c r="DA13" s="189"/>
      <c r="DB13" s="189"/>
      <c r="DC13" s="186"/>
      <c r="DD13" s="54"/>
      <c r="DE13" s="183"/>
      <c r="DF13" s="56"/>
      <c r="DG13" s="203"/>
      <c r="DH13" s="190"/>
      <c r="DI13" s="56"/>
      <c r="DJ13" s="204"/>
      <c r="DK13" s="205"/>
      <c r="DL13" s="183"/>
      <c r="DM13" s="56"/>
      <c r="DN13" s="56"/>
      <c r="DO13" s="183"/>
      <c r="DP13" s="192"/>
      <c r="DQ13" s="193"/>
      <c r="DR13" s="54"/>
      <c r="DS13" s="193"/>
      <c r="DT13" s="193"/>
      <c r="DU13" s="193"/>
      <c r="DV13" s="193"/>
      <c r="DW13" s="193"/>
      <c r="DX13" s="205"/>
      <c r="DY13" s="54"/>
      <c r="DZ13" s="55"/>
      <c r="EA13" s="194"/>
      <c r="EB13" s="194"/>
      <c r="EC13" s="195"/>
      <c r="ED13" s="195"/>
      <c r="EE13" s="195"/>
      <c r="EF13" s="54"/>
      <c r="EG13" s="196"/>
      <c r="EH13" s="183"/>
      <c r="EI13" s="183"/>
      <c r="EJ13" s="183"/>
      <c r="EK13" s="188"/>
      <c r="EL13" s="188"/>
      <c r="EM13" s="183"/>
      <c r="EN13" s="183"/>
      <c r="EO13" s="197"/>
      <c r="EP13" s="54"/>
      <c r="EQ13" s="183"/>
      <c r="ER13" s="56"/>
      <c r="ES13" s="205"/>
      <c r="ET13" s="183"/>
      <c r="EU13" s="56"/>
      <c r="EV13" s="206"/>
      <c r="EW13" s="183"/>
      <c r="EX13" s="56"/>
      <c r="EZ13" s="54"/>
      <c r="FA13" s="198"/>
      <c r="FB13" s="198"/>
      <c r="FC13" s="194"/>
      <c r="FD13" s="193"/>
      <c r="FE13" s="193"/>
      <c r="FF13" s="117"/>
      <c r="FG13" s="183"/>
      <c r="FH13" s="199"/>
      <c r="FI13" s="96"/>
      <c r="FJ13" s="54"/>
      <c r="FK13" s="196"/>
      <c r="FL13" s="183"/>
      <c r="FM13" s="183"/>
      <c r="FN13" s="183"/>
      <c r="FO13" s="188"/>
      <c r="FP13" s="188"/>
      <c r="FQ13" s="183"/>
      <c r="FR13" s="183"/>
      <c r="FS13" s="54"/>
      <c r="FT13" s="200"/>
      <c r="FU13" s="200"/>
      <c r="FV13" s="200"/>
      <c r="FW13" s="200"/>
      <c r="FX13" s="200"/>
      <c r="FY13" s="200"/>
      <c r="FZ13" s="200"/>
      <c r="IH13" s="2"/>
    </row>
    <row r="14" spans="1:242" ht="14.25" customHeight="1">
      <c r="A14" s="670" t="s">
        <v>14</v>
      </c>
      <c r="B14" s="682">
        <v>497.99191500000001</v>
      </c>
      <c r="C14" s="682">
        <v>505.98324958000001</v>
      </c>
      <c r="D14" s="683">
        <v>1.6047117110324916E-2</v>
      </c>
      <c r="E14" s="684">
        <v>112.754358</v>
      </c>
      <c r="F14" s="684">
        <v>112.21520493999999</v>
      </c>
      <c r="G14" s="683">
        <v>-4.7816605013174529E-3</v>
      </c>
      <c r="H14" s="159"/>
      <c r="I14" s="160"/>
      <c r="J14" s="161"/>
      <c r="K14" s="158"/>
      <c r="L14" s="159"/>
      <c r="M14" s="162"/>
      <c r="N14" s="15"/>
      <c r="O14" s="65"/>
      <c r="T14" s="4"/>
      <c r="V14" s="65"/>
      <c r="X14" s="54"/>
      <c r="Y14" s="55"/>
      <c r="Z14" s="56"/>
      <c r="AA14" s="55"/>
      <c r="AB14" s="56"/>
      <c r="AC14" s="55"/>
      <c r="AD14" s="56"/>
      <c r="AE14" s="181"/>
      <c r="AF14" s="55"/>
      <c r="AG14" s="56"/>
      <c r="AH14" s="201"/>
      <c r="AI14" s="54"/>
      <c r="AJ14" s="162"/>
      <c r="AK14" s="162"/>
      <c r="AL14" s="162"/>
      <c r="AM14" s="162"/>
      <c r="AN14" s="162"/>
      <c r="AO14" s="182"/>
      <c r="AP14" s="182"/>
      <c r="AR14" s="54"/>
      <c r="AS14" s="183"/>
      <c r="AT14" s="56"/>
      <c r="AU14" s="181"/>
      <c r="AV14" s="183"/>
      <c r="AW14" s="56"/>
      <c r="AY14" s="183"/>
      <c r="AZ14" s="56"/>
      <c r="BB14" s="183"/>
      <c r="BC14" s="56"/>
      <c r="BD14" s="182"/>
      <c r="BE14" s="54"/>
      <c r="BF14" s="161"/>
      <c r="BG14" s="161"/>
      <c r="BH14" s="161"/>
      <c r="BI14" s="184"/>
      <c r="BJ14" s="182"/>
      <c r="BK14" s="182"/>
      <c r="BL14" s="182"/>
      <c r="BM14" s="182"/>
      <c r="BN14" s="182"/>
      <c r="BP14" s="54"/>
      <c r="BQ14" s="183"/>
      <c r="BR14" s="183"/>
      <c r="BS14" s="185"/>
      <c r="BT14" s="183"/>
      <c r="BU14" s="183"/>
      <c r="BV14" s="183"/>
      <c r="BW14" s="183"/>
      <c r="BX14" s="183"/>
      <c r="BZ14" s="54"/>
      <c r="CA14" s="57"/>
      <c r="CB14" s="57"/>
      <c r="CC14" s="57"/>
      <c r="CD14" s="57"/>
      <c r="CE14" s="57"/>
      <c r="CF14" s="57"/>
      <c r="CG14" s="57"/>
      <c r="CH14" s="57"/>
      <c r="CI14" s="186"/>
      <c r="CJ14" s="54"/>
      <c r="CK14" s="55"/>
      <c r="CL14" s="187"/>
      <c r="CM14" s="55"/>
      <c r="CN14" s="55"/>
      <c r="CO14" s="55"/>
      <c r="CP14" s="55"/>
      <c r="CQ14" s="55"/>
      <c r="CR14" s="188"/>
      <c r="CT14" s="54"/>
      <c r="CU14" s="189"/>
      <c r="CV14" s="189"/>
      <c r="CW14" s="189"/>
      <c r="CX14" s="189"/>
      <c r="CY14" s="189"/>
      <c r="CZ14" s="189"/>
      <c r="DA14" s="189"/>
      <c r="DB14" s="189"/>
      <c r="DC14" s="186"/>
      <c r="DD14" s="54"/>
      <c r="DE14" s="183"/>
      <c r="DF14" s="56"/>
      <c r="DG14" s="203"/>
      <c r="DH14" s="190"/>
      <c r="DI14" s="56"/>
      <c r="DJ14" s="204"/>
      <c r="DK14" s="205"/>
      <c r="DL14" s="183"/>
      <c r="DM14" s="56"/>
      <c r="DN14" s="56"/>
      <c r="DO14" s="183"/>
      <c r="DP14" s="207"/>
      <c r="DQ14" s="193"/>
      <c r="DR14" s="54"/>
      <c r="DS14" s="193"/>
      <c r="DT14" s="193"/>
      <c r="DU14" s="193"/>
      <c r="DV14" s="193"/>
      <c r="DW14" s="193"/>
      <c r="DX14" s="205"/>
      <c r="DY14" s="54"/>
      <c r="DZ14" s="55"/>
      <c r="EA14" s="194"/>
      <c r="EB14" s="194"/>
      <c r="EC14" s="195"/>
      <c r="ED14" s="195"/>
      <c r="EE14" s="195"/>
      <c r="EF14" s="54"/>
      <c r="EG14" s="196"/>
      <c r="EH14" s="183"/>
      <c r="EI14" s="183"/>
      <c r="EJ14" s="183"/>
      <c r="EK14" s="188"/>
      <c r="EL14" s="188"/>
      <c r="EM14" s="183"/>
      <c r="EN14" s="183"/>
      <c r="EO14" s="197"/>
      <c r="EP14" s="54"/>
      <c r="EQ14" s="183"/>
      <c r="ER14" s="56"/>
      <c r="ES14" s="205"/>
      <c r="ET14" s="183"/>
      <c r="EU14" s="56"/>
      <c r="EV14" s="206"/>
      <c r="EW14" s="183"/>
      <c r="EX14" s="56"/>
      <c r="EZ14" s="54"/>
      <c r="FA14" s="198"/>
      <c r="FB14" s="198"/>
      <c r="FC14" s="194"/>
      <c r="FD14" s="193"/>
      <c r="FE14" s="193"/>
      <c r="FF14" s="117"/>
      <c r="FG14" s="183"/>
      <c r="FH14" s="199"/>
      <c r="FI14" s="96"/>
      <c r="FJ14" s="54"/>
      <c r="FK14" s="196"/>
      <c r="FL14" s="183"/>
      <c r="FM14" s="183"/>
      <c r="FN14" s="183"/>
      <c r="FO14" s="188"/>
      <c r="FP14" s="188"/>
      <c r="FQ14" s="183"/>
      <c r="FR14" s="183"/>
      <c r="FS14" s="54"/>
      <c r="FT14" s="200"/>
      <c r="FU14" s="200"/>
      <c r="FV14" s="200"/>
      <c r="FW14" s="200"/>
      <c r="FX14" s="200"/>
      <c r="FY14" s="200"/>
      <c r="FZ14" s="200"/>
      <c r="GA14" s="17"/>
      <c r="IH14" s="2"/>
    </row>
    <row r="15" spans="1:242" ht="14.25" customHeight="1">
      <c r="A15" s="524" t="s">
        <v>15</v>
      </c>
      <c r="B15" s="685">
        <v>525.37281099999996</v>
      </c>
      <c r="C15" s="685">
        <v>537.79042527000001</v>
      </c>
      <c r="D15" s="686">
        <v>2.3635814435018609E-2</v>
      </c>
      <c r="E15" s="687">
        <v>69.656206999999995</v>
      </c>
      <c r="F15" s="687">
        <v>94.083789489999987</v>
      </c>
      <c r="G15" s="686">
        <v>0.35068780718996084</v>
      </c>
      <c r="H15" s="159"/>
      <c r="I15" s="160"/>
      <c r="J15" s="161"/>
      <c r="K15" s="158"/>
      <c r="L15" s="159"/>
      <c r="M15" s="162"/>
      <c r="N15" s="15"/>
      <c r="O15" s="65"/>
      <c r="T15" s="4"/>
      <c r="V15" s="65"/>
      <c r="X15" s="54"/>
      <c r="Y15" s="55"/>
      <c r="Z15" s="56"/>
      <c r="AA15" s="55"/>
      <c r="AB15" s="56"/>
      <c r="AC15" s="55"/>
      <c r="AD15" s="56"/>
      <c r="AE15" s="181"/>
      <c r="AF15" s="55"/>
      <c r="AG15" s="56"/>
      <c r="AH15" s="201"/>
      <c r="AI15" s="54"/>
      <c r="AJ15" s="162"/>
      <c r="AK15" s="162"/>
      <c r="AL15" s="162"/>
      <c r="AM15" s="162"/>
      <c r="AN15" s="162"/>
      <c r="AO15" s="182"/>
      <c r="AP15" s="182"/>
      <c r="AR15" s="54"/>
      <c r="AS15" s="183"/>
      <c r="AT15" s="56"/>
      <c r="AU15" s="181"/>
      <c r="AV15" s="183"/>
      <c r="AW15" s="56"/>
      <c r="AY15" s="183"/>
      <c r="AZ15" s="56"/>
      <c r="BB15" s="183"/>
      <c r="BC15" s="56"/>
      <c r="BD15" s="182"/>
      <c r="BE15" s="54"/>
      <c r="BF15" s="161"/>
      <c r="BG15" s="161"/>
      <c r="BH15" s="161"/>
      <c r="BI15" s="184"/>
      <c r="BJ15" s="182"/>
      <c r="BK15" s="182"/>
      <c r="BL15" s="182"/>
      <c r="BM15" s="182"/>
      <c r="BN15" s="182"/>
      <c r="BP15" s="54"/>
      <c r="BQ15" s="183"/>
      <c r="BR15" s="183"/>
      <c r="BS15" s="185"/>
      <c r="BT15" s="183"/>
      <c r="BU15" s="183"/>
      <c r="BV15" s="183"/>
      <c r="BW15" s="183"/>
      <c r="BX15" s="183"/>
      <c r="BZ15" s="54"/>
      <c r="CA15" s="57"/>
      <c r="CB15" s="57"/>
      <c r="CC15" s="57"/>
      <c r="CD15" s="57"/>
      <c r="CE15" s="57"/>
      <c r="CF15" s="57"/>
      <c r="CG15" s="57"/>
      <c r="CH15" s="57"/>
      <c r="CI15" s="186"/>
      <c r="CJ15" s="54"/>
      <c r="CK15" s="55"/>
      <c r="CL15" s="187"/>
      <c r="CM15" s="55"/>
      <c r="CN15" s="55"/>
      <c r="CO15" s="55"/>
      <c r="CP15" s="55"/>
      <c r="CQ15" s="55"/>
      <c r="CR15" s="188"/>
      <c r="CT15" s="54"/>
      <c r="CU15" s="189"/>
      <c r="CV15" s="189"/>
      <c r="CW15" s="189"/>
      <c r="CX15" s="189"/>
      <c r="CY15" s="189"/>
      <c r="CZ15" s="189"/>
      <c r="DA15" s="189"/>
      <c r="DB15" s="189"/>
      <c r="DC15" s="186"/>
      <c r="DD15" s="54"/>
      <c r="DE15" s="183"/>
      <c r="DF15" s="56"/>
      <c r="DG15" s="203"/>
      <c r="DH15" s="190"/>
      <c r="DI15" s="56"/>
      <c r="DJ15" s="204"/>
      <c r="DK15" s="205"/>
      <c r="DL15" s="183"/>
      <c r="DM15" s="56"/>
      <c r="DN15" s="56"/>
      <c r="DO15" s="183"/>
      <c r="DP15" s="208"/>
      <c r="DQ15" s="193"/>
      <c r="DR15" s="54"/>
      <c r="DS15" s="193"/>
      <c r="DT15" s="193"/>
      <c r="DU15" s="193"/>
      <c r="DV15" s="193"/>
      <c r="DW15" s="193"/>
      <c r="DX15" s="205"/>
      <c r="DY15" s="54"/>
      <c r="DZ15" s="55"/>
      <c r="EA15" s="194"/>
      <c r="EB15" s="194"/>
      <c r="EC15" s="195"/>
      <c r="ED15" s="195"/>
      <c r="EE15" s="195"/>
      <c r="EF15" s="54"/>
      <c r="EG15" s="196"/>
      <c r="EH15" s="183"/>
      <c r="EI15" s="183"/>
      <c r="EJ15" s="183"/>
      <c r="EK15" s="188"/>
      <c r="EL15" s="188"/>
      <c r="EM15" s="183"/>
      <c r="EN15" s="183"/>
      <c r="EO15" s="197"/>
      <c r="EP15" s="54"/>
      <c r="EQ15" s="183"/>
      <c r="ER15" s="56"/>
      <c r="ES15" s="205"/>
      <c r="ET15" s="183"/>
      <c r="EU15" s="56"/>
      <c r="EV15" s="206"/>
      <c r="EW15" s="183"/>
      <c r="EX15" s="56"/>
      <c r="EZ15" s="54"/>
      <c r="FA15" s="198"/>
      <c r="FB15" s="198"/>
      <c r="FC15" s="194"/>
      <c r="FD15" s="193"/>
      <c r="FE15" s="193"/>
      <c r="FF15" s="117"/>
      <c r="FG15" s="81"/>
      <c r="FH15" s="199"/>
      <c r="FI15" s="96"/>
      <c r="FJ15" s="54"/>
      <c r="FK15" s="196"/>
      <c r="FL15" s="183"/>
      <c r="FM15" s="183"/>
      <c r="FN15" s="183"/>
      <c r="FO15" s="188"/>
      <c r="FP15" s="188"/>
      <c r="FQ15" s="183"/>
      <c r="FR15" s="183"/>
      <c r="FS15" s="54"/>
      <c r="FT15" s="200"/>
      <c r="FU15" s="200"/>
      <c r="FV15" s="200"/>
      <c r="FW15" s="200"/>
      <c r="FX15" s="200"/>
      <c r="FY15" s="200"/>
      <c r="FZ15" s="200"/>
      <c r="GA15" s="17"/>
      <c r="IH15" s="2"/>
    </row>
    <row r="16" spans="1:242" ht="14.25" customHeight="1">
      <c r="A16" s="670" t="s">
        <v>16</v>
      </c>
      <c r="B16" s="682">
        <v>436.30121000000003</v>
      </c>
      <c r="C16" s="682">
        <v>436.05787380999999</v>
      </c>
      <c r="D16" s="683">
        <v>-5.5772522381969392E-4</v>
      </c>
      <c r="E16" s="684">
        <v>48.006218000000004</v>
      </c>
      <c r="F16" s="684">
        <v>55.651216790000007</v>
      </c>
      <c r="G16" s="683">
        <v>0.15925017859144841</v>
      </c>
      <c r="H16" s="159"/>
      <c r="I16" s="160"/>
      <c r="J16" s="161"/>
      <c r="K16" s="158"/>
      <c r="L16" s="159"/>
      <c r="M16" s="162"/>
      <c r="N16" s="15"/>
      <c r="O16" s="65"/>
      <c r="T16" s="4"/>
      <c r="V16" s="65"/>
      <c r="X16" s="54"/>
      <c r="Y16" s="55"/>
      <c r="Z16" s="56"/>
      <c r="AA16" s="55"/>
      <c r="AB16" s="56"/>
      <c r="AC16" s="55"/>
      <c r="AD16" s="56"/>
      <c r="AE16" s="181"/>
      <c r="AF16" s="55"/>
      <c r="AG16" s="56"/>
      <c r="AH16" s="201"/>
      <c r="AI16" s="54"/>
      <c r="AJ16" s="162"/>
      <c r="AK16" s="162"/>
      <c r="AL16" s="162"/>
      <c r="AM16" s="162"/>
      <c r="AN16" s="162"/>
      <c r="AO16" s="182"/>
      <c r="AP16" s="182"/>
      <c r="AR16" s="54"/>
      <c r="AS16" s="183"/>
      <c r="AT16" s="56"/>
      <c r="AU16" s="181"/>
      <c r="AV16" s="183"/>
      <c r="AW16" s="56"/>
      <c r="AY16" s="183"/>
      <c r="AZ16" s="56"/>
      <c r="BB16" s="183"/>
      <c r="BC16" s="56"/>
      <c r="BD16" s="182"/>
      <c r="BE16" s="54"/>
      <c r="BF16" s="161"/>
      <c r="BG16" s="161"/>
      <c r="BH16" s="161"/>
      <c r="BI16" s="184"/>
      <c r="BJ16" s="182"/>
      <c r="BK16" s="182"/>
      <c r="BL16" s="182"/>
      <c r="BM16" s="182"/>
      <c r="BN16" s="182"/>
      <c r="BP16" s="54"/>
      <c r="BQ16" s="183"/>
      <c r="BR16" s="183"/>
      <c r="BS16" s="185"/>
      <c r="BT16" s="183"/>
      <c r="BU16" s="183"/>
      <c r="BV16" s="183"/>
      <c r="BW16" s="183"/>
      <c r="BX16" s="183"/>
      <c r="BZ16" s="54"/>
      <c r="CA16" s="57"/>
      <c r="CB16" s="57"/>
      <c r="CC16" s="57"/>
      <c r="CD16" s="57"/>
      <c r="CE16" s="57"/>
      <c r="CF16" s="57"/>
      <c r="CG16" s="57"/>
      <c r="CH16" s="57"/>
      <c r="CI16" s="186"/>
      <c r="CJ16" s="54"/>
      <c r="CK16" s="55"/>
      <c r="CL16" s="187"/>
      <c r="CM16" s="55"/>
      <c r="CN16" s="55"/>
      <c r="CO16" s="55"/>
      <c r="CP16" s="55"/>
      <c r="CQ16" s="55"/>
      <c r="CR16" s="188"/>
      <c r="CT16" s="54"/>
      <c r="CU16" s="189"/>
      <c r="CV16" s="189"/>
      <c r="CW16" s="189"/>
      <c r="CX16" s="189"/>
      <c r="CY16" s="189"/>
      <c r="CZ16" s="189"/>
      <c r="DA16" s="189"/>
      <c r="DB16" s="189"/>
      <c r="DC16" s="186"/>
      <c r="DD16" s="54"/>
      <c r="DE16" s="183"/>
      <c r="DF16" s="56"/>
      <c r="DG16" s="203"/>
      <c r="DH16" s="190"/>
      <c r="DI16" s="56"/>
      <c r="DJ16" s="204"/>
      <c r="DK16" s="205"/>
      <c r="DL16" s="183"/>
      <c r="DM16" s="56"/>
      <c r="DN16" s="56"/>
      <c r="DO16" s="183"/>
      <c r="DP16" s="192"/>
      <c r="DQ16" s="193"/>
      <c r="DR16" s="54"/>
      <c r="DS16" s="193"/>
      <c r="DT16" s="193"/>
      <c r="DU16" s="193"/>
      <c r="DV16" s="193"/>
      <c r="DW16" s="193"/>
      <c r="DX16" s="205"/>
      <c r="DY16" s="54"/>
      <c r="DZ16" s="55"/>
      <c r="EA16" s="194"/>
      <c r="EB16" s="194"/>
      <c r="EC16" s="195"/>
      <c r="ED16" s="195"/>
      <c r="EE16" s="195"/>
      <c r="EF16" s="54"/>
      <c r="EG16" s="196"/>
      <c r="EH16" s="183"/>
      <c r="EI16" s="183"/>
      <c r="EJ16" s="183"/>
      <c r="EK16" s="188"/>
      <c r="EL16" s="188"/>
      <c r="EM16" s="183"/>
      <c r="EN16" s="183"/>
      <c r="EO16" s="197"/>
      <c r="EP16" s="54"/>
      <c r="EQ16" s="183"/>
      <c r="ER16" s="56"/>
      <c r="ES16" s="205"/>
      <c r="ET16" s="183"/>
      <c r="EU16" s="56"/>
      <c r="EV16" s="206"/>
      <c r="EW16" s="183"/>
      <c r="EX16" s="56"/>
      <c r="EZ16" s="54"/>
      <c r="FA16" s="198"/>
      <c r="FB16" s="198"/>
      <c r="FC16" s="194"/>
      <c r="FD16" s="193"/>
      <c r="FE16" s="193"/>
      <c r="FF16" s="117"/>
      <c r="FG16" s="183"/>
      <c r="FH16" s="199"/>
      <c r="FI16" s="96"/>
      <c r="FJ16" s="54"/>
      <c r="FK16" s="196"/>
      <c r="FL16" s="183"/>
      <c r="FM16" s="183"/>
      <c r="FN16" s="183"/>
      <c r="FO16" s="188"/>
      <c r="FP16" s="188"/>
      <c r="FQ16" s="183"/>
      <c r="FR16" s="183"/>
      <c r="FS16" s="54"/>
      <c r="FT16" s="200"/>
      <c r="FU16" s="200"/>
      <c r="FV16" s="200"/>
      <c r="FW16" s="200"/>
      <c r="FX16" s="200"/>
      <c r="FY16" s="200"/>
      <c r="FZ16" s="200"/>
      <c r="GA16" s="17"/>
      <c r="IH16" s="2"/>
    </row>
    <row r="17" spans="1:242" ht="14.25" customHeight="1">
      <c r="A17" s="524" t="s">
        <v>17</v>
      </c>
      <c r="B17" s="685">
        <v>867.35488899999996</v>
      </c>
      <c r="C17" s="685">
        <v>890.89162977000001</v>
      </c>
      <c r="D17" s="686">
        <v>2.7136228859142353E-2</v>
      </c>
      <c r="E17" s="687">
        <v>248.11359900000002</v>
      </c>
      <c r="F17" s="687">
        <v>286.52327022000003</v>
      </c>
      <c r="G17" s="686">
        <v>0.1548067956565331</v>
      </c>
      <c r="H17" s="159"/>
      <c r="I17" s="160"/>
      <c r="J17" s="161"/>
      <c r="K17" s="158"/>
      <c r="L17" s="159"/>
      <c r="M17" s="162"/>
      <c r="N17" s="15"/>
      <c r="O17" s="65"/>
      <c r="T17" s="4"/>
      <c r="V17" s="65"/>
      <c r="X17" s="54"/>
      <c r="Y17" s="55"/>
      <c r="Z17" s="56"/>
      <c r="AA17" s="55"/>
      <c r="AB17" s="56"/>
      <c r="AC17" s="55"/>
      <c r="AD17" s="56"/>
      <c r="AE17" s="181"/>
      <c r="AF17" s="55"/>
      <c r="AG17" s="56"/>
      <c r="AH17" s="201"/>
      <c r="AI17" s="54"/>
      <c r="AJ17" s="162"/>
      <c r="AK17" s="162"/>
      <c r="AL17" s="162"/>
      <c r="AM17" s="162"/>
      <c r="AN17" s="162"/>
      <c r="AO17" s="182"/>
      <c r="AP17" s="182"/>
      <c r="AR17" s="54"/>
      <c r="AS17" s="183"/>
      <c r="AT17" s="56"/>
      <c r="AU17" s="181"/>
      <c r="AV17" s="183"/>
      <c r="AW17" s="56"/>
      <c r="AY17" s="183"/>
      <c r="AZ17" s="56"/>
      <c r="BB17" s="183"/>
      <c r="BC17" s="56"/>
      <c r="BD17" s="182"/>
      <c r="BE17" s="54"/>
      <c r="BF17" s="161"/>
      <c r="BG17" s="161"/>
      <c r="BH17" s="161"/>
      <c r="BI17" s="184"/>
      <c r="BJ17" s="182"/>
      <c r="BK17" s="182"/>
      <c r="BL17" s="182"/>
      <c r="BM17" s="182"/>
      <c r="BN17" s="182"/>
      <c r="BP17" s="54"/>
      <c r="BQ17" s="183"/>
      <c r="BR17" s="183"/>
      <c r="BS17" s="185"/>
      <c r="BT17" s="183"/>
      <c r="BU17" s="183"/>
      <c r="BV17" s="183"/>
      <c r="BW17" s="183"/>
      <c r="BX17" s="183"/>
      <c r="BZ17" s="54"/>
      <c r="CA17" s="57"/>
      <c r="CB17" s="57"/>
      <c r="CC17" s="57"/>
      <c r="CD17" s="57"/>
      <c r="CE17" s="57"/>
      <c r="CF17" s="57"/>
      <c r="CG17" s="57"/>
      <c r="CH17" s="57"/>
      <c r="CI17" s="186"/>
      <c r="CJ17" s="54"/>
      <c r="CK17" s="55"/>
      <c r="CL17" s="187"/>
      <c r="CM17" s="55"/>
      <c r="CN17" s="55"/>
      <c r="CO17" s="55"/>
      <c r="CP17" s="55"/>
      <c r="CQ17" s="55"/>
      <c r="CR17" s="188"/>
      <c r="CT17" s="54"/>
      <c r="CU17" s="189"/>
      <c r="CV17" s="189"/>
      <c r="CW17" s="189"/>
      <c r="CX17" s="189"/>
      <c r="CY17" s="189"/>
      <c r="CZ17" s="189"/>
      <c r="DA17" s="189"/>
      <c r="DB17" s="189"/>
      <c r="DC17" s="186"/>
      <c r="DD17" s="54"/>
      <c r="DE17" s="183"/>
      <c r="DF17" s="56"/>
      <c r="DG17" s="203"/>
      <c r="DH17" s="190"/>
      <c r="DI17" s="56"/>
      <c r="DJ17" s="204"/>
      <c r="DK17" s="205"/>
      <c r="DL17" s="183"/>
      <c r="DM17" s="56"/>
      <c r="DN17" s="56"/>
      <c r="DO17" s="183"/>
      <c r="DP17" s="192"/>
      <c r="DQ17" s="193"/>
      <c r="DR17" s="54"/>
      <c r="DS17" s="193"/>
      <c r="DT17" s="193"/>
      <c r="DU17" s="193"/>
      <c r="DV17" s="193"/>
      <c r="DW17" s="193"/>
      <c r="DX17" s="205"/>
      <c r="DY17" s="54"/>
      <c r="DZ17" s="55"/>
      <c r="EA17" s="194"/>
      <c r="EB17" s="194"/>
      <c r="EC17" s="195"/>
      <c r="ED17" s="195"/>
      <c r="EE17" s="195"/>
      <c r="EF17" s="54"/>
      <c r="EG17" s="196"/>
      <c r="EH17" s="183"/>
      <c r="EI17" s="183"/>
      <c r="EJ17" s="183"/>
      <c r="EK17" s="188"/>
      <c r="EL17" s="188"/>
      <c r="EM17" s="183"/>
      <c r="EN17" s="183"/>
      <c r="EO17" s="197"/>
      <c r="EP17" s="54"/>
      <c r="EQ17" s="183"/>
      <c r="ER17" s="56"/>
      <c r="ES17" s="205"/>
      <c r="ET17" s="183"/>
      <c r="EU17" s="56"/>
      <c r="EV17" s="206"/>
      <c r="EW17" s="183"/>
      <c r="EX17" s="56"/>
      <c r="EZ17" s="54"/>
      <c r="FA17" s="198"/>
      <c r="FB17" s="198"/>
      <c r="FC17" s="194"/>
      <c r="FD17" s="193"/>
      <c r="FE17" s="193"/>
      <c r="FF17" s="117"/>
      <c r="FG17" s="183"/>
      <c r="FH17" s="199"/>
      <c r="FI17" s="96"/>
      <c r="FJ17" s="54"/>
      <c r="FK17" s="196"/>
      <c r="FL17" s="183"/>
      <c r="FM17" s="183"/>
      <c r="FN17" s="183"/>
      <c r="FO17" s="188"/>
      <c r="FP17" s="188"/>
      <c r="FQ17" s="183"/>
      <c r="FR17" s="183"/>
      <c r="FS17" s="54"/>
      <c r="FT17" s="200"/>
      <c r="FU17" s="200"/>
      <c r="FV17" s="200"/>
      <c r="FW17" s="200"/>
      <c r="FX17" s="200"/>
      <c r="FY17" s="200"/>
      <c r="FZ17" s="200"/>
      <c r="IH17" s="2"/>
    </row>
    <row r="18" spans="1:242" ht="14.25" customHeight="1">
      <c r="A18" s="670" t="s">
        <v>18</v>
      </c>
      <c r="B18" s="682">
        <v>359.49404300000003</v>
      </c>
      <c r="C18" s="682">
        <v>359.30096837999997</v>
      </c>
      <c r="D18" s="683">
        <v>-5.3707321097407057E-4</v>
      </c>
      <c r="E18" s="684">
        <v>55.381956000000002</v>
      </c>
      <c r="F18" s="684">
        <v>33.183951629999996</v>
      </c>
      <c r="G18" s="683">
        <v>-0.40081654699953184</v>
      </c>
      <c r="H18" s="159"/>
      <c r="I18" s="160"/>
      <c r="J18" s="161"/>
      <c r="K18" s="158"/>
      <c r="L18" s="159"/>
      <c r="M18" s="162"/>
      <c r="N18" s="15"/>
      <c r="O18" s="65"/>
      <c r="T18" s="4"/>
      <c r="V18" s="65"/>
      <c r="X18" s="54"/>
      <c r="Y18" s="55"/>
      <c r="Z18" s="56"/>
      <c r="AA18" s="55"/>
      <c r="AB18" s="56"/>
      <c r="AC18" s="55"/>
      <c r="AD18" s="56"/>
      <c r="AE18" s="181"/>
      <c r="AF18" s="55"/>
      <c r="AG18" s="56"/>
      <c r="AH18" s="201"/>
      <c r="AI18" s="54"/>
      <c r="AJ18" s="162"/>
      <c r="AK18" s="162"/>
      <c r="AL18" s="162"/>
      <c r="AM18" s="162"/>
      <c r="AN18" s="162"/>
      <c r="AO18" s="182"/>
      <c r="AP18" s="182"/>
      <c r="AR18" s="54"/>
      <c r="AS18" s="183"/>
      <c r="AT18" s="56"/>
      <c r="AU18" s="181"/>
      <c r="AV18" s="183"/>
      <c r="AW18" s="56"/>
      <c r="AY18" s="183"/>
      <c r="AZ18" s="56"/>
      <c r="BB18" s="183"/>
      <c r="BC18" s="56"/>
      <c r="BD18" s="182"/>
      <c r="BE18" s="54"/>
      <c r="BF18" s="161"/>
      <c r="BG18" s="161"/>
      <c r="BH18" s="161"/>
      <c r="BI18" s="184"/>
      <c r="BJ18" s="182"/>
      <c r="BK18" s="182"/>
      <c r="BL18" s="182"/>
      <c r="BM18" s="182"/>
      <c r="BN18" s="182"/>
      <c r="BP18" s="54"/>
      <c r="BQ18" s="183"/>
      <c r="BR18" s="183"/>
      <c r="BS18" s="185"/>
      <c r="BT18" s="183"/>
      <c r="BU18" s="183"/>
      <c r="BV18" s="183"/>
      <c r="BW18" s="183"/>
      <c r="BX18" s="183"/>
      <c r="BZ18" s="54"/>
      <c r="CA18" s="57"/>
      <c r="CB18" s="57"/>
      <c r="CC18" s="57"/>
      <c r="CD18" s="57"/>
      <c r="CE18" s="57"/>
      <c r="CF18" s="57"/>
      <c r="CG18" s="57"/>
      <c r="CH18" s="57"/>
      <c r="CI18" s="186"/>
      <c r="CJ18" s="54"/>
      <c r="CK18" s="55"/>
      <c r="CL18" s="187"/>
      <c r="CM18" s="55"/>
      <c r="CN18" s="55"/>
      <c r="CO18" s="55"/>
      <c r="CP18" s="55"/>
      <c r="CQ18" s="55"/>
      <c r="CR18" s="188"/>
      <c r="CT18" s="54"/>
      <c r="CU18" s="189"/>
      <c r="CV18" s="189"/>
      <c r="CW18" s="189"/>
      <c r="CX18" s="189"/>
      <c r="CY18" s="189"/>
      <c r="CZ18" s="189"/>
      <c r="DA18" s="189"/>
      <c r="DB18" s="189"/>
      <c r="DC18" s="186"/>
      <c r="DD18" s="54"/>
      <c r="DE18" s="183"/>
      <c r="DF18" s="56"/>
      <c r="DG18" s="203"/>
      <c r="DH18" s="190"/>
      <c r="DI18" s="56"/>
      <c r="DJ18" s="204"/>
      <c r="DK18" s="205"/>
      <c r="DL18" s="183"/>
      <c r="DM18" s="56"/>
      <c r="DN18" s="56"/>
      <c r="DO18" s="183"/>
      <c r="DP18" s="192"/>
      <c r="DQ18" s="193"/>
      <c r="DR18" s="54"/>
      <c r="DS18" s="193"/>
      <c r="DT18" s="193"/>
      <c r="DU18" s="193"/>
      <c r="DV18" s="193"/>
      <c r="DW18" s="193"/>
      <c r="DX18" s="205"/>
      <c r="DY18" s="54"/>
      <c r="DZ18" s="55"/>
      <c r="EA18" s="194"/>
      <c r="EB18" s="194"/>
      <c r="EC18" s="195"/>
      <c r="ED18" s="195"/>
      <c r="EE18" s="195"/>
      <c r="EF18" s="54"/>
      <c r="EG18" s="196"/>
      <c r="EH18" s="183"/>
      <c r="EI18" s="183"/>
      <c r="EJ18" s="183"/>
      <c r="EK18" s="188"/>
      <c r="EL18" s="188"/>
      <c r="EM18" s="183"/>
      <c r="EN18" s="183"/>
      <c r="EO18" s="197"/>
      <c r="EP18" s="54"/>
      <c r="EQ18" s="183"/>
      <c r="ER18" s="56"/>
      <c r="ES18" s="205"/>
      <c r="ET18" s="183"/>
      <c r="EU18" s="56"/>
      <c r="EV18" s="206"/>
      <c r="EW18" s="183"/>
      <c r="EX18" s="56"/>
      <c r="EZ18" s="54"/>
      <c r="FA18" s="198"/>
      <c r="FB18" s="198"/>
      <c r="FC18" s="194"/>
      <c r="FD18" s="193"/>
      <c r="FE18" s="193"/>
      <c r="FF18" s="117"/>
      <c r="FG18" s="183"/>
      <c r="FH18" s="199"/>
      <c r="FI18" s="96"/>
      <c r="FJ18" s="54"/>
      <c r="FK18" s="196"/>
      <c r="FL18" s="183"/>
      <c r="FM18" s="183"/>
      <c r="FN18" s="183"/>
      <c r="FO18" s="188"/>
      <c r="FP18" s="188"/>
      <c r="FQ18" s="183"/>
      <c r="FR18" s="183"/>
      <c r="FS18" s="54"/>
      <c r="FT18" s="200"/>
      <c r="FU18" s="200"/>
      <c r="FV18" s="200"/>
      <c r="FW18" s="200"/>
      <c r="FX18" s="200"/>
      <c r="FY18" s="200"/>
      <c r="FZ18" s="200"/>
      <c r="GA18" s="209"/>
      <c r="IH18" s="2"/>
    </row>
    <row r="19" spans="1:242" ht="14.25" customHeight="1">
      <c r="A19" s="524" t="s">
        <v>19</v>
      </c>
      <c r="B19" s="685">
        <v>831.76156700000001</v>
      </c>
      <c r="C19" s="685">
        <v>829.14583708999999</v>
      </c>
      <c r="D19" s="686">
        <v>-3.1448073748279182E-3</v>
      </c>
      <c r="E19" s="687">
        <v>157.07188099999999</v>
      </c>
      <c r="F19" s="687">
        <v>144.60083050999998</v>
      </c>
      <c r="G19" s="686">
        <v>-7.9397091386459007E-2</v>
      </c>
      <c r="H19" s="159"/>
      <c r="I19" s="160"/>
      <c r="J19" s="161"/>
      <c r="K19" s="158"/>
      <c r="L19" s="159"/>
      <c r="M19" s="162"/>
      <c r="N19" s="15"/>
      <c r="O19" s="65"/>
      <c r="T19" s="4"/>
      <c r="V19" s="65"/>
      <c r="X19" s="54"/>
      <c r="Y19" s="55"/>
      <c r="Z19" s="56"/>
      <c r="AA19" s="55"/>
      <c r="AB19" s="56"/>
      <c r="AC19" s="55"/>
      <c r="AD19" s="56"/>
      <c r="AE19" s="181"/>
      <c r="AF19" s="55"/>
      <c r="AG19" s="56"/>
      <c r="AH19" s="201"/>
      <c r="AI19" s="54"/>
      <c r="AJ19" s="162"/>
      <c r="AK19" s="162"/>
      <c r="AL19" s="162"/>
      <c r="AM19" s="162"/>
      <c r="AN19" s="162"/>
      <c r="AO19" s="182"/>
      <c r="AP19" s="182"/>
      <c r="AR19" s="54"/>
      <c r="AS19" s="183"/>
      <c r="AT19" s="56"/>
      <c r="AU19" s="181"/>
      <c r="AV19" s="183"/>
      <c r="AW19" s="56"/>
      <c r="AY19" s="183"/>
      <c r="AZ19" s="56"/>
      <c r="BB19" s="183"/>
      <c r="BC19" s="56"/>
      <c r="BD19" s="182"/>
      <c r="BE19" s="54"/>
      <c r="BF19" s="161"/>
      <c r="BG19" s="161"/>
      <c r="BH19" s="161"/>
      <c r="BI19" s="184"/>
      <c r="BJ19" s="182"/>
      <c r="BK19" s="182"/>
      <c r="BL19" s="182"/>
      <c r="BM19" s="182"/>
      <c r="BN19" s="182"/>
      <c r="BP19" s="54"/>
      <c r="BQ19" s="183"/>
      <c r="BR19" s="183"/>
      <c r="BS19" s="185"/>
      <c r="BT19" s="183"/>
      <c r="BU19" s="183"/>
      <c r="BV19" s="183"/>
      <c r="BW19" s="183"/>
      <c r="BX19" s="183"/>
      <c r="BZ19" s="54"/>
      <c r="CA19" s="57"/>
      <c r="CB19" s="57"/>
      <c r="CC19" s="57"/>
      <c r="CD19" s="57"/>
      <c r="CE19" s="57"/>
      <c r="CF19" s="57"/>
      <c r="CG19" s="57"/>
      <c r="CH19" s="57"/>
      <c r="CI19" s="186"/>
      <c r="CJ19" s="54"/>
      <c r="CK19" s="55"/>
      <c r="CL19" s="187"/>
      <c r="CM19" s="55"/>
      <c r="CN19" s="55"/>
      <c r="CO19" s="55"/>
      <c r="CP19" s="55"/>
      <c r="CQ19" s="55"/>
      <c r="CR19" s="188"/>
      <c r="CT19" s="54"/>
      <c r="CU19" s="189"/>
      <c r="CV19" s="189"/>
      <c r="CW19" s="189"/>
      <c r="CX19" s="189"/>
      <c r="CY19" s="189"/>
      <c r="CZ19" s="189"/>
      <c r="DA19" s="189"/>
      <c r="DB19" s="189"/>
      <c r="DC19" s="186"/>
      <c r="DD19" s="54"/>
      <c r="DE19" s="183"/>
      <c r="DF19" s="56"/>
      <c r="DG19" s="203"/>
      <c r="DH19" s="190"/>
      <c r="DI19" s="56"/>
      <c r="DJ19" s="204"/>
      <c r="DK19" s="205"/>
      <c r="DL19" s="183"/>
      <c r="DM19" s="56"/>
      <c r="DN19" s="56"/>
      <c r="DO19" s="183"/>
      <c r="DP19" s="192"/>
      <c r="DQ19" s="193"/>
      <c r="DR19" s="54"/>
      <c r="DS19" s="193"/>
      <c r="DT19" s="193"/>
      <c r="DU19" s="193"/>
      <c r="DV19" s="193"/>
      <c r="DW19" s="193"/>
      <c r="DX19" s="205"/>
      <c r="DY19" s="54"/>
      <c r="DZ19" s="55"/>
      <c r="EA19" s="194"/>
      <c r="EB19" s="194"/>
      <c r="EC19" s="195"/>
      <c r="ED19" s="195"/>
      <c r="EE19" s="195"/>
      <c r="EF19" s="54"/>
      <c r="EG19" s="196"/>
      <c r="EH19" s="183"/>
      <c r="EI19" s="183"/>
      <c r="EJ19" s="183"/>
      <c r="EK19" s="188"/>
      <c r="EL19" s="188"/>
      <c r="EM19" s="183"/>
      <c r="EN19" s="183"/>
      <c r="EO19" s="197"/>
      <c r="EP19" s="54"/>
      <c r="EQ19" s="183"/>
      <c r="ER19" s="56"/>
      <c r="ES19" s="205"/>
      <c r="ET19" s="183"/>
      <c r="EU19" s="56"/>
      <c r="EV19" s="206"/>
      <c r="EW19" s="183"/>
      <c r="EX19" s="56"/>
      <c r="EZ19" s="54"/>
      <c r="FA19" s="198"/>
      <c r="FB19" s="198"/>
      <c r="FC19" s="194"/>
      <c r="FD19" s="193"/>
      <c r="FE19" s="193"/>
      <c r="FF19" s="117"/>
      <c r="FG19" s="183"/>
      <c r="FH19" s="199"/>
      <c r="FI19" s="96"/>
      <c r="FJ19" s="54"/>
      <c r="FK19" s="196"/>
      <c r="FL19" s="183"/>
      <c r="FM19" s="183"/>
      <c r="FN19" s="183"/>
      <c r="FO19" s="188"/>
      <c r="FP19" s="188"/>
      <c r="FQ19" s="183"/>
      <c r="FR19" s="183"/>
      <c r="FS19" s="54"/>
      <c r="FT19" s="200"/>
      <c r="FU19" s="200"/>
      <c r="FV19" s="200"/>
      <c r="FW19" s="200"/>
      <c r="FX19" s="200"/>
      <c r="FY19" s="200"/>
      <c r="FZ19" s="200"/>
      <c r="GA19" s="209"/>
      <c r="IH19" s="2"/>
    </row>
    <row r="20" spans="1:242" ht="14.25" customHeight="1">
      <c r="A20" s="670" t="s">
        <v>20</v>
      </c>
      <c r="B20" s="682">
        <v>982.33632399999999</v>
      </c>
      <c r="C20" s="682">
        <v>981.85005655999998</v>
      </c>
      <c r="D20" s="683">
        <v>-4.950111566881521E-4</v>
      </c>
      <c r="E20" s="684">
        <v>95.721032999999991</v>
      </c>
      <c r="F20" s="684">
        <v>156.48599273000002</v>
      </c>
      <c r="G20" s="683">
        <v>0.63481303769465214</v>
      </c>
      <c r="H20" s="159"/>
      <c r="I20" s="160"/>
      <c r="J20" s="161"/>
      <c r="K20" s="158"/>
      <c r="L20" s="159"/>
      <c r="M20" s="162"/>
      <c r="N20" s="15"/>
      <c r="O20" s="65"/>
      <c r="T20" s="4"/>
      <c r="V20" s="65"/>
      <c r="X20" s="54"/>
      <c r="Y20" s="55"/>
      <c r="Z20" s="56"/>
      <c r="AA20" s="55"/>
      <c r="AB20" s="56"/>
      <c r="AC20" s="55"/>
      <c r="AD20" s="56"/>
      <c r="AE20" s="181"/>
      <c r="AF20" s="55"/>
      <c r="AG20" s="56"/>
      <c r="AH20" s="201"/>
      <c r="AI20" s="54"/>
      <c r="AJ20" s="162"/>
      <c r="AK20" s="162"/>
      <c r="AL20" s="162"/>
      <c r="AM20" s="162"/>
      <c r="AN20" s="162"/>
      <c r="AO20" s="182"/>
      <c r="AP20" s="182"/>
      <c r="AR20" s="54"/>
      <c r="AS20" s="183"/>
      <c r="AT20" s="56"/>
      <c r="AU20" s="181"/>
      <c r="AV20" s="183"/>
      <c r="AW20" s="56"/>
      <c r="AY20" s="183"/>
      <c r="AZ20" s="56"/>
      <c r="BB20" s="183"/>
      <c r="BC20" s="56"/>
      <c r="BD20" s="182"/>
      <c r="BE20" s="54"/>
      <c r="BF20" s="161"/>
      <c r="BG20" s="161"/>
      <c r="BH20" s="161"/>
      <c r="BI20" s="184"/>
      <c r="BJ20" s="182"/>
      <c r="BK20" s="182"/>
      <c r="BL20" s="182"/>
      <c r="BM20" s="182"/>
      <c r="BN20" s="182"/>
      <c r="BP20" s="54"/>
      <c r="BQ20" s="183"/>
      <c r="BR20" s="183"/>
      <c r="BS20" s="185"/>
      <c r="BT20" s="183"/>
      <c r="BU20" s="183"/>
      <c r="BV20" s="183"/>
      <c r="BW20" s="183"/>
      <c r="BX20" s="183"/>
      <c r="BZ20" s="54"/>
      <c r="CA20" s="57"/>
      <c r="CB20" s="57"/>
      <c r="CC20" s="57"/>
      <c r="CD20" s="57"/>
      <c r="CE20" s="57"/>
      <c r="CF20" s="57"/>
      <c r="CG20" s="57"/>
      <c r="CH20" s="57"/>
      <c r="CI20" s="186"/>
      <c r="CJ20" s="54"/>
      <c r="CK20" s="55"/>
      <c r="CL20" s="187"/>
      <c r="CM20" s="55"/>
      <c r="CN20" s="55"/>
      <c r="CO20" s="55"/>
      <c r="CP20" s="55"/>
      <c r="CQ20" s="55"/>
      <c r="CR20" s="188"/>
      <c r="CT20" s="54"/>
      <c r="CU20" s="189"/>
      <c r="CV20" s="189"/>
      <c r="CW20" s="189"/>
      <c r="CX20" s="189"/>
      <c r="CY20" s="189"/>
      <c r="CZ20" s="189"/>
      <c r="DA20" s="189"/>
      <c r="DB20" s="189"/>
      <c r="DC20" s="186"/>
      <c r="DD20" s="54"/>
      <c r="DE20" s="183"/>
      <c r="DF20" s="56"/>
      <c r="DG20" s="203"/>
      <c r="DH20" s="190"/>
      <c r="DI20" s="56"/>
      <c r="DJ20" s="204"/>
      <c r="DK20" s="205"/>
      <c r="DL20" s="183"/>
      <c r="DM20" s="56"/>
      <c r="DN20" s="56"/>
      <c r="DO20" s="183"/>
      <c r="DP20" s="207"/>
      <c r="DQ20" s="193"/>
      <c r="DR20" s="54"/>
      <c r="DS20" s="193"/>
      <c r="DT20" s="193"/>
      <c r="DU20" s="193"/>
      <c r="DV20" s="193"/>
      <c r="DW20" s="193"/>
      <c r="DX20" s="205"/>
      <c r="DY20" s="54"/>
      <c r="DZ20" s="55"/>
      <c r="EA20" s="194"/>
      <c r="EB20" s="194"/>
      <c r="EC20" s="195"/>
      <c r="ED20" s="195"/>
      <c r="EE20" s="195"/>
      <c r="EF20" s="54"/>
      <c r="EG20" s="196"/>
      <c r="EH20" s="183"/>
      <c r="EI20" s="183"/>
      <c r="EJ20" s="183"/>
      <c r="EK20" s="188"/>
      <c r="EL20" s="188"/>
      <c r="EM20" s="183"/>
      <c r="EN20" s="183"/>
      <c r="EO20" s="197"/>
      <c r="EP20" s="54"/>
      <c r="EQ20" s="183"/>
      <c r="ER20" s="56"/>
      <c r="ES20" s="205"/>
      <c r="ET20" s="183"/>
      <c r="EU20" s="56"/>
      <c r="EV20" s="206"/>
      <c r="EW20" s="183"/>
      <c r="EX20" s="56"/>
      <c r="EZ20" s="54"/>
      <c r="FA20" s="198"/>
      <c r="FB20" s="198"/>
      <c r="FC20" s="194"/>
      <c r="FD20" s="193"/>
      <c r="FE20" s="193"/>
      <c r="FF20" s="117"/>
      <c r="FG20" s="183"/>
      <c r="FH20" s="199"/>
      <c r="FI20" s="96"/>
      <c r="FJ20" s="54"/>
      <c r="FK20" s="196"/>
      <c r="FL20" s="183"/>
      <c r="FM20" s="183"/>
      <c r="FN20" s="183"/>
      <c r="FO20" s="188"/>
      <c r="FP20" s="188"/>
      <c r="FQ20" s="183"/>
      <c r="FR20" s="183"/>
      <c r="FS20" s="54"/>
      <c r="FT20" s="200"/>
      <c r="FU20" s="200"/>
      <c r="FV20" s="200"/>
      <c r="FW20" s="200"/>
      <c r="FX20" s="200"/>
      <c r="FY20" s="200"/>
      <c r="FZ20" s="200"/>
      <c r="IH20" s="2"/>
    </row>
    <row r="21" spans="1:242" ht="14.25" customHeight="1">
      <c r="A21" s="524" t="s">
        <v>21</v>
      </c>
      <c r="B21" s="685">
        <v>1543.4533289999999</v>
      </c>
      <c r="C21" s="685">
        <v>1542.2115229200001</v>
      </c>
      <c r="D21" s="686">
        <v>-8.0456341417489696E-4</v>
      </c>
      <c r="E21" s="687">
        <v>282.59324100000003</v>
      </c>
      <c r="F21" s="687">
        <v>343.92052975000001</v>
      </c>
      <c r="G21" s="686">
        <v>0.21701612017677374</v>
      </c>
      <c r="H21" s="159"/>
      <c r="I21" s="160"/>
      <c r="J21" s="161"/>
      <c r="K21" s="158"/>
      <c r="L21" s="159"/>
      <c r="M21" s="162"/>
      <c r="N21" s="15"/>
      <c r="O21" s="65"/>
      <c r="T21" s="4"/>
      <c r="V21" s="65"/>
      <c r="X21" s="54"/>
      <c r="Y21" s="55"/>
      <c r="Z21" s="56"/>
      <c r="AA21" s="55"/>
      <c r="AB21" s="56"/>
      <c r="AC21" s="55"/>
      <c r="AD21" s="56"/>
      <c r="AE21" s="181"/>
      <c r="AF21" s="55"/>
      <c r="AG21" s="56"/>
      <c r="AH21" s="201"/>
      <c r="AI21" s="54"/>
      <c r="AJ21" s="162"/>
      <c r="AK21" s="162"/>
      <c r="AL21" s="162"/>
      <c r="AM21" s="162"/>
      <c r="AN21" s="162"/>
      <c r="AO21" s="182"/>
      <c r="AP21" s="182"/>
      <c r="AR21" s="54"/>
      <c r="AS21" s="183"/>
      <c r="AT21" s="56"/>
      <c r="AU21" s="181"/>
      <c r="AV21" s="183"/>
      <c r="AW21" s="56"/>
      <c r="AY21" s="183"/>
      <c r="AZ21" s="56"/>
      <c r="BB21" s="183"/>
      <c r="BC21" s="56"/>
      <c r="BD21" s="182"/>
      <c r="BE21" s="54"/>
      <c r="BF21" s="161"/>
      <c r="BG21" s="161"/>
      <c r="BH21" s="161"/>
      <c r="BI21" s="184"/>
      <c r="BJ21" s="182"/>
      <c r="BK21" s="182"/>
      <c r="BL21" s="182"/>
      <c r="BM21" s="182"/>
      <c r="BN21" s="182"/>
      <c r="BP21" s="54"/>
      <c r="BQ21" s="183"/>
      <c r="BR21" s="183"/>
      <c r="BS21" s="185"/>
      <c r="BT21" s="183"/>
      <c r="BU21" s="183"/>
      <c r="BV21" s="183"/>
      <c r="BW21" s="183"/>
      <c r="BX21" s="183"/>
      <c r="BZ21" s="54"/>
      <c r="CA21" s="57"/>
      <c r="CB21" s="57"/>
      <c r="CC21" s="57"/>
      <c r="CD21" s="57"/>
      <c r="CE21" s="57"/>
      <c r="CF21" s="57"/>
      <c r="CG21" s="57"/>
      <c r="CH21" s="57"/>
      <c r="CI21" s="186"/>
      <c r="CJ21" s="54"/>
      <c r="CK21" s="55"/>
      <c r="CL21" s="187"/>
      <c r="CM21" s="55"/>
      <c r="CN21" s="55"/>
      <c r="CO21" s="55"/>
      <c r="CP21" s="55"/>
      <c r="CQ21" s="55"/>
      <c r="CR21" s="188"/>
      <c r="CT21" s="54"/>
      <c r="CU21" s="189"/>
      <c r="CV21" s="189"/>
      <c r="CW21" s="189"/>
      <c r="CX21" s="189"/>
      <c r="CY21" s="189"/>
      <c r="CZ21" s="189"/>
      <c r="DA21" s="189"/>
      <c r="DB21" s="189"/>
      <c r="DC21" s="186"/>
      <c r="DD21" s="54"/>
      <c r="DE21" s="183"/>
      <c r="DF21" s="56"/>
      <c r="DG21" s="203"/>
      <c r="DH21" s="190"/>
      <c r="DI21" s="56"/>
      <c r="DJ21" s="204"/>
      <c r="DK21" s="205"/>
      <c r="DL21" s="183"/>
      <c r="DM21" s="56"/>
      <c r="DN21" s="56"/>
      <c r="DO21" s="183"/>
      <c r="DP21" s="192"/>
      <c r="DQ21" s="193"/>
      <c r="DR21" s="54"/>
      <c r="DS21" s="193"/>
      <c r="DT21" s="193"/>
      <c r="DU21" s="193"/>
      <c r="DV21" s="193"/>
      <c r="DW21" s="193"/>
      <c r="DX21" s="205"/>
      <c r="DY21" s="54"/>
      <c r="DZ21" s="55"/>
      <c r="EA21" s="194"/>
      <c r="EB21" s="194"/>
      <c r="EC21" s="195"/>
      <c r="ED21" s="195"/>
      <c r="EE21" s="195"/>
      <c r="EF21" s="54"/>
      <c r="EG21" s="196"/>
      <c r="EH21" s="183"/>
      <c r="EI21" s="183"/>
      <c r="EJ21" s="183"/>
      <c r="EK21" s="188"/>
      <c r="EL21" s="188"/>
      <c r="EM21" s="183"/>
      <c r="EN21" s="183"/>
      <c r="EO21" s="197"/>
      <c r="EP21" s="54"/>
      <c r="EQ21" s="183"/>
      <c r="ER21" s="56"/>
      <c r="ES21" s="205"/>
      <c r="ET21" s="183"/>
      <c r="EU21" s="56"/>
      <c r="EV21" s="206"/>
      <c r="EW21" s="183"/>
      <c r="EX21" s="56"/>
      <c r="EZ21" s="54"/>
      <c r="FA21" s="198"/>
      <c r="FB21" s="198"/>
      <c r="FC21" s="194"/>
      <c r="FD21" s="193"/>
      <c r="FE21" s="193"/>
      <c r="FF21" s="117"/>
      <c r="FG21" s="183"/>
      <c r="FH21" s="199"/>
      <c r="FI21" s="96"/>
      <c r="FJ21" s="54"/>
      <c r="FK21" s="196"/>
      <c r="FL21" s="183"/>
      <c r="FM21" s="183"/>
      <c r="FN21" s="183"/>
      <c r="FO21" s="188"/>
      <c r="FP21" s="188"/>
      <c r="FQ21" s="183"/>
      <c r="FR21" s="183"/>
      <c r="FS21" s="54"/>
      <c r="FT21" s="200"/>
      <c r="FU21" s="200"/>
      <c r="FV21" s="200"/>
      <c r="FW21" s="200"/>
      <c r="FX21" s="200"/>
      <c r="FY21" s="200"/>
      <c r="FZ21" s="200"/>
      <c r="IH21" s="2"/>
    </row>
    <row r="22" spans="1:242" ht="14.25" customHeight="1">
      <c r="A22" s="670" t="s">
        <v>22</v>
      </c>
      <c r="B22" s="682">
        <v>541.47542799999997</v>
      </c>
      <c r="C22" s="682">
        <v>556.74455871999987</v>
      </c>
      <c r="D22" s="683">
        <v>2.8199120274761347E-2</v>
      </c>
      <c r="E22" s="684">
        <v>105.54817800000002</v>
      </c>
      <c r="F22" s="684">
        <v>122.52791486</v>
      </c>
      <c r="G22" s="683">
        <v>0.16087190875052304</v>
      </c>
      <c r="H22" s="159"/>
      <c r="I22" s="160"/>
      <c r="J22" s="161"/>
      <c r="K22" s="158"/>
      <c r="L22" s="159"/>
      <c r="M22" s="162"/>
      <c r="N22" s="15"/>
      <c r="O22" s="65"/>
      <c r="T22" s="4"/>
      <c r="V22" s="65"/>
      <c r="X22" s="54"/>
      <c r="Y22" s="55"/>
      <c r="Z22" s="56"/>
      <c r="AA22" s="55"/>
      <c r="AB22" s="56"/>
      <c r="AC22" s="55"/>
      <c r="AD22" s="56"/>
      <c r="AE22" s="181"/>
      <c r="AF22" s="55"/>
      <c r="AG22" s="56"/>
      <c r="AH22" s="201"/>
      <c r="AI22" s="54"/>
      <c r="AJ22" s="162"/>
      <c r="AK22" s="162"/>
      <c r="AL22" s="162"/>
      <c r="AM22" s="162"/>
      <c r="AN22" s="162"/>
      <c r="AO22" s="182"/>
      <c r="AP22" s="182"/>
      <c r="AR22" s="54"/>
      <c r="AS22" s="183"/>
      <c r="AT22" s="56"/>
      <c r="AU22" s="181"/>
      <c r="AV22" s="183"/>
      <c r="AW22" s="56"/>
      <c r="AY22" s="183"/>
      <c r="AZ22" s="56"/>
      <c r="BB22" s="183"/>
      <c r="BC22" s="56"/>
      <c r="BD22" s="182"/>
      <c r="BE22" s="54"/>
      <c r="BF22" s="161"/>
      <c r="BG22" s="161"/>
      <c r="BH22" s="161"/>
      <c r="BI22" s="184"/>
      <c r="BJ22" s="182"/>
      <c r="BK22" s="182"/>
      <c r="BL22" s="182"/>
      <c r="BM22" s="182"/>
      <c r="BN22" s="182"/>
      <c r="BP22" s="54"/>
      <c r="BQ22" s="183"/>
      <c r="BR22" s="183"/>
      <c r="BS22" s="185"/>
      <c r="BT22" s="183"/>
      <c r="BU22" s="183"/>
      <c r="BV22" s="183"/>
      <c r="BW22" s="183"/>
      <c r="BX22" s="183"/>
      <c r="BZ22" s="54"/>
      <c r="CA22" s="57"/>
      <c r="CB22" s="57"/>
      <c r="CC22" s="57"/>
      <c r="CD22" s="57"/>
      <c r="CE22" s="57"/>
      <c r="CF22" s="57"/>
      <c r="CG22" s="57"/>
      <c r="CH22" s="57"/>
      <c r="CI22" s="186"/>
      <c r="CJ22" s="54"/>
      <c r="CK22" s="55"/>
      <c r="CL22" s="187"/>
      <c r="CM22" s="55"/>
      <c r="CN22" s="55"/>
      <c r="CO22" s="55"/>
      <c r="CP22" s="55"/>
      <c r="CQ22" s="55"/>
      <c r="CR22" s="188"/>
      <c r="CT22" s="54"/>
      <c r="CU22" s="189"/>
      <c r="CV22" s="189"/>
      <c r="CW22" s="189"/>
      <c r="CX22" s="189"/>
      <c r="CY22" s="189"/>
      <c r="CZ22" s="189"/>
      <c r="DA22" s="189"/>
      <c r="DB22" s="189"/>
      <c r="DC22" s="186"/>
      <c r="DD22" s="54"/>
      <c r="DE22" s="183"/>
      <c r="DF22" s="56"/>
      <c r="DG22" s="203"/>
      <c r="DH22" s="190"/>
      <c r="DI22" s="56"/>
      <c r="DJ22" s="204"/>
      <c r="DK22" s="205"/>
      <c r="DL22" s="183"/>
      <c r="DM22" s="56"/>
      <c r="DN22" s="56"/>
      <c r="DO22" s="183"/>
      <c r="DP22" s="207"/>
      <c r="DQ22" s="193"/>
      <c r="DR22" s="54"/>
      <c r="DS22" s="193"/>
      <c r="DT22" s="193"/>
      <c r="DU22" s="193"/>
      <c r="DV22" s="193"/>
      <c r="DW22" s="193"/>
      <c r="DX22" s="205"/>
      <c r="DY22" s="54"/>
      <c r="DZ22" s="55"/>
      <c r="EA22" s="194"/>
      <c r="EB22" s="194"/>
      <c r="EC22" s="195"/>
      <c r="ED22" s="195"/>
      <c r="EE22" s="195"/>
      <c r="EF22" s="54"/>
      <c r="EG22" s="196"/>
      <c r="EH22" s="183"/>
      <c r="EI22" s="183"/>
      <c r="EJ22" s="183"/>
      <c r="EK22" s="188"/>
      <c r="EL22" s="188"/>
      <c r="EM22" s="183"/>
      <c r="EN22" s="183"/>
      <c r="EO22" s="197"/>
      <c r="EP22" s="54"/>
      <c r="EQ22" s="183"/>
      <c r="ER22" s="56"/>
      <c r="ES22" s="205"/>
      <c r="ET22" s="183"/>
      <c r="EU22" s="56"/>
      <c r="EV22" s="206"/>
      <c r="EW22" s="183"/>
      <c r="EX22" s="56"/>
      <c r="EZ22" s="54"/>
      <c r="FA22" s="198"/>
      <c r="FB22" s="198"/>
      <c r="FC22" s="194"/>
      <c r="FD22" s="193"/>
      <c r="FE22" s="193"/>
      <c r="FF22" s="117"/>
      <c r="FG22" s="183"/>
      <c r="FH22" s="199"/>
      <c r="FI22" s="96"/>
      <c r="FJ22" s="54"/>
      <c r="FK22" s="196"/>
      <c r="FL22" s="183"/>
      <c r="FM22" s="183"/>
      <c r="FN22" s="183"/>
      <c r="FO22" s="188"/>
      <c r="FP22" s="188"/>
      <c r="FQ22" s="183"/>
      <c r="FR22" s="183"/>
      <c r="FS22" s="54"/>
      <c r="FT22" s="200"/>
      <c r="FU22" s="200"/>
      <c r="FV22" s="200"/>
      <c r="FW22" s="200"/>
      <c r="FX22" s="200"/>
      <c r="FY22" s="200"/>
      <c r="FZ22" s="200"/>
      <c r="IH22" s="2"/>
    </row>
    <row r="23" spans="1:242" ht="14.25" customHeight="1">
      <c r="A23" s="524" t="s">
        <v>23</v>
      </c>
      <c r="B23" s="685">
        <v>693.539579</v>
      </c>
      <c r="C23" s="685">
        <v>699.75091106999992</v>
      </c>
      <c r="D23" s="686">
        <v>8.9559878889045041E-3</v>
      </c>
      <c r="E23" s="687">
        <v>43.674837000000004</v>
      </c>
      <c r="F23" s="687">
        <v>60.947046219999997</v>
      </c>
      <c r="G23" s="686">
        <v>0.39547278035634092</v>
      </c>
      <c r="H23" s="159"/>
      <c r="I23" s="160"/>
      <c r="J23" s="161"/>
      <c r="K23" s="158"/>
      <c r="L23" s="159"/>
      <c r="M23" s="162"/>
      <c r="N23" s="15"/>
      <c r="O23" s="65"/>
      <c r="T23" s="4"/>
      <c r="V23" s="65"/>
      <c r="X23" s="54"/>
      <c r="Y23" s="55"/>
      <c r="Z23" s="56"/>
      <c r="AA23" s="55"/>
      <c r="AB23" s="56"/>
      <c r="AC23" s="55"/>
      <c r="AD23" s="56"/>
      <c r="AE23" s="181"/>
      <c r="AF23" s="55"/>
      <c r="AG23" s="56"/>
      <c r="AH23" s="201"/>
      <c r="AI23" s="54"/>
      <c r="AJ23" s="162"/>
      <c r="AK23" s="162"/>
      <c r="AL23" s="162"/>
      <c r="AM23" s="162"/>
      <c r="AN23" s="162"/>
      <c r="AO23" s="182"/>
      <c r="AP23" s="182"/>
      <c r="AR23" s="54"/>
      <c r="AS23" s="183"/>
      <c r="AT23" s="56"/>
      <c r="AU23" s="181"/>
      <c r="AV23" s="183"/>
      <c r="AW23" s="56"/>
      <c r="AY23" s="183"/>
      <c r="AZ23" s="56"/>
      <c r="BB23" s="183"/>
      <c r="BC23" s="56"/>
      <c r="BD23" s="182"/>
      <c r="BE23" s="54"/>
      <c r="BF23" s="161"/>
      <c r="BG23" s="161"/>
      <c r="BH23" s="161"/>
      <c r="BI23" s="184"/>
      <c r="BJ23" s="182"/>
      <c r="BK23" s="182"/>
      <c r="BL23" s="182"/>
      <c r="BM23" s="182"/>
      <c r="BN23" s="182"/>
      <c r="BP23" s="54"/>
      <c r="BQ23" s="183"/>
      <c r="BR23" s="183"/>
      <c r="BS23" s="185"/>
      <c r="BT23" s="183"/>
      <c r="BU23" s="183"/>
      <c r="BV23" s="183"/>
      <c r="BW23" s="183"/>
      <c r="BX23" s="183"/>
      <c r="BZ23" s="54"/>
      <c r="CA23" s="57"/>
      <c r="CB23" s="57"/>
      <c r="CC23" s="57"/>
      <c r="CD23" s="57"/>
      <c r="CE23" s="57"/>
      <c r="CF23" s="57"/>
      <c r="CG23" s="57"/>
      <c r="CH23" s="57"/>
      <c r="CI23" s="186"/>
      <c r="CJ23" s="54"/>
      <c r="CK23" s="55"/>
      <c r="CL23" s="187"/>
      <c r="CM23" s="55"/>
      <c r="CN23" s="55"/>
      <c r="CO23" s="55"/>
      <c r="CP23" s="55"/>
      <c r="CQ23" s="55"/>
      <c r="CR23" s="188"/>
      <c r="CT23" s="54"/>
      <c r="CU23" s="189"/>
      <c r="CV23" s="189"/>
      <c r="CW23" s="189"/>
      <c r="CX23" s="189"/>
      <c r="CY23" s="189"/>
      <c r="CZ23" s="189"/>
      <c r="DA23" s="189"/>
      <c r="DB23" s="189"/>
      <c r="DC23" s="186"/>
      <c r="DD23" s="54"/>
      <c r="DE23" s="183"/>
      <c r="DF23" s="56"/>
      <c r="DG23" s="203"/>
      <c r="DH23" s="190"/>
      <c r="DI23" s="56"/>
      <c r="DJ23" s="204"/>
      <c r="DK23" s="205"/>
      <c r="DL23" s="183"/>
      <c r="DM23" s="56"/>
      <c r="DN23" s="56"/>
      <c r="DO23" s="183"/>
      <c r="DP23" s="192"/>
      <c r="DQ23" s="193"/>
      <c r="DR23" s="54"/>
      <c r="DS23" s="193"/>
      <c r="DT23" s="193"/>
      <c r="DU23" s="193"/>
      <c r="DV23" s="193"/>
      <c r="DW23" s="193"/>
      <c r="DX23" s="205"/>
      <c r="DY23" s="54"/>
      <c r="DZ23" s="55"/>
      <c r="EA23" s="194"/>
      <c r="EB23" s="194"/>
      <c r="EC23" s="195"/>
      <c r="ED23" s="195"/>
      <c r="EE23" s="195"/>
      <c r="EF23" s="54"/>
      <c r="EG23" s="196"/>
      <c r="EH23" s="183"/>
      <c r="EI23" s="183"/>
      <c r="EJ23" s="183"/>
      <c r="EK23" s="188"/>
      <c r="EL23" s="188"/>
      <c r="EM23" s="183"/>
      <c r="EN23" s="183"/>
      <c r="EO23" s="197"/>
      <c r="EP23" s="54"/>
      <c r="EQ23" s="183"/>
      <c r="ER23" s="56"/>
      <c r="ES23" s="205"/>
      <c r="ET23" s="183"/>
      <c r="EU23" s="56"/>
      <c r="EV23" s="206"/>
      <c r="EW23" s="183"/>
      <c r="EX23" s="56"/>
      <c r="EZ23" s="54"/>
      <c r="FA23" s="198"/>
      <c r="FB23" s="198"/>
      <c r="FC23" s="194"/>
      <c r="FD23" s="193"/>
      <c r="FE23" s="193"/>
      <c r="FF23" s="117"/>
      <c r="FG23" s="183"/>
      <c r="FH23" s="199"/>
      <c r="FI23" s="96"/>
      <c r="FJ23" s="54"/>
      <c r="FK23" s="196"/>
      <c r="FL23" s="183"/>
      <c r="FM23" s="183"/>
      <c r="FN23" s="183"/>
      <c r="FO23" s="188"/>
      <c r="FP23" s="188"/>
      <c r="FQ23" s="183"/>
      <c r="FR23" s="183"/>
      <c r="FS23" s="54"/>
      <c r="FT23" s="200"/>
      <c r="FU23" s="200"/>
      <c r="FV23" s="200"/>
      <c r="FW23" s="200"/>
      <c r="FX23" s="200"/>
      <c r="FY23" s="200"/>
      <c r="FZ23" s="200"/>
      <c r="IH23" s="2"/>
    </row>
    <row r="24" spans="1:242" ht="14.25" customHeight="1">
      <c r="A24" s="670" t="s">
        <v>24</v>
      </c>
      <c r="B24" s="682">
        <v>1059.8953510000001</v>
      </c>
      <c r="C24" s="682">
        <v>1081.3911976000002</v>
      </c>
      <c r="D24" s="683">
        <v>2.0281102827480968E-2</v>
      </c>
      <c r="E24" s="684">
        <v>326.06819300000001</v>
      </c>
      <c r="F24" s="684">
        <v>381.4635073</v>
      </c>
      <c r="G24" s="683">
        <v>0.16988873950057437</v>
      </c>
      <c r="H24" s="159"/>
      <c r="I24" s="160"/>
      <c r="J24" s="161"/>
      <c r="K24" s="158"/>
      <c r="L24" s="159"/>
      <c r="M24" s="162"/>
      <c r="N24" s="15"/>
      <c r="O24" s="65"/>
      <c r="T24" s="4"/>
      <c r="V24" s="65"/>
      <c r="X24" s="54"/>
      <c r="Y24" s="55"/>
      <c r="Z24" s="56"/>
      <c r="AA24" s="55"/>
      <c r="AB24" s="56"/>
      <c r="AC24" s="55"/>
      <c r="AD24" s="56"/>
      <c r="AE24" s="181"/>
      <c r="AF24" s="55"/>
      <c r="AG24" s="56"/>
      <c r="AH24" s="201"/>
      <c r="AI24" s="54"/>
      <c r="AJ24" s="162"/>
      <c r="AK24" s="162"/>
      <c r="AL24" s="162"/>
      <c r="AM24" s="162"/>
      <c r="AN24" s="162"/>
      <c r="AO24" s="182"/>
      <c r="AP24" s="182"/>
      <c r="AR24" s="54"/>
      <c r="AS24" s="183"/>
      <c r="AT24" s="56"/>
      <c r="AU24" s="181"/>
      <c r="AV24" s="183"/>
      <c r="AW24" s="56"/>
      <c r="AY24" s="183"/>
      <c r="AZ24" s="56"/>
      <c r="BB24" s="183"/>
      <c r="BC24" s="56"/>
      <c r="BD24" s="182"/>
      <c r="BE24" s="54"/>
      <c r="BF24" s="161"/>
      <c r="BG24" s="161"/>
      <c r="BH24" s="161"/>
      <c r="BI24" s="184"/>
      <c r="BJ24" s="182"/>
      <c r="BK24" s="182"/>
      <c r="BL24" s="182"/>
      <c r="BM24" s="182"/>
      <c r="BN24" s="182"/>
      <c r="BP24" s="54"/>
      <c r="BQ24" s="183"/>
      <c r="BR24" s="183"/>
      <c r="BS24" s="185"/>
      <c r="BT24" s="183"/>
      <c r="BU24" s="183"/>
      <c r="BV24" s="183"/>
      <c r="BW24" s="183"/>
      <c r="BX24" s="183"/>
      <c r="BZ24" s="54"/>
      <c r="CA24" s="57"/>
      <c r="CB24" s="57"/>
      <c r="CC24" s="57"/>
      <c r="CD24" s="57"/>
      <c r="CE24" s="57"/>
      <c r="CF24" s="57"/>
      <c r="CG24" s="57"/>
      <c r="CH24" s="57"/>
      <c r="CI24" s="186"/>
      <c r="CJ24" s="54"/>
      <c r="CK24" s="55"/>
      <c r="CL24" s="187"/>
      <c r="CM24" s="55"/>
      <c r="CN24" s="55"/>
      <c r="CO24" s="55"/>
      <c r="CP24" s="55"/>
      <c r="CQ24" s="55"/>
      <c r="CR24" s="188"/>
      <c r="CT24" s="54"/>
      <c r="CU24" s="189"/>
      <c r="CV24" s="189"/>
      <c r="CW24" s="189"/>
      <c r="CX24" s="189"/>
      <c r="CY24" s="189"/>
      <c r="CZ24" s="189"/>
      <c r="DA24" s="189"/>
      <c r="DB24" s="189"/>
      <c r="DC24" s="186"/>
      <c r="DD24" s="54"/>
      <c r="DE24" s="183"/>
      <c r="DF24" s="56"/>
      <c r="DG24" s="203"/>
      <c r="DH24" s="190"/>
      <c r="DI24" s="56"/>
      <c r="DJ24" s="204"/>
      <c r="DK24" s="205"/>
      <c r="DL24" s="183"/>
      <c r="DM24" s="56"/>
      <c r="DN24" s="56"/>
      <c r="DO24" s="183"/>
      <c r="DP24" s="192"/>
      <c r="DQ24" s="193"/>
      <c r="DR24" s="54"/>
      <c r="DS24" s="193"/>
      <c r="DT24" s="193"/>
      <c r="DU24" s="193"/>
      <c r="DV24" s="193"/>
      <c r="DW24" s="193"/>
      <c r="DX24" s="205"/>
      <c r="DY24" s="54"/>
      <c r="DZ24" s="55"/>
      <c r="EA24" s="194"/>
      <c r="EB24" s="194"/>
      <c r="EC24" s="195"/>
      <c r="ED24" s="195"/>
      <c r="EE24" s="195"/>
      <c r="EF24" s="54"/>
      <c r="EG24" s="196"/>
      <c r="EH24" s="183"/>
      <c r="EI24" s="183"/>
      <c r="EJ24" s="183"/>
      <c r="EK24" s="188"/>
      <c r="EL24" s="188"/>
      <c r="EM24" s="183"/>
      <c r="EN24" s="183"/>
      <c r="EO24" s="197"/>
      <c r="EP24" s="54"/>
      <c r="EQ24" s="183"/>
      <c r="ER24" s="56"/>
      <c r="ES24" s="205"/>
      <c r="ET24" s="183"/>
      <c r="EU24" s="56"/>
      <c r="EV24" s="206"/>
      <c r="EW24" s="183"/>
      <c r="EX24" s="56"/>
      <c r="EZ24" s="54"/>
      <c r="FA24" s="198"/>
      <c r="FB24" s="198"/>
      <c r="FC24" s="194"/>
      <c r="FD24" s="193"/>
      <c r="FE24" s="193"/>
      <c r="FF24" s="117"/>
      <c r="FG24" s="183"/>
      <c r="FH24" s="199"/>
      <c r="FI24" s="96"/>
      <c r="FJ24" s="54"/>
      <c r="FK24" s="196"/>
      <c r="FL24" s="183"/>
      <c r="FM24" s="183"/>
      <c r="FN24" s="183"/>
      <c r="FO24" s="188"/>
      <c r="FP24" s="188"/>
      <c r="FQ24" s="183"/>
      <c r="FR24" s="183"/>
      <c r="FS24" s="54"/>
      <c r="FT24" s="200"/>
      <c r="FU24" s="200"/>
      <c r="FV24" s="200"/>
      <c r="FW24" s="200"/>
      <c r="FX24" s="200"/>
      <c r="FY24" s="200"/>
      <c r="FZ24" s="200"/>
      <c r="IH24" s="2"/>
    </row>
    <row r="25" spans="1:242" ht="14.25" customHeight="1">
      <c r="A25" s="524" t="s">
        <v>25</v>
      </c>
      <c r="B25" s="685">
        <v>761.66981799999996</v>
      </c>
      <c r="C25" s="685">
        <v>742.87475514999994</v>
      </c>
      <c r="D25" s="686">
        <v>-2.4676129217450549E-2</v>
      </c>
      <c r="E25" s="687">
        <v>140.82555400000001</v>
      </c>
      <c r="F25" s="687">
        <v>93.44180034</v>
      </c>
      <c r="G25" s="686">
        <v>-0.33647127466652826</v>
      </c>
      <c r="H25" s="159"/>
      <c r="I25" s="160"/>
      <c r="J25" s="161"/>
      <c r="K25" s="158"/>
      <c r="L25" s="159"/>
      <c r="M25" s="162"/>
      <c r="N25" s="15"/>
      <c r="O25" s="65"/>
      <c r="T25" s="4"/>
      <c r="V25" s="65"/>
      <c r="X25" s="54"/>
      <c r="Y25" s="55"/>
      <c r="Z25" s="56"/>
      <c r="AA25" s="55"/>
      <c r="AB25" s="56"/>
      <c r="AC25" s="55"/>
      <c r="AD25" s="56"/>
      <c r="AE25" s="181"/>
      <c r="AF25" s="55"/>
      <c r="AG25" s="56"/>
      <c r="AH25" s="201"/>
      <c r="AI25" s="54"/>
      <c r="AJ25" s="162"/>
      <c r="AK25" s="162"/>
      <c r="AL25" s="162"/>
      <c r="AM25" s="162"/>
      <c r="AN25" s="162"/>
      <c r="AO25" s="202"/>
      <c r="AP25" s="210"/>
      <c r="AQ25" s="211"/>
      <c r="AR25" s="54"/>
      <c r="AS25" s="183"/>
      <c r="AT25" s="56"/>
      <c r="AU25" s="181"/>
      <c r="AV25" s="183"/>
      <c r="AW25" s="56"/>
      <c r="AY25" s="183"/>
      <c r="AZ25" s="56"/>
      <c r="BB25" s="183"/>
      <c r="BC25" s="56"/>
      <c r="BD25" s="182"/>
      <c r="BE25" s="54"/>
      <c r="BF25" s="161"/>
      <c r="BG25" s="161"/>
      <c r="BH25" s="161"/>
      <c r="BI25" s="184"/>
      <c r="BJ25" s="182"/>
      <c r="BK25" s="202"/>
      <c r="BL25" s="202"/>
      <c r="BM25" s="147"/>
      <c r="BN25" s="182"/>
      <c r="BP25" s="54"/>
      <c r="BQ25" s="183"/>
      <c r="BR25" s="183"/>
      <c r="BS25" s="185"/>
      <c r="BT25" s="183"/>
      <c r="BU25" s="183"/>
      <c r="BV25" s="183"/>
      <c r="BW25" s="183"/>
      <c r="BX25" s="183"/>
      <c r="BZ25" s="54"/>
      <c r="CA25" s="57"/>
      <c r="CB25" s="57"/>
      <c r="CC25" s="57"/>
      <c r="CD25" s="57"/>
      <c r="CE25" s="57"/>
      <c r="CF25" s="57"/>
      <c r="CG25" s="57"/>
      <c r="CH25" s="57"/>
      <c r="CI25" s="186"/>
      <c r="CJ25" s="54"/>
      <c r="CK25" s="55"/>
      <c r="CL25" s="187"/>
      <c r="CM25" s="55"/>
      <c r="CN25" s="55"/>
      <c r="CO25" s="55"/>
      <c r="CP25" s="55"/>
      <c r="CQ25" s="55"/>
      <c r="CR25" s="188"/>
      <c r="CT25" s="54"/>
      <c r="CU25" s="189"/>
      <c r="CV25" s="189"/>
      <c r="CW25" s="189"/>
      <c r="CX25" s="189"/>
      <c r="CY25" s="189"/>
      <c r="CZ25" s="189"/>
      <c r="DA25" s="189"/>
      <c r="DB25" s="189"/>
      <c r="DC25" s="186"/>
      <c r="DD25" s="54"/>
      <c r="DE25" s="183"/>
      <c r="DF25" s="56"/>
      <c r="DG25" s="203"/>
      <c r="DH25" s="190"/>
      <c r="DI25" s="56"/>
      <c r="DJ25" s="204"/>
      <c r="DK25" s="205"/>
      <c r="DL25" s="183"/>
      <c r="DM25" s="56"/>
      <c r="DN25" s="56"/>
      <c r="DO25" s="183"/>
      <c r="DP25" s="192"/>
      <c r="DQ25" s="193"/>
      <c r="DR25" s="54"/>
      <c r="DS25" s="193"/>
      <c r="DT25" s="193"/>
      <c r="DU25" s="193"/>
      <c r="DV25" s="193"/>
      <c r="DW25" s="193"/>
      <c r="DX25" s="205"/>
      <c r="DY25" s="54"/>
      <c r="DZ25" s="55"/>
      <c r="EA25" s="194"/>
      <c r="EB25" s="194"/>
      <c r="EC25" s="195"/>
      <c r="ED25" s="195"/>
      <c r="EE25" s="195"/>
      <c r="EF25" s="54"/>
      <c r="EG25" s="196"/>
      <c r="EH25" s="183"/>
      <c r="EI25" s="183"/>
      <c r="EJ25" s="183"/>
      <c r="EK25" s="188"/>
      <c r="EL25" s="188"/>
      <c r="EM25" s="183"/>
      <c r="EN25" s="183"/>
      <c r="EO25" s="197"/>
      <c r="EP25" s="54"/>
      <c r="EQ25" s="183"/>
      <c r="ER25" s="56"/>
      <c r="ES25" s="205"/>
      <c r="ET25" s="183"/>
      <c r="EU25" s="56"/>
      <c r="EV25" s="206"/>
      <c r="EW25" s="183"/>
      <c r="EX25" s="56"/>
      <c r="EZ25" s="54"/>
      <c r="FA25" s="198"/>
      <c r="FB25" s="198"/>
      <c r="FC25" s="194"/>
      <c r="FD25" s="193"/>
      <c r="FE25" s="193"/>
      <c r="FF25" s="117"/>
      <c r="FG25" s="183"/>
      <c r="FH25" s="199"/>
      <c r="FI25" s="96"/>
      <c r="FJ25" s="54"/>
      <c r="FK25" s="196"/>
      <c r="FL25" s="183"/>
      <c r="FM25" s="183"/>
      <c r="FN25" s="183"/>
      <c r="FO25" s="188"/>
      <c r="FP25" s="188"/>
      <c r="FQ25" s="183"/>
      <c r="FR25" s="183"/>
      <c r="FS25" s="54"/>
      <c r="FT25" s="200"/>
      <c r="FU25" s="200"/>
      <c r="FV25" s="200"/>
      <c r="FW25" s="200"/>
      <c r="FX25" s="200"/>
      <c r="FY25" s="200"/>
      <c r="FZ25" s="200"/>
      <c r="IH25" s="2"/>
    </row>
    <row r="26" spans="1:242" ht="14.25" customHeight="1">
      <c r="A26" s="670" t="s">
        <v>26</v>
      </c>
      <c r="B26" s="682">
        <v>538.56595200000004</v>
      </c>
      <c r="C26" s="682">
        <v>557.95539252000003</v>
      </c>
      <c r="D26" s="683">
        <v>3.6001979790954097E-2</v>
      </c>
      <c r="E26" s="684">
        <v>97.076340999999999</v>
      </c>
      <c r="F26" s="684">
        <v>67.353311660000003</v>
      </c>
      <c r="G26" s="683">
        <v>-0.30618201133064948</v>
      </c>
      <c r="H26" s="159"/>
      <c r="I26" s="160"/>
      <c r="J26" s="161"/>
      <c r="K26" s="158"/>
      <c r="L26" s="159"/>
      <c r="M26" s="162"/>
      <c r="N26" s="15"/>
      <c r="O26" s="65"/>
      <c r="T26" s="4"/>
      <c r="V26" s="65"/>
      <c r="X26" s="54"/>
      <c r="Y26" s="55"/>
      <c r="Z26" s="56"/>
      <c r="AA26" s="55"/>
      <c r="AB26" s="56"/>
      <c r="AC26" s="55"/>
      <c r="AD26" s="56"/>
      <c r="AE26" s="181"/>
      <c r="AF26" s="55"/>
      <c r="AG26" s="56"/>
      <c r="AH26" s="201"/>
      <c r="AI26" s="54"/>
      <c r="AJ26" s="162"/>
      <c r="AK26" s="162"/>
      <c r="AL26" s="162"/>
      <c r="AM26" s="162"/>
      <c r="AN26" s="162"/>
      <c r="AO26" s="182"/>
      <c r="AP26" s="182"/>
      <c r="AR26" s="54"/>
      <c r="AS26" s="183"/>
      <c r="AT26" s="56"/>
      <c r="AU26" s="181"/>
      <c r="AV26" s="183"/>
      <c r="AW26" s="56"/>
      <c r="AY26" s="183"/>
      <c r="AZ26" s="56"/>
      <c r="BB26" s="183"/>
      <c r="BC26" s="56"/>
      <c r="BD26" s="182"/>
      <c r="BE26" s="54"/>
      <c r="BF26" s="161"/>
      <c r="BG26" s="161"/>
      <c r="BH26" s="161"/>
      <c r="BI26" s="184"/>
      <c r="BJ26" s="182"/>
      <c r="BK26" s="182"/>
      <c r="BL26" s="182"/>
      <c r="BM26" s="182"/>
      <c r="BN26" s="182"/>
      <c r="BP26" s="54"/>
      <c r="BQ26" s="183"/>
      <c r="BR26" s="183"/>
      <c r="BS26" s="185"/>
      <c r="BT26" s="183"/>
      <c r="BU26" s="183"/>
      <c r="BV26" s="183"/>
      <c r="BW26" s="183"/>
      <c r="BX26" s="183"/>
      <c r="BZ26" s="54"/>
      <c r="CA26" s="57"/>
      <c r="CB26" s="57"/>
      <c r="CC26" s="57"/>
      <c r="CD26" s="57"/>
      <c r="CE26" s="57"/>
      <c r="CF26" s="57"/>
      <c r="CG26" s="57"/>
      <c r="CH26" s="57"/>
      <c r="CI26" s="186"/>
      <c r="CJ26" s="54"/>
      <c r="CK26" s="55"/>
      <c r="CL26" s="187"/>
      <c r="CM26" s="55"/>
      <c r="CN26" s="55"/>
      <c r="CO26" s="55"/>
      <c r="CP26" s="55"/>
      <c r="CQ26" s="55"/>
      <c r="CR26" s="188"/>
      <c r="CT26" s="54"/>
      <c r="CU26" s="189"/>
      <c r="CV26" s="189"/>
      <c r="CW26" s="189"/>
      <c r="CX26" s="189"/>
      <c r="CY26" s="189"/>
      <c r="CZ26" s="189"/>
      <c r="DA26" s="189"/>
      <c r="DB26" s="189"/>
      <c r="DC26" s="186"/>
      <c r="DD26" s="54"/>
      <c r="DE26" s="183"/>
      <c r="DF26" s="56"/>
      <c r="DG26" s="203"/>
      <c r="DH26" s="190"/>
      <c r="DI26" s="56"/>
      <c r="DJ26" s="204"/>
      <c r="DK26" s="205"/>
      <c r="DL26" s="183"/>
      <c r="DM26" s="56"/>
      <c r="DN26" s="56"/>
      <c r="DO26" s="183"/>
      <c r="DP26" s="192"/>
      <c r="DQ26" s="193"/>
      <c r="DR26" s="54"/>
      <c r="DS26" s="193"/>
      <c r="DT26" s="193"/>
      <c r="DU26" s="193"/>
      <c r="DV26" s="193"/>
      <c r="DW26" s="193"/>
      <c r="DX26" s="205"/>
      <c r="DY26" s="54"/>
      <c r="DZ26" s="55"/>
      <c r="EA26" s="194"/>
      <c r="EB26" s="194"/>
      <c r="EC26" s="195"/>
      <c r="ED26" s="195"/>
      <c r="EE26" s="195"/>
      <c r="EF26" s="54"/>
      <c r="EG26" s="196"/>
      <c r="EH26" s="183"/>
      <c r="EI26" s="183"/>
      <c r="EJ26" s="183"/>
      <c r="EK26" s="188"/>
      <c r="EL26" s="188"/>
      <c r="EM26" s="183"/>
      <c r="EN26" s="183"/>
      <c r="EO26" s="197"/>
      <c r="EP26" s="54"/>
      <c r="EQ26" s="183"/>
      <c r="ER26" s="56"/>
      <c r="ES26" s="205"/>
      <c r="ET26" s="183"/>
      <c r="EU26" s="56"/>
      <c r="EV26" s="206"/>
      <c r="EW26" s="183"/>
      <c r="EX26" s="56"/>
      <c r="EZ26" s="54"/>
      <c r="FA26" s="198"/>
      <c r="FB26" s="198"/>
      <c r="FC26" s="194"/>
      <c r="FD26" s="193"/>
      <c r="FE26" s="193"/>
      <c r="FF26" s="117"/>
      <c r="FG26" s="183"/>
      <c r="FH26" s="199"/>
      <c r="FI26" s="96"/>
      <c r="FJ26" s="54"/>
      <c r="FK26" s="196"/>
      <c r="FL26" s="183"/>
      <c r="FM26" s="183"/>
      <c r="FN26" s="183"/>
      <c r="FO26" s="188"/>
      <c r="FP26" s="188"/>
      <c r="FQ26" s="183"/>
      <c r="FR26" s="183"/>
      <c r="FS26" s="54"/>
      <c r="FT26" s="200"/>
      <c r="FU26" s="200"/>
      <c r="FV26" s="200"/>
      <c r="FW26" s="200"/>
      <c r="FX26" s="200"/>
      <c r="FY26" s="200"/>
      <c r="FZ26" s="200"/>
      <c r="IH26" s="2"/>
    </row>
    <row r="27" spans="1:242" ht="14.25" customHeight="1">
      <c r="A27" s="524" t="s">
        <v>27</v>
      </c>
      <c r="B27" s="685">
        <v>1670.8389809999999</v>
      </c>
      <c r="C27" s="685">
        <v>1673.7081814399996</v>
      </c>
      <c r="D27" s="686">
        <v>1.7172213915446211E-3</v>
      </c>
      <c r="E27" s="687">
        <v>394.92476800000003</v>
      </c>
      <c r="F27" s="687">
        <v>320.10392312000005</v>
      </c>
      <c r="G27" s="686">
        <v>-0.18945594437875313</v>
      </c>
      <c r="H27" s="159"/>
      <c r="I27" s="160"/>
      <c r="J27" s="161"/>
      <c r="K27" s="158"/>
      <c r="L27" s="159"/>
      <c r="M27" s="162"/>
      <c r="N27" s="15"/>
      <c r="O27" s="65"/>
      <c r="T27" s="4"/>
      <c r="V27" s="65"/>
      <c r="X27" s="54"/>
      <c r="Y27" s="55"/>
      <c r="Z27" s="56"/>
      <c r="AA27" s="55"/>
      <c r="AB27" s="56"/>
      <c r="AC27" s="55"/>
      <c r="AD27" s="56"/>
      <c r="AE27" s="181"/>
      <c r="AF27" s="55"/>
      <c r="AG27" s="56"/>
      <c r="AH27" s="201"/>
      <c r="AI27" s="54"/>
      <c r="AJ27" s="162"/>
      <c r="AK27" s="162"/>
      <c r="AL27" s="162"/>
      <c r="AM27" s="162"/>
      <c r="AN27" s="162"/>
      <c r="AO27" s="182"/>
      <c r="AP27" s="182"/>
      <c r="AR27" s="54"/>
      <c r="AS27" s="183"/>
      <c r="AT27" s="56"/>
      <c r="AU27" s="181"/>
      <c r="AV27" s="183"/>
      <c r="AW27" s="56"/>
      <c r="AY27" s="183"/>
      <c r="AZ27" s="56"/>
      <c r="BB27" s="183"/>
      <c r="BC27" s="56"/>
      <c r="BD27" s="182"/>
      <c r="BE27" s="54"/>
      <c r="BF27" s="161"/>
      <c r="BG27" s="161"/>
      <c r="BH27" s="161"/>
      <c r="BI27" s="184"/>
      <c r="BJ27" s="182"/>
      <c r="BK27" s="182"/>
      <c r="BL27" s="182"/>
      <c r="BM27" s="182"/>
      <c r="BN27" s="182"/>
      <c r="BP27" s="54"/>
      <c r="BQ27" s="183"/>
      <c r="BR27" s="183"/>
      <c r="BS27" s="185"/>
      <c r="BT27" s="183"/>
      <c r="BU27" s="183"/>
      <c r="BV27" s="183"/>
      <c r="BW27" s="183"/>
      <c r="BX27" s="183"/>
      <c r="BZ27" s="54"/>
      <c r="CA27" s="57"/>
      <c r="CB27" s="57"/>
      <c r="CC27" s="57"/>
      <c r="CD27" s="57"/>
      <c r="CE27" s="57"/>
      <c r="CF27" s="57"/>
      <c r="CG27" s="57"/>
      <c r="CH27" s="57"/>
      <c r="CI27" s="186"/>
      <c r="CJ27" s="54"/>
      <c r="CK27" s="55"/>
      <c r="CL27" s="187"/>
      <c r="CM27" s="55"/>
      <c r="CN27" s="55"/>
      <c r="CO27" s="55"/>
      <c r="CP27" s="55"/>
      <c r="CQ27" s="55"/>
      <c r="CR27" s="188"/>
      <c r="CT27" s="54"/>
      <c r="CU27" s="189"/>
      <c r="CV27" s="189"/>
      <c r="CW27" s="189"/>
      <c r="CX27" s="189"/>
      <c r="CY27" s="189"/>
      <c r="CZ27" s="189"/>
      <c r="DA27" s="189"/>
      <c r="DB27" s="189"/>
      <c r="DC27" s="186"/>
      <c r="DD27" s="54"/>
      <c r="DE27" s="183"/>
      <c r="DF27" s="56"/>
      <c r="DG27" s="203"/>
      <c r="DH27" s="190"/>
      <c r="DI27" s="56"/>
      <c r="DJ27" s="204"/>
      <c r="DK27" s="205"/>
      <c r="DL27" s="183"/>
      <c r="DM27" s="56"/>
      <c r="DN27" s="56"/>
      <c r="DO27" s="183"/>
      <c r="DP27" s="192"/>
      <c r="DQ27" s="193"/>
      <c r="DR27" s="54"/>
      <c r="DS27" s="193"/>
      <c r="DT27" s="193"/>
      <c r="DU27" s="193"/>
      <c r="DV27" s="193"/>
      <c r="DW27" s="193"/>
      <c r="DX27" s="205"/>
      <c r="DY27" s="54"/>
      <c r="DZ27" s="55"/>
      <c r="EA27" s="194"/>
      <c r="EB27" s="194"/>
      <c r="EC27" s="195"/>
      <c r="ED27" s="195"/>
      <c r="EE27" s="195"/>
      <c r="EF27" s="54"/>
      <c r="EG27" s="196"/>
      <c r="EH27" s="183"/>
      <c r="EI27" s="183"/>
      <c r="EJ27" s="183"/>
      <c r="EK27" s="188"/>
      <c r="EL27" s="188"/>
      <c r="EM27" s="183"/>
      <c r="EN27" s="183"/>
      <c r="EO27" s="197"/>
      <c r="EP27" s="54"/>
      <c r="EQ27" s="183"/>
      <c r="ER27" s="56"/>
      <c r="ES27" s="205"/>
      <c r="ET27" s="183"/>
      <c r="EU27" s="56"/>
      <c r="EV27" s="206"/>
      <c r="EW27" s="183"/>
      <c r="EX27" s="56"/>
      <c r="EZ27" s="54"/>
      <c r="FA27" s="198"/>
      <c r="FB27" s="198"/>
      <c r="FC27" s="194"/>
      <c r="FD27" s="193"/>
      <c r="FE27" s="193"/>
      <c r="FF27" s="117"/>
      <c r="FG27" s="183"/>
      <c r="FH27" s="199"/>
      <c r="FI27" s="96"/>
      <c r="FJ27" s="54"/>
      <c r="FK27" s="196"/>
      <c r="FL27" s="183"/>
      <c r="FM27" s="183"/>
      <c r="FN27" s="183"/>
      <c r="FO27" s="188"/>
      <c r="FP27" s="188"/>
      <c r="FQ27" s="183"/>
      <c r="FR27" s="183"/>
      <c r="FS27" s="54"/>
      <c r="FT27" s="200"/>
      <c r="FU27" s="200"/>
      <c r="FV27" s="200"/>
      <c r="FW27" s="200"/>
      <c r="FX27" s="200"/>
      <c r="FY27" s="200"/>
      <c r="FZ27" s="200"/>
      <c r="IH27" s="2"/>
    </row>
    <row r="28" spans="1:242" ht="14.25" customHeight="1">
      <c r="A28" s="670" t="s">
        <v>28</v>
      </c>
      <c r="B28" s="682">
        <v>1988.547773</v>
      </c>
      <c r="C28" s="682">
        <v>2014.6568245799999</v>
      </c>
      <c r="D28" s="683">
        <v>1.3129707988162043E-2</v>
      </c>
      <c r="E28" s="684">
        <v>305.29174399999994</v>
      </c>
      <c r="F28" s="684">
        <v>329.18555081999995</v>
      </c>
      <c r="G28" s="683">
        <v>7.8265486340829415E-2</v>
      </c>
      <c r="H28" s="213"/>
      <c r="I28" s="160"/>
      <c r="J28" s="215"/>
      <c r="K28" s="212"/>
      <c r="L28" s="213"/>
      <c r="M28" s="216"/>
      <c r="N28" s="15"/>
      <c r="O28" s="65"/>
      <c r="T28" s="4"/>
      <c r="V28" s="65"/>
      <c r="X28" s="54"/>
      <c r="Y28" s="55"/>
      <c r="Z28" s="56"/>
      <c r="AA28" s="55"/>
      <c r="AB28" s="56"/>
      <c r="AC28" s="55"/>
      <c r="AD28" s="56"/>
      <c r="AE28" s="181"/>
      <c r="AF28" s="55"/>
      <c r="AG28" s="56"/>
      <c r="AH28" s="201"/>
      <c r="AI28" s="54"/>
      <c r="AJ28" s="162"/>
      <c r="AK28" s="162"/>
      <c r="AL28" s="162"/>
      <c r="AM28" s="162"/>
      <c r="AN28" s="162"/>
      <c r="AO28" s="182"/>
      <c r="AP28" s="182"/>
      <c r="AR28" s="54"/>
      <c r="AS28" s="183"/>
      <c r="AT28" s="56"/>
      <c r="AU28" s="181"/>
      <c r="AV28" s="183"/>
      <c r="AW28" s="56"/>
      <c r="AY28" s="183"/>
      <c r="AZ28" s="56"/>
      <c r="BB28" s="183"/>
      <c r="BC28" s="56"/>
      <c r="BD28" s="182"/>
      <c r="BE28" s="54"/>
      <c r="BF28" s="161"/>
      <c r="BG28" s="161"/>
      <c r="BH28" s="161"/>
      <c r="BI28" s="184"/>
      <c r="BJ28" s="182"/>
      <c r="BK28" s="182"/>
      <c r="BL28" s="182"/>
      <c r="BM28" s="182"/>
      <c r="BN28" s="182"/>
      <c r="BP28" s="54"/>
      <c r="BQ28" s="183"/>
      <c r="BR28" s="183"/>
      <c r="BS28" s="185"/>
      <c r="BT28" s="183"/>
      <c r="BU28" s="183"/>
      <c r="BV28" s="183"/>
      <c r="BW28" s="183"/>
      <c r="BX28" s="183"/>
      <c r="BZ28" s="54"/>
      <c r="CA28" s="57"/>
      <c r="CB28" s="57"/>
      <c r="CC28" s="57"/>
      <c r="CD28" s="57"/>
      <c r="CE28" s="57"/>
      <c r="CF28" s="57"/>
      <c r="CG28" s="57"/>
      <c r="CH28" s="57"/>
      <c r="CI28" s="186"/>
      <c r="CJ28" s="54"/>
      <c r="CK28" s="55"/>
      <c r="CL28" s="187"/>
      <c r="CM28" s="55"/>
      <c r="CN28" s="55"/>
      <c r="CO28" s="55"/>
      <c r="CP28" s="55"/>
      <c r="CQ28" s="55"/>
      <c r="CR28" s="188"/>
      <c r="CT28" s="54"/>
      <c r="CU28" s="189"/>
      <c r="CV28" s="189"/>
      <c r="CW28" s="189"/>
      <c r="CX28" s="189"/>
      <c r="CY28" s="189"/>
      <c r="CZ28" s="189"/>
      <c r="DA28" s="189"/>
      <c r="DB28" s="189"/>
      <c r="DC28" s="186"/>
      <c r="DD28" s="54"/>
      <c r="DE28" s="183"/>
      <c r="DF28" s="56"/>
      <c r="DG28" s="203"/>
      <c r="DH28" s="190"/>
      <c r="DI28" s="56"/>
      <c r="DJ28" s="204"/>
      <c r="DK28" s="205"/>
      <c r="DL28" s="183"/>
      <c r="DM28" s="56"/>
      <c r="DN28" s="56"/>
      <c r="DO28" s="183"/>
      <c r="DP28" s="192"/>
      <c r="DQ28" s="193"/>
      <c r="DR28" s="54"/>
      <c r="DS28" s="193"/>
      <c r="DT28" s="193"/>
      <c r="DU28" s="193"/>
      <c r="DV28" s="193"/>
      <c r="DW28" s="193"/>
      <c r="DX28" s="205"/>
      <c r="DY28" s="54"/>
      <c r="DZ28" s="55"/>
      <c r="EA28" s="194"/>
      <c r="EB28" s="194"/>
      <c r="EC28" s="195"/>
      <c r="ED28" s="195"/>
      <c r="EE28" s="195"/>
      <c r="EF28" s="54"/>
      <c r="EG28" s="196"/>
      <c r="EH28" s="183"/>
      <c r="EI28" s="183"/>
      <c r="EJ28" s="183"/>
      <c r="EK28" s="188"/>
      <c r="EL28" s="188"/>
      <c r="EM28" s="183"/>
      <c r="EN28" s="183"/>
      <c r="EO28" s="197"/>
      <c r="EP28" s="54"/>
      <c r="EQ28" s="183"/>
      <c r="ER28" s="56"/>
      <c r="ES28" s="205"/>
      <c r="ET28" s="183"/>
      <c r="EU28" s="56"/>
      <c r="EV28" s="206"/>
      <c r="EW28" s="183"/>
      <c r="EX28" s="56"/>
      <c r="EZ28" s="54"/>
      <c r="FA28" s="198"/>
      <c r="FB28" s="198"/>
      <c r="FC28" s="194"/>
      <c r="FD28" s="193"/>
      <c r="FE28" s="193"/>
      <c r="FF28" s="117"/>
      <c r="FG28" s="183"/>
      <c r="FH28" s="199"/>
      <c r="FI28" s="96"/>
      <c r="FJ28" s="54"/>
      <c r="FK28" s="196"/>
      <c r="FL28" s="183"/>
      <c r="FM28" s="183"/>
      <c r="FN28" s="183"/>
      <c r="FO28" s="188"/>
      <c r="FP28" s="188"/>
      <c r="FQ28" s="183"/>
      <c r="FR28" s="183"/>
      <c r="FS28" s="54"/>
      <c r="FT28" s="200"/>
      <c r="FU28" s="200"/>
      <c r="FV28" s="200"/>
      <c r="FW28" s="200"/>
      <c r="FX28" s="200"/>
      <c r="FY28" s="200"/>
      <c r="FZ28" s="200"/>
      <c r="IH28" s="2"/>
    </row>
    <row r="29" spans="1:242" s="236" customFormat="1" ht="14.25" customHeight="1">
      <c r="A29" s="679" t="s">
        <v>29</v>
      </c>
      <c r="B29" s="688">
        <v>18043.422063999998</v>
      </c>
      <c r="C29" s="688">
        <v>18212.552829640001</v>
      </c>
      <c r="D29" s="689">
        <v>9.3735415067106587E-3</v>
      </c>
      <c r="E29" s="690">
        <v>3333.1514040000002</v>
      </c>
      <c r="F29" s="690">
        <v>3421.2341966499998</v>
      </c>
      <c r="G29" s="689">
        <v>2.6426280109656641E-2</v>
      </c>
      <c r="H29" s="159"/>
      <c r="I29" s="160"/>
      <c r="J29" s="161"/>
      <c r="K29" s="158"/>
      <c r="L29" s="159"/>
      <c r="M29" s="162"/>
      <c r="N29" s="16"/>
      <c r="O29" s="17"/>
      <c r="P29" s="17"/>
      <c r="Q29" s="17"/>
      <c r="R29" s="17"/>
      <c r="S29" s="17"/>
      <c r="T29" s="17"/>
      <c r="U29" s="17"/>
      <c r="V29" s="17"/>
      <c r="W29" s="17"/>
      <c r="X29" s="74"/>
      <c r="Y29" s="75"/>
      <c r="Z29" s="76"/>
      <c r="AA29" s="75"/>
      <c r="AB29" s="76"/>
      <c r="AC29" s="75"/>
      <c r="AD29" s="76"/>
      <c r="AE29" s="218"/>
      <c r="AF29" s="75"/>
      <c r="AG29" s="76"/>
      <c r="AH29" s="116"/>
      <c r="AI29" s="74"/>
      <c r="AJ29" s="216"/>
      <c r="AK29" s="216"/>
      <c r="AL29" s="216"/>
      <c r="AM29" s="216"/>
      <c r="AN29" s="216"/>
      <c r="AO29" s="219"/>
      <c r="AP29" s="219"/>
      <c r="AQ29" s="17"/>
      <c r="AR29" s="74"/>
      <c r="AS29" s="220"/>
      <c r="AT29" s="76"/>
      <c r="AU29" s="218"/>
      <c r="AV29" s="220"/>
      <c r="AW29" s="76"/>
      <c r="AX29" s="17"/>
      <c r="AY29" s="220"/>
      <c r="AZ29" s="76"/>
      <c r="BA29" s="73"/>
      <c r="BB29" s="220"/>
      <c r="BC29" s="76"/>
      <c r="BD29" s="219"/>
      <c r="BE29" s="74"/>
      <c r="BF29" s="215"/>
      <c r="BG29" s="215"/>
      <c r="BH29" s="215"/>
      <c r="BI29" s="211"/>
      <c r="BJ29" s="219"/>
      <c r="BK29" s="219"/>
      <c r="BL29" s="219"/>
      <c r="BM29" s="219"/>
      <c r="BN29" s="219"/>
      <c r="BO29" s="17"/>
      <c r="BP29" s="74"/>
      <c r="BQ29" s="220"/>
      <c r="BR29" s="220"/>
      <c r="BS29" s="221"/>
      <c r="BT29" s="220"/>
      <c r="BU29" s="220"/>
      <c r="BV29" s="220"/>
      <c r="BW29" s="220"/>
      <c r="BX29" s="220"/>
      <c r="BY29" s="17"/>
      <c r="BZ29" s="74"/>
      <c r="CA29" s="77"/>
      <c r="CB29" s="77"/>
      <c r="CC29" s="77"/>
      <c r="CD29" s="77"/>
      <c r="CE29" s="77"/>
      <c r="CF29" s="77"/>
      <c r="CG29" s="77"/>
      <c r="CH29" s="77"/>
      <c r="CI29" s="222"/>
      <c r="CJ29" s="74"/>
      <c r="CK29" s="75"/>
      <c r="CL29" s="223"/>
      <c r="CM29" s="75"/>
      <c r="CN29" s="75"/>
      <c r="CO29" s="75"/>
      <c r="CP29" s="75"/>
      <c r="CQ29" s="75"/>
      <c r="CR29" s="224"/>
      <c r="CS29" s="17"/>
      <c r="CT29" s="74"/>
      <c r="CU29" s="225"/>
      <c r="CV29" s="225"/>
      <c r="CW29" s="225"/>
      <c r="CX29" s="225"/>
      <c r="CY29" s="225"/>
      <c r="CZ29" s="225"/>
      <c r="DA29" s="225"/>
      <c r="DB29" s="225"/>
      <c r="DC29" s="222"/>
      <c r="DD29" s="74"/>
      <c r="DE29" s="220"/>
      <c r="DF29" s="76"/>
      <c r="DG29" s="218"/>
      <c r="DH29" s="226"/>
      <c r="DI29" s="76"/>
      <c r="DJ29" s="220"/>
      <c r="DK29" s="227"/>
      <c r="DL29" s="220"/>
      <c r="DM29" s="76"/>
      <c r="DN29" s="76"/>
      <c r="DO29" s="220"/>
      <c r="DP29" s="228"/>
      <c r="DQ29" s="229"/>
      <c r="DR29" s="74"/>
      <c r="DS29" s="229"/>
      <c r="DT29" s="229"/>
      <c r="DU29" s="229"/>
      <c r="DV29" s="229"/>
      <c r="DW29" s="229"/>
      <c r="DX29" s="227"/>
      <c r="DY29" s="74"/>
      <c r="DZ29" s="75"/>
      <c r="EA29" s="230"/>
      <c r="EB29" s="230"/>
      <c r="EC29" s="231"/>
      <c r="ED29" s="231"/>
      <c r="EE29" s="231"/>
      <c r="EF29" s="74"/>
      <c r="EG29" s="232"/>
      <c r="EH29" s="220"/>
      <c r="EI29" s="220"/>
      <c r="EJ29" s="220"/>
      <c r="EK29" s="224"/>
      <c r="EL29" s="224"/>
      <c r="EM29" s="220"/>
      <c r="EN29" s="220"/>
      <c r="EO29" s="197"/>
      <c r="EP29" s="74"/>
      <c r="EQ29" s="220"/>
      <c r="ER29" s="76"/>
      <c r="ES29" s="227"/>
      <c r="ET29" s="220"/>
      <c r="EU29" s="76"/>
      <c r="EV29" s="76"/>
      <c r="EW29" s="220"/>
      <c r="EX29" s="76"/>
      <c r="EY29" s="17"/>
      <c r="EZ29" s="74"/>
      <c r="FA29" s="233"/>
      <c r="FB29" s="233"/>
      <c r="FC29" s="230"/>
      <c r="FD29" s="229"/>
      <c r="FE29" s="229"/>
      <c r="FF29" s="116"/>
      <c r="FG29" s="220"/>
      <c r="FH29" s="234"/>
      <c r="FI29" s="96"/>
      <c r="FJ29" s="74"/>
      <c r="FK29" s="232"/>
      <c r="FL29" s="220"/>
      <c r="FM29" s="220"/>
      <c r="FN29" s="220"/>
      <c r="FO29" s="224"/>
      <c r="FP29" s="224"/>
      <c r="FQ29" s="220"/>
      <c r="FR29" s="220"/>
      <c r="FS29" s="74"/>
      <c r="FT29" s="235"/>
      <c r="FU29" s="235"/>
      <c r="FV29" s="235"/>
      <c r="FW29" s="235"/>
      <c r="FX29" s="235"/>
      <c r="FY29" s="235"/>
      <c r="FZ29" s="235"/>
      <c r="GA29" s="4"/>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row>
    <row r="30" spans="1:242" ht="14.25" customHeight="1">
      <c r="A30" s="670" t="s">
        <v>30</v>
      </c>
      <c r="B30" s="682">
        <v>3401.9772010000002</v>
      </c>
      <c r="C30" s="682">
        <v>3527.6442197899996</v>
      </c>
      <c r="D30" s="683">
        <v>3.6939406517204176E-2</v>
      </c>
      <c r="E30" s="684">
        <v>1192.4813729999998</v>
      </c>
      <c r="F30" s="684">
        <v>1555.8663018999998</v>
      </c>
      <c r="G30" s="683">
        <v>0.30473006717564899</v>
      </c>
      <c r="H30" s="213"/>
      <c r="I30" s="160"/>
      <c r="J30" s="215"/>
      <c r="K30" s="212"/>
      <c r="L30" s="213"/>
      <c r="M30" s="216"/>
      <c r="N30" s="15"/>
      <c r="O30" s="65"/>
      <c r="T30" s="4"/>
      <c r="V30" s="65"/>
      <c r="X30" s="54"/>
      <c r="Y30" s="55"/>
      <c r="Z30" s="56"/>
      <c r="AA30" s="55"/>
      <c r="AB30" s="56"/>
      <c r="AC30" s="55"/>
      <c r="AD30" s="56"/>
      <c r="AE30" s="181"/>
      <c r="AF30" s="55"/>
      <c r="AG30" s="56"/>
      <c r="AH30" s="201"/>
      <c r="AI30" s="54"/>
      <c r="AJ30" s="162"/>
      <c r="AK30" s="162"/>
      <c r="AL30" s="162"/>
      <c r="AM30" s="162"/>
      <c r="AN30" s="162"/>
      <c r="AO30" s="182"/>
      <c r="AP30" s="182"/>
      <c r="AR30" s="54"/>
      <c r="AS30" s="183"/>
      <c r="AT30" s="56"/>
      <c r="AU30" s="181"/>
      <c r="AV30" s="183"/>
      <c r="AW30" s="56"/>
      <c r="AY30" s="183"/>
      <c r="AZ30" s="56"/>
      <c r="BB30" s="183"/>
      <c r="BC30" s="56"/>
      <c r="BD30" s="182"/>
      <c r="BE30" s="54"/>
      <c r="BF30" s="161"/>
      <c r="BG30" s="161"/>
      <c r="BH30" s="161"/>
      <c r="BI30" s="184"/>
      <c r="BJ30" s="182"/>
      <c r="BK30" s="182"/>
      <c r="BL30" s="182"/>
      <c r="BM30" s="182"/>
      <c r="BN30" s="182"/>
      <c r="BP30" s="54"/>
      <c r="BQ30" s="183"/>
      <c r="BR30" s="183"/>
      <c r="BS30" s="185"/>
      <c r="BT30" s="183"/>
      <c r="BU30" s="183"/>
      <c r="BV30" s="183"/>
      <c r="BW30" s="183"/>
      <c r="BX30" s="183"/>
      <c r="BZ30" s="54"/>
      <c r="CA30" s="57"/>
      <c r="CB30" s="57"/>
      <c r="CC30" s="57"/>
      <c r="CD30" s="57"/>
      <c r="CE30" s="57"/>
      <c r="CF30" s="57"/>
      <c r="CG30" s="57"/>
      <c r="CH30" s="57"/>
      <c r="CI30" s="186"/>
      <c r="CJ30" s="54"/>
      <c r="CK30" s="55"/>
      <c r="CL30" s="187"/>
      <c r="CM30" s="55"/>
      <c r="CN30" s="55"/>
      <c r="CO30" s="55"/>
      <c r="CP30" s="55"/>
      <c r="CQ30" s="55"/>
      <c r="CR30" s="188"/>
      <c r="CT30" s="54"/>
      <c r="CU30" s="189"/>
      <c r="CV30" s="189"/>
      <c r="CW30" s="189"/>
      <c r="CX30" s="189"/>
      <c r="CY30" s="189"/>
      <c r="CZ30" s="189"/>
      <c r="DA30" s="189"/>
      <c r="DB30" s="189"/>
      <c r="DC30" s="186"/>
      <c r="DD30" s="54"/>
      <c r="DE30" s="183"/>
      <c r="DF30" s="56"/>
      <c r="DG30" s="203"/>
      <c r="DH30" s="190"/>
      <c r="DI30" s="56"/>
      <c r="DJ30" s="204"/>
      <c r="DK30" s="205"/>
      <c r="DL30" s="183"/>
      <c r="DM30" s="56"/>
      <c r="DN30" s="56"/>
      <c r="DO30" s="183"/>
      <c r="DP30" s="192"/>
      <c r="DQ30" s="193"/>
      <c r="DR30" s="54"/>
      <c r="DS30" s="193"/>
      <c r="DT30" s="193"/>
      <c r="DU30" s="237"/>
      <c r="DV30" s="193"/>
      <c r="DW30" s="193"/>
      <c r="DX30" s="205"/>
      <c r="DY30" s="54"/>
      <c r="DZ30" s="55"/>
      <c r="EA30" s="194"/>
      <c r="EB30" s="194"/>
      <c r="EC30" s="195"/>
      <c r="ED30" s="195"/>
      <c r="EE30" s="195"/>
      <c r="EF30" s="54"/>
      <c r="EG30" s="196"/>
      <c r="EH30" s="183"/>
      <c r="EI30" s="183"/>
      <c r="EJ30" s="183"/>
      <c r="EK30" s="188"/>
      <c r="EL30" s="188"/>
      <c r="EM30" s="183"/>
      <c r="EN30" s="183"/>
      <c r="EO30" s="197"/>
      <c r="EP30" s="54"/>
      <c r="EQ30" s="183"/>
      <c r="ER30" s="56"/>
      <c r="ES30" s="205"/>
      <c r="ET30" s="183"/>
      <c r="EU30" s="56"/>
      <c r="EV30" s="206"/>
      <c r="EW30" s="183"/>
      <c r="EX30" s="56"/>
      <c r="EZ30" s="54"/>
      <c r="FA30" s="198"/>
      <c r="FB30" s="198"/>
      <c r="FC30" s="194"/>
      <c r="FD30" s="193"/>
      <c r="FE30" s="193"/>
      <c r="FF30" s="117"/>
      <c r="FG30" s="183"/>
      <c r="FH30" s="199"/>
      <c r="FI30" s="96"/>
      <c r="FJ30" s="54"/>
      <c r="FK30" s="196"/>
      <c r="FL30" s="183"/>
      <c r="FM30" s="183"/>
      <c r="FN30" s="183"/>
      <c r="FO30" s="188"/>
      <c r="FP30" s="188"/>
      <c r="FQ30" s="183"/>
      <c r="FR30" s="183"/>
      <c r="FS30" s="54"/>
      <c r="FT30" s="200"/>
      <c r="FU30" s="200"/>
      <c r="FV30" s="200"/>
      <c r="FW30" s="200"/>
      <c r="FX30" s="200"/>
      <c r="FY30" s="200"/>
      <c r="FZ30" s="200"/>
      <c r="IH30" s="2"/>
    </row>
    <row r="31" spans="1:242" s="249" customFormat="1" ht="14.25" customHeight="1">
      <c r="A31" s="679" t="s">
        <v>31</v>
      </c>
      <c r="B31" s="688">
        <v>21445.399265</v>
      </c>
      <c r="C31" s="688">
        <v>21740.197049429997</v>
      </c>
      <c r="D31" s="689">
        <v>1.3746434878044944E-2</v>
      </c>
      <c r="E31" s="690">
        <v>4525.6327769999998</v>
      </c>
      <c r="F31" s="690">
        <v>4977.1004985499994</v>
      </c>
      <c r="G31" s="689">
        <v>9.9757921995887955E-2</v>
      </c>
      <c r="H31" s="159"/>
      <c r="I31" s="160"/>
      <c r="J31" s="161"/>
      <c r="K31" s="158"/>
      <c r="L31" s="159"/>
      <c r="M31" s="162"/>
      <c r="N31" s="16"/>
      <c r="O31" s="18"/>
      <c r="P31" s="18"/>
      <c r="Q31" s="18"/>
      <c r="R31" s="18"/>
      <c r="S31" s="18"/>
      <c r="T31" s="18"/>
      <c r="U31" s="18"/>
      <c r="V31" s="18"/>
      <c r="W31" s="18"/>
      <c r="X31" s="74"/>
      <c r="Y31" s="75"/>
      <c r="Z31" s="76"/>
      <c r="AA31" s="75"/>
      <c r="AB31" s="76"/>
      <c r="AC31" s="75"/>
      <c r="AD31" s="76"/>
      <c r="AE31" s="218"/>
      <c r="AF31" s="75"/>
      <c r="AG31" s="238"/>
      <c r="AH31" s="145"/>
      <c r="AI31" s="74"/>
      <c r="AJ31" s="216"/>
      <c r="AK31" s="216"/>
      <c r="AL31" s="216"/>
      <c r="AM31" s="216"/>
      <c r="AN31" s="216"/>
      <c r="AO31" s="219"/>
      <c r="AP31" s="219"/>
      <c r="AQ31" s="18"/>
      <c r="AR31" s="74"/>
      <c r="AS31" s="220"/>
      <c r="AT31" s="76"/>
      <c r="AU31" s="218"/>
      <c r="AV31" s="220"/>
      <c r="AW31" s="76"/>
      <c r="AX31" s="18"/>
      <c r="AY31" s="220"/>
      <c r="AZ31" s="76"/>
      <c r="BA31" s="94"/>
      <c r="BB31" s="220"/>
      <c r="BC31" s="238"/>
      <c r="BD31" s="239"/>
      <c r="BE31" s="74"/>
      <c r="BF31" s="215"/>
      <c r="BG31" s="215"/>
      <c r="BH31" s="215"/>
      <c r="BI31" s="211"/>
      <c r="BJ31" s="219"/>
      <c r="BK31" s="219"/>
      <c r="BL31" s="219"/>
      <c r="BM31" s="219"/>
      <c r="BN31" s="219"/>
      <c r="BO31" s="18"/>
      <c r="BP31" s="74"/>
      <c r="BQ31" s="220"/>
      <c r="BR31" s="220"/>
      <c r="BS31" s="221"/>
      <c r="BT31" s="220"/>
      <c r="BU31" s="220"/>
      <c r="BV31" s="220"/>
      <c r="BW31" s="220"/>
      <c r="BX31" s="220"/>
      <c r="BY31" s="18"/>
      <c r="BZ31" s="74"/>
      <c r="CA31" s="77"/>
      <c r="CB31" s="240"/>
      <c r="CC31" s="240"/>
      <c r="CD31" s="240"/>
      <c r="CE31" s="77"/>
      <c r="CF31" s="77"/>
      <c r="CG31" s="240"/>
      <c r="CH31" s="77"/>
      <c r="CI31" s="241"/>
      <c r="CJ31" s="74"/>
      <c r="CK31" s="75"/>
      <c r="CL31" s="223"/>
      <c r="CM31" s="75"/>
      <c r="CN31" s="75"/>
      <c r="CO31" s="75"/>
      <c r="CP31" s="75"/>
      <c r="CQ31" s="75"/>
      <c r="CR31" s="224"/>
      <c r="CS31" s="18"/>
      <c r="CT31" s="74"/>
      <c r="CU31" s="225"/>
      <c r="CV31" s="242"/>
      <c r="CW31" s="242"/>
      <c r="CX31" s="242"/>
      <c r="CY31" s="225"/>
      <c r="CZ31" s="225"/>
      <c r="DA31" s="225"/>
      <c r="DB31" s="242"/>
      <c r="DC31" s="241"/>
      <c r="DD31" s="74"/>
      <c r="DE31" s="243"/>
      <c r="DF31" s="238"/>
      <c r="DG31" s="244"/>
      <c r="DH31" s="226"/>
      <c r="DI31" s="238"/>
      <c r="DJ31" s="243"/>
      <c r="DK31" s="245"/>
      <c r="DL31" s="220"/>
      <c r="DM31" s="238"/>
      <c r="DN31" s="238"/>
      <c r="DO31" s="220"/>
      <c r="DP31" s="228"/>
      <c r="DQ31" s="246"/>
      <c r="DR31" s="74"/>
      <c r="DS31" s="229"/>
      <c r="DT31" s="229"/>
      <c r="DU31" s="229"/>
      <c r="DV31" s="229"/>
      <c r="DW31" s="229"/>
      <c r="DX31" s="245"/>
      <c r="DY31" s="74"/>
      <c r="DZ31" s="75"/>
      <c r="EA31" s="230"/>
      <c r="EB31" s="230"/>
      <c r="EC31" s="231"/>
      <c r="ED31" s="231"/>
      <c r="EE31" s="247"/>
      <c r="EF31" s="74"/>
      <c r="EG31" s="232"/>
      <c r="EH31" s="220"/>
      <c r="EI31" s="220"/>
      <c r="EJ31" s="220"/>
      <c r="EK31" s="224"/>
      <c r="EL31" s="224"/>
      <c r="EM31" s="220"/>
      <c r="EN31" s="220"/>
      <c r="EO31" s="197"/>
      <c r="EP31" s="74"/>
      <c r="EQ31" s="243"/>
      <c r="ER31" s="238"/>
      <c r="ES31" s="245"/>
      <c r="ET31" s="220"/>
      <c r="EU31" s="238"/>
      <c r="EV31" s="238"/>
      <c r="EW31" s="220"/>
      <c r="EX31" s="238"/>
      <c r="EY31" s="18"/>
      <c r="EZ31" s="74"/>
      <c r="FA31" s="233"/>
      <c r="FB31" s="233"/>
      <c r="FC31" s="230"/>
      <c r="FD31" s="229"/>
      <c r="FE31" s="229"/>
      <c r="FF31" s="116"/>
      <c r="FG31" s="220"/>
      <c r="FH31" s="234"/>
      <c r="FI31" s="248"/>
      <c r="FJ31" s="74"/>
      <c r="FK31" s="232"/>
      <c r="FL31" s="220"/>
      <c r="FM31" s="220"/>
      <c r="FN31" s="220"/>
      <c r="FO31" s="224"/>
      <c r="FP31" s="224"/>
      <c r="FQ31" s="220"/>
      <c r="FR31" s="220"/>
      <c r="FS31" s="74"/>
      <c r="FT31" s="235"/>
      <c r="FU31" s="235"/>
      <c r="FV31" s="235"/>
      <c r="FW31" s="235"/>
      <c r="FX31" s="235"/>
      <c r="FY31" s="235"/>
      <c r="FZ31" s="235"/>
      <c r="GA31" s="4"/>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row>
    <row r="32" spans="1:242" ht="14.25" customHeight="1">
      <c r="A32" s="670" t="s">
        <v>32</v>
      </c>
      <c r="B32" s="682">
        <v>255.17383600000002</v>
      </c>
      <c r="C32" s="682">
        <v>299.38960012000001</v>
      </c>
      <c r="D32" s="683">
        <v>0.17327702876246298</v>
      </c>
      <c r="E32" s="684">
        <v>73.986907000000002</v>
      </c>
      <c r="F32" s="684">
        <v>107.62711450000002</v>
      </c>
      <c r="G32" s="683">
        <v>0.45467784590589821</v>
      </c>
      <c r="H32" s="159"/>
      <c r="I32" s="160"/>
      <c r="J32" s="161"/>
      <c r="K32" s="158"/>
      <c r="L32" s="159"/>
      <c r="M32" s="162"/>
      <c r="N32" s="15"/>
      <c r="O32" s="65"/>
      <c r="T32" s="4"/>
      <c r="V32" s="65"/>
      <c r="X32" s="54"/>
      <c r="Y32" s="55"/>
      <c r="Z32" s="56"/>
      <c r="AA32" s="55"/>
      <c r="AB32" s="56"/>
      <c r="AC32" s="55"/>
      <c r="AD32" s="56"/>
      <c r="AE32" s="181"/>
      <c r="AF32" s="55"/>
      <c r="AG32" s="56"/>
      <c r="AH32" s="201"/>
      <c r="AI32" s="54"/>
      <c r="AJ32" s="162"/>
      <c r="AK32" s="162"/>
      <c r="AL32" s="162"/>
      <c r="AM32" s="162"/>
      <c r="AN32" s="162"/>
      <c r="AO32" s="182"/>
      <c r="AP32" s="182"/>
      <c r="AR32" s="54"/>
      <c r="AS32" s="183"/>
      <c r="AT32" s="56"/>
      <c r="AU32" s="181"/>
      <c r="AV32" s="183"/>
      <c r="AW32" s="56"/>
      <c r="AY32" s="183"/>
      <c r="AZ32" s="56"/>
      <c r="BB32" s="183"/>
      <c r="BC32" s="56"/>
      <c r="BD32" s="182"/>
      <c r="BE32" s="54"/>
      <c r="BF32" s="161"/>
      <c r="BG32" s="161"/>
      <c r="BH32" s="161"/>
      <c r="BI32" s="184"/>
      <c r="BJ32" s="182"/>
      <c r="BK32" s="182"/>
      <c r="BL32" s="182"/>
      <c r="BM32" s="182"/>
      <c r="BN32" s="182"/>
      <c r="BP32" s="54"/>
      <c r="BQ32" s="183"/>
      <c r="BR32" s="183"/>
      <c r="BS32" s="185"/>
      <c r="BT32" s="183"/>
      <c r="BU32" s="183"/>
      <c r="BV32" s="183"/>
      <c r="BW32" s="183"/>
      <c r="BX32" s="183"/>
      <c r="BZ32" s="54"/>
      <c r="CA32" s="57"/>
      <c r="CB32" s="57"/>
      <c r="CC32" s="57"/>
      <c r="CD32" s="57"/>
      <c r="CE32" s="57"/>
      <c r="CF32" s="57"/>
      <c r="CG32" s="57"/>
      <c r="CH32" s="57"/>
      <c r="CI32" s="186"/>
      <c r="CJ32" s="54"/>
      <c r="CK32" s="55"/>
      <c r="CL32" s="187"/>
      <c r="CM32" s="55"/>
      <c r="CN32" s="55"/>
      <c r="CO32" s="55"/>
      <c r="CP32" s="55"/>
      <c r="CQ32" s="55"/>
      <c r="CR32" s="188"/>
      <c r="CT32" s="54"/>
      <c r="CU32" s="189"/>
      <c r="CV32" s="189"/>
      <c r="CW32" s="189"/>
      <c r="CX32" s="189"/>
      <c r="CY32" s="189"/>
      <c r="CZ32" s="189"/>
      <c r="DA32" s="189"/>
      <c r="DB32" s="189"/>
      <c r="DC32" s="186"/>
      <c r="DD32" s="54"/>
      <c r="DE32" s="183"/>
      <c r="DF32" s="56"/>
      <c r="DG32" s="203"/>
      <c r="DH32" s="190"/>
      <c r="DI32" s="56"/>
      <c r="DJ32" s="204"/>
      <c r="DK32" s="205"/>
      <c r="DL32" s="183"/>
      <c r="DM32" s="56"/>
      <c r="DN32" s="56"/>
      <c r="DO32" s="183"/>
      <c r="DP32" s="192"/>
      <c r="DQ32" s="193"/>
      <c r="DR32" s="54"/>
      <c r="DS32" s="193"/>
      <c r="DT32" s="193"/>
      <c r="DU32" s="193"/>
      <c r="DV32" s="193"/>
      <c r="DW32" s="193"/>
      <c r="DX32" s="205"/>
      <c r="DY32" s="54"/>
      <c r="DZ32" s="55"/>
      <c r="EA32" s="194"/>
      <c r="EB32" s="194"/>
      <c r="EC32" s="195"/>
      <c r="ED32" s="195"/>
      <c r="EE32" s="195"/>
      <c r="EF32" s="54"/>
      <c r="EG32" s="196"/>
      <c r="EH32" s="183"/>
      <c r="EI32" s="183"/>
      <c r="EJ32" s="183"/>
      <c r="EK32" s="188"/>
      <c r="EL32" s="188"/>
      <c r="EM32" s="183"/>
      <c r="EN32" s="183"/>
      <c r="EO32" s="197"/>
      <c r="EP32" s="54"/>
      <c r="EQ32" s="183"/>
      <c r="ER32" s="56"/>
      <c r="ES32" s="205"/>
      <c r="ET32" s="183"/>
      <c r="EU32" s="56"/>
      <c r="EV32" s="206"/>
      <c r="EW32" s="183"/>
      <c r="EX32" s="56"/>
      <c r="EZ32" s="54"/>
      <c r="FA32" s="198"/>
      <c r="FB32" s="198"/>
      <c r="FC32" s="194"/>
      <c r="FD32" s="193"/>
      <c r="FE32" s="193"/>
      <c r="FF32" s="117"/>
      <c r="FG32" s="183"/>
      <c r="FH32" s="199"/>
      <c r="FI32" s="96"/>
      <c r="FJ32" s="54"/>
      <c r="FK32" s="196"/>
      <c r="FL32" s="183"/>
      <c r="FM32" s="183"/>
      <c r="FN32" s="183"/>
      <c r="FO32" s="188"/>
      <c r="FP32" s="188"/>
      <c r="FQ32" s="183"/>
      <c r="FR32" s="183"/>
      <c r="FS32" s="54"/>
      <c r="FT32" s="200"/>
      <c r="FU32" s="200"/>
      <c r="FV32" s="200"/>
      <c r="FW32" s="200"/>
      <c r="FX32" s="200"/>
      <c r="FY32" s="200"/>
      <c r="FZ32" s="200"/>
      <c r="IH32" s="2"/>
    </row>
    <row r="33" spans="1:242" ht="14.25" customHeight="1">
      <c r="A33" s="524" t="s">
        <v>33</v>
      </c>
      <c r="B33" s="685">
        <v>101.075716</v>
      </c>
      <c r="C33" s="685">
        <v>121.40474538999999</v>
      </c>
      <c r="D33" s="192">
        <v>0.20112674136288078</v>
      </c>
      <c r="E33" s="687">
        <v>23.403656999999999</v>
      </c>
      <c r="F33" s="687">
        <v>30.833305480000003</v>
      </c>
      <c r="G33" s="192">
        <v>0.31745673250979567</v>
      </c>
      <c r="H33" s="159"/>
      <c r="I33" s="160"/>
      <c r="J33" s="161"/>
      <c r="K33" s="158"/>
      <c r="L33" s="159"/>
      <c r="M33" s="162"/>
      <c r="N33" s="15"/>
      <c r="O33" s="65"/>
      <c r="T33" s="4"/>
      <c r="V33" s="65"/>
      <c r="X33" s="54"/>
      <c r="Y33" s="55"/>
      <c r="Z33" s="56"/>
      <c r="AA33" s="55"/>
      <c r="AB33" s="56"/>
      <c r="AC33" s="55"/>
      <c r="AD33" s="56"/>
      <c r="AE33" s="181"/>
      <c r="AF33" s="55"/>
      <c r="AG33" s="56"/>
      <c r="AH33" s="201"/>
      <c r="AI33" s="54"/>
      <c r="AJ33" s="162"/>
      <c r="AK33" s="162"/>
      <c r="AL33" s="162"/>
      <c r="AM33" s="162"/>
      <c r="AN33" s="162"/>
      <c r="AO33" s="182"/>
      <c r="AP33" s="182"/>
      <c r="AR33" s="54"/>
      <c r="AS33" s="183"/>
      <c r="AT33" s="56"/>
      <c r="AU33" s="181"/>
      <c r="AV33" s="183"/>
      <c r="AW33" s="56"/>
      <c r="AY33" s="183"/>
      <c r="AZ33" s="56"/>
      <c r="BB33" s="183"/>
      <c r="BC33" s="56"/>
      <c r="BD33" s="182"/>
      <c r="BE33" s="54"/>
      <c r="BF33" s="161"/>
      <c r="BG33" s="161"/>
      <c r="BH33" s="161"/>
      <c r="BI33" s="184"/>
      <c r="BJ33" s="182"/>
      <c r="BK33" s="182"/>
      <c r="BL33" s="182"/>
      <c r="BM33" s="182"/>
      <c r="BN33" s="182"/>
      <c r="BP33" s="54"/>
      <c r="BQ33" s="183"/>
      <c r="BR33" s="183"/>
      <c r="BS33" s="185"/>
      <c r="BT33" s="183"/>
      <c r="BU33" s="183"/>
      <c r="BV33" s="183"/>
      <c r="BW33" s="183"/>
      <c r="BX33" s="183"/>
      <c r="BZ33" s="54"/>
      <c r="CA33" s="57"/>
      <c r="CB33" s="57"/>
      <c r="CC33" s="57"/>
      <c r="CD33" s="57"/>
      <c r="CE33" s="57"/>
      <c r="CF33" s="57"/>
      <c r="CG33" s="57"/>
      <c r="CH33" s="57"/>
      <c r="CI33" s="186"/>
      <c r="CJ33" s="54"/>
      <c r="CK33" s="55"/>
      <c r="CL33" s="187"/>
      <c r="CM33" s="55"/>
      <c r="CN33" s="55"/>
      <c r="CO33" s="55"/>
      <c r="CP33" s="55"/>
      <c r="CQ33" s="55"/>
      <c r="CR33" s="188"/>
      <c r="CT33" s="54"/>
      <c r="CU33" s="189"/>
      <c r="CV33" s="189"/>
      <c r="CW33" s="189"/>
      <c r="CX33" s="189"/>
      <c r="CY33" s="189"/>
      <c r="CZ33" s="189"/>
      <c r="DA33" s="189"/>
      <c r="DB33" s="189"/>
      <c r="DC33" s="186"/>
      <c r="DD33" s="54"/>
      <c r="DE33" s="183"/>
      <c r="DF33" s="56"/>
      <c r="DG33" s="203"/>
      <c r="DH33" s="190"/>
      <c r="DI33" s="56"/>
      <c r="DJ33" s="204"/>
      <c r="DK33" s="205"/>
      <c r="DL33" s="183"/>
      <c r="DM33" s="56"/>
      <c r="DN33" s="56"/>
      <c r="DO33" s="183"/>
      <c r="DP33" s="192"/>
      <c r="DQ33" s="193"/>
      <c r="DR33" s="54"/>
      <c r="DS33" s="193"/>
      <c r="DT33" s="193"/>
      <c r="DU33" s="193"/>
      <c r="DV33" s="193"/>
      <c r="DW33" s="193"/>
      <c r="DX33" s="205"/>
      <c r="DY33" s="54"/>
      <c r="DZ33" s="55"/>
      <c r="EA33" s="194"/>
      <c r="EB33" s="194"/>
      <c r="EC33" s="195"/>
      <c r="ED33" s="195"/>
      <c r="EE33" s="195"/>
      <c r="EF33" s="54"/>
      <c r="EG33" s="196"/>
      <c r="EH33" s="183"/>
      <c r="EI33" s="183"/>
      <c r="EJ33" s="183"/>
      <c r="EK33" s="188"/>
      <c r="EL33" s="188"/>
      <c r="EM33" s="183"/>
      <c r="EN33" s="183"/>
      <c r="EO33" s="197"/>
      <c r="EP33" s="54"/>
      <c r="EQ33" s="183"/>
      <c r="ER33" s="56"/>
      <c r="ES33" s="205"/>
      <c r="ET33" s="183"/>
      <c r="EU33" s="56"/>
      <c r="EV33" s="206"/>
      <c r="EW33" s="183"/>
      <c r="EX33" s="56"/>
      <c r="EZ33" s="54"/>
      <c r="FA33" s="198"/>
      <c r="FB33" s="198"/>
      <c r="FC33" s="194"/>
      <c r="FD33" s="193"/>
      <c r="FE33" s="193"/>
      <c r="FF33" s="117"/>
      <c r="FG33" s="183"/>
      <c r="FH33" s="199"/>
      <c r="FI33" s="96"/>
      <c r="FJ33" s="54"/>
      <c r="FK33" s="196"/>
      <c r="FL33" s="183"/>
      <c r="FM33" s="183"/>
      <c r="FN33" s="183"/>
      <c r="FO33" s="188"/>
      <c r="FP33" s="188"/>
      <c r="FQ33" s="183"/>
      <c r="FR33" s="183"/>
      <c r="FS33" s="54"/>
      <c r="FT33" s="200"/>
      <c r="FU33" s="200"/>
      <c r="FV33" s="200"/>
      <c r="FW33" s="200"/>
      <c r="FX33" s="200"/>
      <c r="FY33" s="200"/>
      <c r="FZ33" s="200"/>
      <c r="IH33" s="2"/>
    </row>
    <row r="34" spans="1:242" ht="14.25" customHeight="1">
      <c r="A34" s="670" t="s">
        <v>34</v>
      </c>
      <c r="B34" s="682">
        <v>235.24283600000001</v>
      </c>
      <c r="C34" s="682">
        <v>255.42590807999997</v>
      </c>
      <c r="D34" s="683">
        <v>8.5796755485467724E-2</v>
      </c>
      <c r="E34" s="684">
        <v>180.34956599999998</v>
      </c>
      <c r="F34" s="684">
        <v>140.33744352999997</v>
      </c>
      <c r="G34" s="683">
        <v>-0.22185871226327214</v>
      </c>
      <c r="H34" s="159"/>
      <c r="I34" s="160"/>
      <c r="J34" s="161"/>
      <c r="K34" s="158"/>
      <c r="L34" s="159"/>
      <c r="M34" s="162"/>
      <c r="N34" s="15"/>
      <c r="O34" s="65"/>
      <c r="T34" s="4"/>
      <c r="V34" s="65"/>
      <c r="X34" s="54"/>
      <c r="Y34" s="55"/>
      <c r="Z34" s="56"/>
      <c r="AA34" s="55"/>
      <c r="AB34" s="56"/>
      <c r="AC34" s="55"/>
      <c r="AD34" s="56"/>
      <c r="AE34" s="181"/>
      <c r="AF34" s="55"/>
      <c r="AG34" s="56"/>
      <c r="AH34" s="201"/>
      <c r="AI34" s="54"/>
      <c r="AJ34" s="162"/>
      <c r="AK34" s="162"/>
      <c r="AL34" s="162"/>
      <c r="AM34" s="162"/>
      <c r="AN34" s="162"/>
      <c r="AO34" s="182"/>
      <c r="AP34" s="182"/>
      <c r="AR34" s="54"/>
      <c r="AS34" s="183"/>
      <c r="AT34" s="56"/>
      <c r="AU34" s="181"/>
      <c r="AV34" s="183"/>
      <c r="AW34" s="56"/>
      <c r="AY34" s="183"/>
      <c r="AZ34" s="56"/>
      <c r="BB34" s="183"/>
      <c r="BC34" s="56"/>
      <c r="BD34" s="182"/>
      <c r="BE34" s="54"/>
      <c r="BF34" s="161"/>
      <c r="BG34" s="161"/>
      <c r="BH34" s="161"/>
      <c r="BI34" s="184"/>
      <c r="BJ34" s="182"/>
      <c r="BK34" s="182"/>
      <c r="BL34" s="182"/>
      <c r="BM34" s="182"/>
      <c r="BN34" s="182"/>
      <c r="BP34" s="54"/>
      <c r="BQ34" s="183"/>
      <c r="BR34" s="183"/>
      <c r="BS34" s="185"/>
      <c r="BT34" s="183"/>
      <c r="BU34" s="183"/>
      <c r="BV34" s="183"/>
      <c r="BW34" s="183"/>
      <c r="BX34" s="183"/>
      <c r="BZ34" s="54"/>
      <c r="CA34" s="57"/>
      <c r="CB34" s="57"/>
      <c r="CC34" s="57"/>
      <c r="CD34" s="57"/>
      <c r="CE34" s="57"/>
      <c r="CF34" s="57"/>
      <c r="CG34" s="57"/>
      <c r="CH34" s="57"/>
      <c r="CI34" s="186"/>
      <c r="CJ34" s="54"/>
      <c r="CK34" s="55"/>
      <c r="CL34" s="187"/>
      <c r="CM34" s="55"/>
      <c r="CN34" s="55"/>
      <c r="CO34" s="55"/>
      <c r="CP34" s="55"/>
      <c r="CQ34" s="55"/>
      <c r="CR34" s="188"/>
      <c r="CT34" s="54"/>
      <c r="CU34" s="189"/>
      <c r="CV34" s="189"/>
      <c r="CW34" s="189"/>
      <c r="CX34" s="189"/>
      <c r="CY34" s="189"/>
      <c r="CZ34" s="189"/>
      <c r="DA34" s="189"/>
      <c r="DB34" s="189"/>
      <c r="DC34" s="186"/>
      <c r="DD34" s="54"/>
      <c r="DE34" s="183"/>
      <c r="DF34" s="56"/>
      <c r="DG34" s="203"/>
      <c r="DH34" s="190"/>
      <c r="DI34" s="56"/>
      <c r="DJ34" s="204"/>
      <c r="DK34" s="205"/>
      <c r="DL34" s="183"/>
      <c r="DM34" s="56"/>
      <c r="DN34" s="56"/>
      <c r="DO34" s="183"/>
      <c r="DP34" s="192"/>
      <c r="DQ34" s="193"/>
      <c r="DR34" s="54"/>
      <c r="DS34" s="193"/>
      <c r="DT34" s="193"/>
      <c r="DU34" s="193"/>
      <c r="DV34" s="193"/>
      <c r="DW34" s="193"/>
      <c r="DX34" s="205"/>
      <c r="DY34" s="54"/>
      <c r="DZ34" s="55"/>
      <c r="EA34" s="194"/>
      <c r="EB34" s="194"/>
      <c r="EC34" s="195"/>
      <c r="ED34" s="195"/>
      <c r="EE34" s="195"/>
      <c r="EF34" s="54"/>
      <c r="EG34" s="196"/>
      <c r="EH34" s="183"/>
      <c r="EI34" s="183"/>
      <c r="EJ34" s="183"/>
      <c r="EK34" s="188"/>
      <c r="EL34" s="188"/>
      <c r="EM34" s="183"/>
      <c r="EN34" s="183"/>
      <c r="EO34" s="197"/>
      <c r="EP34" s="54"/>
      <c r="EQ34" s="183"/>
      <c r="ER34" s="56"/>
      <c r="ES34" s="205"/>
      <c r="ET34" s="183"/>
      <c r="EU34" s="56"/>
      <c r="EV34" s="206"/>
      <c r="EW34" s="183"/>
      <c r="EX34" s="56"/>
      <c r="EZ34" s="54"/>
      <c r="FA34" s="198"/>
      <c r="FB34" s="198"/>
      <c r="FC34" s="194"/>
      <c r="FD34" s="193"/>
      <c r="FE34" s="193"/>
      <c r="FF34" s="117"/>
      <c r="FG34" s="183"/>
      <c r="FH34" s="199"/>
      <c r="FI34" s="96"/>
      <c r="FJ34" s="54"/>
      <c r="FK34" s="196"/>
      <c r="FL34" s="183"/>
      <c r="FM34" s="183"/>
      <c r="FN34" s="183"/>
      <c r="FO34" s="188"/>
      <c r="FP34" s="188"/>
      <c r="FQ34" s="183"/>
      <c r="FR34" s="183"/>
      <c r="FS34" s="54"/>
      <c r="FT34" s="200"/>
      <c r="FU34" s="200"/>
      <c r="FV34" s="200"/>
      <c r="FW34" s="200"/>
      <c r="FX34" s="200"/>
      <c r="FY34" s="200"/>
      <c r="FZ34" s="200"/>
      <c r="IH34" s="2"/>
    </row>
    <row r="35" spans="1:242" ht="14.25" customHeight="1">
      <c r="A35" s="524" t="s">
        <v>35</v>
      </c>
      <c r="B35" s="685">
        <v>509.17647199999999</v>
      </c>
      <c r="C35" s="685">
        <v>522.35022634000006</v>
      </c>
      <c r="D35" s="192">
        <v>2.5872669034086915E-2</v>
      </c>
      <c r="E35" s="687">
        <v>244.18197000000001</v>
      </c>
      <c r="F35" s="687">
        <v>252.84615780999999</v>
      </c>
      <c r="G35" s="192">
        <v>3.5482504338874676E-2</v>
      </c>
      <c r="H35" s="213"/>
      <c r="I35" s="160"/>
      <c r="J35" s="215"/>
      <c r="K35" s="212"/>
      <c r="L35" s="213"/>
      <c r="M35" s="216"/>
      <c r="N35" s="15"/>
      <c r="O35" s="65"/>
      <c r="T35" s="4"/>
      <c r="V35" s="65"/>
      <c r="X35" s="54"/>
      <c r="Y35" s="55"/>
      <c r="Z35" s="56"/>
      <c r="AA35" s="55"/>
      <c r="AB35" s="56"/>
      <c r="AC35" s="55"/>
      <c r="AD35" s="56"/>
      <c r="AE35" s="181"/>
      <c r="AF35" s="55"/>
      <c r="AG35" s="56"/>
      <c r="AH35" s="201"/>
      <c r="AI35" s="54"/>
      <c r="AJ35" s="162"/>
      <c r="AK35" s="162"/>
      <c r="AL35" s="162"/>
      <c r="AM35" s="162"/>
      <c r="AN35" s="162"/>
      <c r="AO35" s="182"/>
      <c r="AP35" s="182"/>
      <c r="AR35" s="54"/>
      <c r="AS35" s="183"/>
      <c r="AT35" s="56"/>
      <c r="AU35" s="181"/>
      <c r="AV35" s="183"/>
      <c r="AW35" s="56"/>
      <c r="AY35" s="183"/>
      <c r="AZ35" s="56"/>
      <c r="BB35" s="183"/>
      <c r="BC35" s="56"/>
      <c r="BD35" s="182"/>
      <c r="BE35" s="54"/>
      <c r="BF35" s="161"/>
      <c r="BG35" s="161"/>
      <c r="BH35" s="161"/>
      <c r="BI35" s="184"/>
      <c r="BJ35" s="182"/>
      <c r="BK35" s="182"/>
      <c r="BL35" s="182"/>
      <c r="BM35" s="182"/>
      <c r="BN35" s="182"/>
      <c r="BP35" s="54"/>
      <c r="BQ35" s="183"/>
      <c r="BR35" s="183"/>
      <c r="BS35" s="185"/>
      <c r="BT35" s="183"/>
      <c r="BU35" s="183"/>
      <c r="BV35" s="183"/>
      <c r="BW35" s="183"/>
      <c r="BX35" s="183"/>
      <c r="BZ35" s="54"/>
      <c r="CA35" s="57"/>
      <c r="CB35" s="57"/>
      <c r="CC35" s="57"/>
      <c r="CD35" s="57"/>
      <c r="CE35" s="57"/>
      <c r="CF35" s="57"/>
      <c r="CG35" s="57"/>
      <c r="CH35" s="57"/>
      <c r="CI35" s="186"/>
      <c r="CJ35" s="54"/>
      <c r="CK35" s="55"/>
      <c r="CL35" s="187"/>
      <c r="CM35" s="55"/>
      <c r="CN35" s="55"/>
      <c r="CO35" s="55"/>
      <c r="CP35" s="55"/>
      <c r="CQ35" s="55"/>
      <c r="CR35" s="188"/>
      <c r="CT35" s="54"/>
      <c r="CU35" s="189"/>
      <c r="CV35" s="189"/>
      <c r="CW35" s="189"/>
      <c r="CX35" s="189"/>
      <c r="CY35" s="189"/>
      <c r="CZ35" s="189"/>
      <c r="DA35" s="189"/>
      <c r="DB35" s="189"/>
      <c r="DC35" s="186"/>
      <c r="DD35" s="54"/>
      <c r="DE35" s="183"/>
      <c r="DF35" s="56"/>
      <c r="DG35" s="203"/>
      <c r="DH35" s="190"/>
      <c r="DI35" s="56"/>
      <c r="DJ35" s="204"/>
      <c r="DK35" s="205"/>
      <c r="DL35" s="183"/>
      <c r="DM35" s="56"/>
      <c r="DN35" s="56"/>
      <c r="DO35" s="183"/>
      <c r="DP35" s="192"/>
      <c r="DQ35" s="193"/>
      <c r="DR35" s="54"/>
      <c r="DS35" s="193"/>
      <c r="DT35" s="193"/>
      <c r="DU35" s="193"/>
      <c r="DV35" s="193"/>
      <c r="DW35" s="193"/>
      <c r="DX35" s="205"/>
      <c r="DY35" s="54"/>
      <c r="DZ35" s="55"/>
      <c r="EA35" s="194"/>
      <c r="EB35" s="194"/>
      <c r="EC35" s="195"/>
      <c r="ED35" s="195"/>
      <c r="EE35" s="195"/>
      <c r="EF35" s="54"/>
      <c r="EG35" s="196"/>
      <c r="EH35" s="183"/>
      <c r="EI35" s="183"/>
      <c r="EJ35" s="183"/>
      <c r="EK35" s="188"/>
      <c r="EL35" s="188"/>
      <c r="EM35" s="183"/>
      <c r="EN35" s="183"/>
      <c r="EO35" s="197"/>
      <c r="EP35" s="54"/>
      <c r="EQ35" s="183"/>
      <c r="ER35" s="56"/>
      <c r="ES35" s="205"/>
      <c r="ET35" s="183"/>
      <c r="EU35" s="56"/>
      <c r="EV35" s="206"/>
      <c r="EW35" s="183"/>
      <c r="EX35" s="56"/>
      <c r="EZ35" s="54"/>
      <c r="FA35" s="198"/>
      <c r="FB35" s="198"/>
      <c r="FC35" s="194"/>
      <c r="FD35" s="193"/>
      <c r="FE35" s="193"/>
      <c r="FF35" s="117"/>
      <c r="FG35" s="183"/>
      <c r="FH35" s="199"/>
      <c r="FI35" s="96"/>
      <c r="FJ35" s="54"/>
      <c r="FK35" s="196"/>
      <c r="FL35" s="183"/>
      <c r="FM35" s="183"/>
      <c r="FN35" s="183"/>
      <c r="FO35" s="188"/>
      <c r="FP35" s="188"/>
      <c r="FQ35" s="183"/>
      <c r="FR35" s="183"/>
      <c r="FS35" s="54"/>
      <c r="FT35" s="200"/>
      <c r="FU35" s="200"/>
      <c r="FV35" s="200"/>
      <c r="FW35" s="200"/>
      <c r="FX35" s="200"/>
      <c r="FY35" s="200"/>
      <c r="FZ35" s="200"/>
      <c r="IH35" s="2"/>
    </row>
    <row r="36" spans="1:242" ht="14.25" customHeight="1">
      <c r="A36" s="718" t="s">
        <v>129</v>
      </c>
      <c r="B36" s="719">
        <v>1100.66886</v>
      </c>
      <c r="C36" s="719">
        <v>1198.5704799300001</v>
      </c>
      <c r="D36" s="720">
        <v>8.8947387800178301E-2</v>
      </c>
      <c r="E36" s="721">
        <v>521.9221</v>
      </c>
      <c r="F36" s="721">
        <v>531.64402131999998</v>
      </c>
      <c r="G36" s="720">
        <v>1.8627150143670779E-2</v>
      </c>
      <c r="H36" s="213"/>
      <c r="I36" s="160"/>
      <c r="J36" s="215"/>
      <c r="K36" s="212"/>
      <c r="L36" s="213"/>
      <c r="M36" s="216"/>
      <c r="N36" s="15"/>
      <c r="O36" s="65"/>
      <c r="T36" s="4"/>
      <c r="V36" s="65"/>
      <c r="X36" s="17"/>
      <c r="Y36" s="75"/>
      <c r="Z36" s="76"/>
      <c r="AA36" s="75"/>
      <c r="AB36" s="76"/>
      <c r="AC36" s="75"/>
      <c r="AD36" s="76"/>
      <c r="AE36" s="218"/>
      <c r="AF36" s="75"/>
      <c r="AG36" s="76"/>
      <c r="AH36" s="117"/>
      <c r="AI36" s="17"/>
      <c r="AJ36" s="216"/>
      <c r="AK36" s="216"/>
      <c r="AL36" s="216"/>
      <c r="AM36" s="216"/>
      <c r="AN36" s="216"/>
      <c r="AO36" s="182"/>
      <c r="AP36" s="182"/>
      <c r="AQ36" s="4"/>
      <c r="AR36" s="17"/>
      <c r="AS36" s="220"/>
      <c r="AT36" s="76"/>
      <c r="AU36" s="218"/>
      <c r="AV36" s="220"/>
      <c r="AW36" s="76"/>
      <c r="AY36" s="220"/>
      <c r="AZ36" s="76"/>
      <c r="BA36" s="73"/>
      <c r="BB36" s="220"/>
      <c r="BC36" s="76"/>
      <c r="BD36" s="182"/>
      <c r="BE36" s="17"/>
      <c r="BF36" s="215"/>
      <c r="BG36" s="215"/>
      <c r="BH36" s="215"/>
      <c r="BI36" s="211"/>
      <c r="BJ36" s="182"/>
      <c r="BK36" s="182"/>
      <c r="BL36" s="182"/>
      <c r="BM36" s="182"/>
      <c r="BN36" s="182"/>
      <c r="BO36" s="4"/>
      <c r="BP36" s="17"/>
      <c r="BQ36" s="220"/>
      <c r="BR36" s="220"/>
      <c r="BS36" s="221"/>
      <c r="BT36" s="220"/>
      <c r="BU36" s="220"/>
      <c r="BV36" s="220"/>
      <c r="BW36" s="220"/>
      <c r="BX36" s="220"/>
      <c r="BY36" s="4"/>
      <c r="BZ36" s="17"/>
      <c r="CA36" s="77"/>
      <c r="CB36" s="77"/>
      <c r="CC36" s="77"/>
      <c r="CD36" s="77"/>
      <c r="CE36" s="77"/>
      <c r="CF36" s="77"/>
      <c r="CG36" s="77"/>
      <c r="CH36" s="77"/>
      <c r="CI36" s="186"/>
      <c r="CJ36" s="17"/>
      <c r="CK36" s="75"/>
      <c r="CL36" s="223"/>
      <c r="CM36" s="75"/>
      <c r="CN36" s="75"/>
      <c r="CO36" s="75"/>
      <c r="CP36" s="75"/>
      <c r="CQ36" s="75"/>
      <c r="CR36" s="224"/>
      <c r="CS36" s="4"/>
      <c r="CT36" s="17"/>
      <c r="CU36" s="225"/>
      <c r="CV36" s="225"/>
      <c r="CW36" s="225"/>
      <c r="CX36" s="225"/>
      <c r="CY36" s="225"/>
      <c r="CZ36" s="225"/>
      <c r="DA36" s="225"/>
      <c r="DB36" s="225"/>
      <c r="DC36" s="186"/>
      <c r="DD36" s="17"/>
      <c r="DE36" s="220"/>
      <c r="DF36" s="76"/>
      <c r="DG36" s="218"/>
      <c r="DH36" s="226"/>
      <c r="DI36" s="76"/>
      <c r="DJ36" s="220"/>
      <c r="DK36" s="227"/>
      <c r="DL36" s="220"/>
      <c r="DM36" s="76"/>
      <c r="DN36" s="76"/>
      <c r="DO36" s="220"/>
      <c r="DP36" s="228"/>
      <c r="DQ36" s="193"/>
      <c r="DR36" s="17"/>
      <c r="DS36" s="229"/>
      <c r="DT36" s="229"/>
      <c r="DU36" s="229"/>
      <c r="DV36" s="229"/>
      <c r="DW36" s="229"/>
      <c r="DX36" s="227"/>
      <c r="DY36" s="17"/>
      <c r="DZ36" s="75"/>
      <c r="EA36" s="230"/>
      <c r="EB36" s="230"/>
      <c r="EC36" s="231"/>
      <c r="ED36" s="231"/>
      <c r="EE36" s="231"/>
      <c r="EF36" s="17"/>
      <c r="EG36" s="232"/>
      <c r="EH36" s="220"/>
      <c r="EI36" s="220"/>
      <c r="EJ36" s="220"/>
      <c r="EK36" s="224"/>
      <c r="EL36" s="224"/>
      <c r="EM36" s="220"/>
      <c r="EN36" s="220"/>
      <c r="EO36" s="197"/>
      <c r="EP36" s="17"/>
      <c r="EQ36" s="220"/>
      <c r="ER36" s="76"/>
      <c r="ES36" s="227"/>
      <c r="ET36" s="220"/>
      <c r="EU36" s="76"/>
      <c r="EV36" s="76"/>
      <c r="EW36" s="220"/>
      <c r="EX36" s="76"/>
      <c r="EY36" s="4"/>
      <c r="EZ36" s="17"/>
      <c r="FA36" s="233"/>
      <c r="FB36" s="233"/>
      <c r="FC36" s="230"/>
      <c r="FD36" s="229"/>
      <c r="FE36" s="229"/>
      <c r="FF36" s="116"/>
      <c r="FG36" s="220"/>
      <c r="FH36" s="234"/>
      <c r="FI36" s="96"/>
      <c r="FJ36" s="17"/>
      <c r="FK36" s="232"/>
      <c r="FL36" s="220"/>
      <c r="FM36" s="220"/>
      <c r="FN36" s="220"/>
      <c r="FO36" s="224"/>
      <c r="FP36" s="224"/>
      <c r="FQ36" s="220"/>
      <c r="FR36" s="220"/>
      <c r="FS36" s="17"/>
      <c r="FT36" s="235"/>
      <c r="FU36" s="235"/>
      <c r="FV36" s="235"/>
      <c r="FW36" s="235"/>
      <c r="FX36" s="235"/>
      <c r="FY36" s="235"/>
      <c r="FZ36" s="235"/>
      <c r="IH36" s="2"/>
    </row>
    <row r="37" spans="1:242" s="250" customFormat="1" ht="14.25" customHeight="1">
      <c r="A37" s="681" t="s">
        <v>128</v>
      </c>
      <c r="B37" s="691">
        <v>22546.068125000002</v>
      </c>
      <c r="C37" s="691">
        <v>22938.76752936</v>
      </c>
      <c r="D37" s="692">
        <v>1.7417644716710479E-2</v>
      </c>
      <c r="E37" s="693">
        <v>5047.5548769999996</v>
      </c>
      <c r="F37" s="693">
        <v>5508.7445198699988</v>
      </c>
      <c r="G37" s="692">
        <v>9.1368921013911919E-2</v>
      </c>
      <c r="H37" s="4"/>
      <c r="I37" s="160"/>
      <c r="J37" s="110"/>
      <c r="K37" s="110"/>
      <c r="L37" s="186"/>
      <c r="M37" s="4"/>
      <c r="N37" s="16"/>
      <c r="O37" s="17"/>
      <c r="P37" s="17"/>
      <c r="Q37" s="17"/>
      <c r="R37" s="17"/>
      <c r="S37" s="17"/>
      <c r="T37" s="17"/>
      <c r="U37" s="17"/>
      <c r="V37" s="17"/>
      <c r="W37" s="17"/>
      <c r="X37" s="74"/>
      <c r="Y37" s="75"/>
      <c r="Z37" s="76"/>
      <c r="AA37" s="75"/>
      <c r="AB37" s="76"/>
      <c r="AC37" s="75"/>
      <c r="AD37" s="76"/>
      <c r="AE37" s="218"/>
      <c r="AF37" s="75"/>
      <c r="AG37" s="76"/>
      <c r="AH37" s="116"/>
      <c r="AI37" s="74"/>
      <c r="AJ37" s="216"/>
      <c r="AK37" s="216"/>
      <c r="AL37" s="216"/>
      <c r="AM37" s="216"/>
      <c r="AN37" s="216"/>
      <c r="AO37" s="219"/>
      <c r="AP37" s="219"/>
      <c r="AQ37" s="17"/>
      <c r="AR37" s="74"/>
      <c r="AS37" s="220"/>
      <c r="AT37" s="76"/>
      <c r="AU37" s="218"/>
      <c r="AV37" s="220"/>
      <c r="AW37" s="76"/>
      <c r="AX37" s="17"/>
      <c r="AY37" s="220"/>
      <c r="AZ37" s="76"/>
      <c r="BA37" s="94"/>
      <c r="BB37" s="220"/>
      <c r="BC37" s="76"/>
      <c r="BD37" s="219"/>
      <c r="BE37" s="74"/>
      <c r="BF37" s="215"/>
      <c r="BG37" s="215"/>
      <c r="BH37" s="215"/>
      <c r="BI37" s="211"/>
      <c r="BJ37" s="219"/>
      <c r="BK37" s="219"/>
      <c r="BL37" s="219"/>
      <c r="BM37" s="219"/>
      <c r="BN37" s="219"/>
      <c r="BO37" s="17"/>
      <c r="BP37" s="74"/>
      <c r="BQ37" s="220"/>
      <c r="BR37" s="220"/>
      <c r="BS37" s="221"/>
      <c r="BT37" s="220"/>
      <c r="BU37" s="220"/>
      <c r="BV37" s="220"/>
      <c r="BW37" s="220"/>
      <c r="BX37" s="220"/>
      <c r="BY37" s="17"/>
      <c r="BZ37" s="74"/>
      <c r="CA37" s="77"/>
      <c r="CB37" s="77"/>
      <c r="CC37" s="77"/>
      <c r="CD37" s="77"/>
      <c r="CE37" s="77"/>
      <c r="CF37" s="77"/>
      <c r="CG37" s="77"/>
      <c r="CH37" s="77"/>
      <c r="CI37" s="222"/>
      <c r="CJ37" s="74"/>
      <c r="CK37" s="75"/>
      <c r="CL37" s="223"/>
      <c r="CM37" s="75"/>
      <c r="CN37" s="75"/>
      <c r="CO37" s="75"/>
      <c r="CP37" s="75"/>
      <c r="CQ37" s="75"/>
      <c r="CR37" s="224"/>
      <c r="CS37" s="17"/>
      <c r="CT37" s="74"/>
      <c r="CU37" s="225"/>
      <c r="CV37" s="225"/>
      <c r="CW37" s="225"/>
      <c r="CX37" s="225"/>
      <c r="CY37" s="225"/>
      <c r="CZ37" s="225"/>
      <c r="DA37" s="225"/>
      <c r="DB37" s="225"/>
      <c r="DC37" s="222"/>
      <c r="DD37" s="74"/>
      <c r="DE37" s="220"/>
      <c r="DF37" s="76"/>
      <c r="DG37" s="218"/>
      <c r="DH37" s="226"/>
      <c r="DI37" s="76"/>
      <c r="DJ37" s="220"/>
      <c r="DK37" s="227"/>
      <c r="DL37" s="220"/>
      <c r="DM37" s="76"/>
      <c r="DN37" s="76"/>
      <c r="DO37" s="220"/>
      <c r="DP37" s="228"/>
      <c r="DQ37" s="229"/>
      <c r="DR37" s="74"/>
      <c r="DS37" s="229"/>
      <c r="DT37" s="229"/>
      <c r="DU37" s="229"/>
      <c r="DV37" s="229"/>
      <c r="DW37" s="229"/>
      <c r="DX37" s="227"/>
      <c r="DY37" s="74"/>
      <c r="DZ37" s="75"/>
      <c r="EA37" s="230"/>
      <c r="EB37" s="230"/>
      <c r="EC37" s="231"/>
      <c r="ED37" s="231"/>
      <c r="EE37" s="231"/>
      <c r="EF37" s="74"/>
      <c r="EG37" s="232"/>
      <c r="EH37" s="220"/>
      <c r="EI37" s="220"/>
      <c r="EJ37" s="220"/>
      <c r="EK37" s="224"/>
      <c r="EL37" s="224"/>
      <c r="EM37" s="220"/>
      <c r="EN37" s="220"/>
      <c r="EO37" s="197"/>
      <c r="EP37" s="74"/>
      <c r="EQ37" s="220"/>
      <c r="ER37" s="76"/>
      <c r="ES37" s="227"/>
      <c r="ET37" s="220"/>
      <c r="EU37" s="76"/>
      <c r="EV37" s="76"/>
      <c r="EW37" s="220"/>
      <c r="EX37" s="76"/>
      <c r="EY37" s="17"/>
      <c r="EZ37" s="74"/>
      <c r="FA37" s="233"/>
      <c r="FB37" s="233"/>
      <c r="FC37" s="230"/>
      <c r="FD37" s="229"/>
      <c r="FE37" s="229"/>
      <c r="FF37" s="116"/>
      <c r="FG37" s="220"/>
      <c r="FH37" s="234"/>
      <c r="FI37" s="96"/>
      <c r="FJ37" s="74"/>
      <c r="FK37" s="232"/>
      <c r="FL37" s="220"/>
      <c r="FM37" s="220"/>
      <c r="FN37" s="220"/>
      <c r="FO37" s="224"/>
      <c r="FP37" s="224"/>
      <c r="FQ37" s="220"/>
      <c r="FR37" s="220"/>
      <c r="FS37" s="74"/>
      <c r="FT37" s="235"/>
      <c r="FU37" s="235"/>
      <c r="FV37" s="235"/>
      <c r="FW37" s="235"/>
      <c r="FX37" s="235"/>
      <c r="FY37" s="235"/>
      <c r="FZ37" s="235"/>
      <c r="GA37" s="4"/>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row>
    <row r="38" spans="1:242" ht="12" customHeight="1">
      <c r="A38" s="19" t="s">
        <v>398</v>
      </c>
      <c r="B38" s="93"/>
      <c r="C38" s="251"/>
      <c r="D38" s="93"/>
      <c r="E38" s="93"/>
      <c r="F38" s="252"/>
      <c r="G38" s="252"/>
      <c r="Y38" s="110"/>
      <c r="AA38" s="201"/>
      <c r="AJ38" s="110"/>
      <c r="AS38" s="253"/>
      <c r="AT38" s="4"/>
      <c r="AU38" s="253"/>
      <c r="AV38" s="4"/>
      <c r="AX38" s="4"/>
      <c r="AZ38" s="4"/>
      <c r="BB38" s="4"/>
      <c r="BF38" s="110"/>
      <c r="BQ38" s="253"/>
      <c r="BS38" s="253"/>
      <c r="CA38" s="253"/>
      <c r="CB38" s="4"/>
      <c r="CC38" s="253"/>
      <c r="CF38" s="4"/>
      <c r="CG38" s="4"/>
      <c r="CH38" s="4"/>
      <c r="CK38" s="253"/>
      <c r="CL38" s="4"/>
      <c r="CM38" s="253"/>
      <c r="CN38" s="4"/>
      <c r="CP38" s="4"/>
      <c r="CQ38" s="4"/>
      <c r="CR38" s="4"/>
      <c r="CS38" s="4"/>
      <c r="CU38" s="253"/>
      <c r="CW38" s="253"/>
      <c r="DE38" s="253"/>
      <c r="DG38" s="110"/>
      <c r="DS38" s="253"/>
      <c r="DW38" s="4"/>
      <c r="DZ38" s="253"/>
      <c r="EA38" s="254"/>
      <c r="EB38" s="253"/>
      <c r="EC38" s="110"/>
      <c r="ED38" s="110"/>
      <c r="EE38" s="110"/>
      <c r="EF38" s="110"/>
      <c r="EG38" s="253"/>
      <c r="EH38" s="254"/>
      <c r="EI38" s="253"/>
      <c r="EJ38" s="110"/>
      <c r="EK38" s="110"/>
      <c r="EL38" s="110"/>
      <c r="EQ38" s="253"/>
      <c r="ES38" s="253"/>
      <c r="FA38" s="253"/>
      <c r="FE38" s="4"/>
      <c r="FK38" s="253"/>
      <c r="FL38" s="254"/>
      <c r="FM38" s="253"/>
      <c r="FN38" s="110"/>
      <c r="FO38" s="110"/>
      <c r="FP38" s="110"/>
      <c r="FQ38" s="94"/>
      <c r="FR38" s="4"/>
      <c r="FS38" s="94"/>
      <c r="GA38" s="96"/>
    </row>
    <row r="39" spans="1:242" ht="12" customHeight="1">
      <c r="A39" s="554"/>
      <c r="B39" s="447"/>
      <c r="C39" s="447"/>
      <c r="D39" s="25"/>
      <c r="E39" s="25"/>
      <c r="F39" s="255"/>
      <c r="G39" s="25"/>
      <c r="Y39" s="256"/>
      <c r="Z39" s="257"/>
      <c r="AA39" s="257"/>
      <c r="AB39" s="257"/>
      <c r="AC39" s="257"/>
      <c r="AD39" s="258"/>
      <c r="AE39" s="257"/>
      <c r="AF39" s="257"/>
      <c r="AG39" s="257"/>
      <c r="AJ39" s="253"/>
      <c r="AS39" s="253"/>
      <c r="AT39" s="4"/>
      <c r="AV39" s="4"/>
      <c r="AX39" s="4"/>
      <c r="AZ39" s="4"/>
      <c r="BB39" s="4"/>
      <c r="BF39" s="253"/>
      <c r="BQ39" s="253"/>
      <c r="CA39" s="253"/>
      <c r="CD39" s="4"/>
      <c r="CE39" s="4"/>
      <c r="CH39" s="4"/>
      <c r="CI39" s="4"/>
      <c r="CJ39" s="4"/>
      <c r="CK39" s="253"/>
      <c r="CL39" s="4"/>
      <c r="CM39" s="4"/>
      <c r="CN39" s="4"/>
      <c r="CP39" s="4"/>
      <c r="CQ39" s="4"/>
      <c r="CR39" s="4"/>
      <c r="CS39" s="4"/>
      <c r="DE39" s="259"/>
      <c r="DG39" s="253"/>
      <c r="DS39" s="110"/>
      <c r="DW39" s="4"/>
      <c r="DZ39" s="110"/>
      <c r="EA39" s="253"/>
      <c r="EC39" s="4"/>
      <c r="ED39" s="4"/>
      <c r="EE39" s="4"/>
      <c r="EF39" s="4"/>
      <c r="EG39" s="110"/>
      <c r="EH39" s="253"/>
      <c r="EJ39" s="4"/>
      <c r="EK39" s="4"/>
      <c r="EL39" s="4"/>
      <c r="EM39" s="4"/>
      <c r="EO39" s="4"/>
      <c r="FK39" s="110"/>
      <c r="FL39" s="253"/>
      <c r="FM39" s="94"/>
      <c r="FN39" s="4"/>
      <c r="FO39" s="4"/>
      <c r="FP39" s="4"/>
      <c r="FQ39" s="4"/>
      <c r="FR39" s="4"/>
      <c r="FS39" s="4"/>
    </row>
    <row r="40" spans="1:242" s="121" customFormat="1" ht="12.75" customHeight="1">
      <c r="A40" s="28"/>
      <c r="B40" s="28"/>
      <c r="C40" s="28"/>
      <c r="D40" s="28"/>
      <c r="E40" s="28"/>
      <c r="H40" s="29"/>
      <c r="I40" s="31"/>
      <c r="J40" s="262"/>
      <c r="K40" s="31"/>
      <c r="L40" s="263"/>
      <c r="M40" s="31"/>
      <c r="N40" s="263"/>
      <c r="O40" s="264"/>
      <c r="P40" s="27"/>
      <c r="Q40" s="27"/>
      <c r="R40" s="27"/>
      <c r="S40" s="27"/>
      <c r="T40" s="27"/>
      <c r="U40" s="27"/>
      <c r="V40" s="27"/>
      <c r="W40" s="27"/>
      <c r="X40" s="27"/>
      <c r="Y40" s="27"/>
      <c r="Z40" s="27"/>
      <c r="AA40" s="31"/>
      <c r="AB40" s="27"/>
      <c r="AC40" s="31"/>
      <c r="AD40" s="27"/>
      <c r="AE40" s="31"/>
      <c r="AF40" s="265"/>
      <c r="AG40" s="27"/>
      <c r="AH40" s="31"/>
      <c r="AI40" s="27"/>
      <c r="AJ40" s="27"/>
      <c r="AK40" s="266"/>
      <c r="AL40" s="267"/>
      <c r="AM40" s="267"/>
      <c r="AN40" s="31"/>
      <c r="AO40" s="31"/>
      <c r="AP40" s="31"/>
      <c r="AQ40" s="31"/>
      <c r="AR40" s="31"/>
      <c r="AS40" s="31"/>
      <c r="AT40" s="31"/>
      <c r="AU40" s="31"/>
      <c r="AV40" s="31"/>
      <c r="AW40" s="31"/>
      <c r="AX40" s="31"/>
      <c r="AY40" s="31"/>
      <c r="AZ40" s="31"/>
      <c r="BA40" s="31"/>
      <c r="BB40" s="31"/>
      <c r="BC40" s="261"/>
      <c r="BD40" s="31"/>
      <c r="BE40" s="31"/>
      <c r="BF40" s="99"/>
      <c r="BG40" s="31"/>
      <c r="BH40" s="31"/>
      <c r="BI40" s="31"/>
      <c r="BJ40" s="31"/>
      <c r="BK40" s="31"/>
      <c r="BL40" s="31"/>
      <c r="BM40" s="31"/>
      <c r="BN40" s="31"/>
      <c r="BO40" s="31"/>
      <c r="BP40" s="31"/>
      <c r="BQ40" s="31"/>
      <c r="BR40" s="27"/>
      <c r="BS40" s="27"/>
      <c r="BT40" s="31"/>
      <c r="BU40" s="31"/>
      <c r="BV40" s="27"/>
      <c r="BW40" s="27"/>
      <c r="BX40" s="27"/>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253"/>
      <c r="DH40" s="31"/>
      <c r="DI40" s="268"/>
      <c r="DJ40" s="31"/>
      <c r="DK40" s="31"/>
      <c r="DL40" s="27"/>
      <c r="DM40" s="269"/>
      <c r="DN40" s="270"/>
      <c r="DO40" s="27"/>
      <c r="DP40" s="31"/>
      <c r="DQ40" s="31"/>
      <c r="DR40" s="31"/>
      <c r="DS40" s="253"/>
      <c r="DT40" s="27"/>
      <c r="DU40" s="27"/>
      <c r="DV40" s="27"/>
      <c r="DW40" s="27"/>
      <c r="DX40" s="27"/>
      <c r="DY40" s="27"/>
      <c r="DZ40" s="27"/>
      <c r="EA40" s="31"/>
      <c r="EB40" s="31"/>
      <c r="EC40" s="31"/>
      <c r="ED40" s="31"/>
      <c r="EE40" s="31"/>
      <c r="EF40" s="31"/>
      <c r="EG40" s="31"/>
      <c r="EH40" s="31"/>
      <c r="EI40" s="31"/>
      <c r="EJ40" s="31"/>
      <c r="EK40" s="271"/>
      <c r="EL40" s="31"/>
      <c r="EM40" s="31"/>
      <c r="EN40" s="27"/>
      <c r="EO40" s="31"/>
      <c r="EP40" s="31"/>
      <c r="EQ40" s="27"/>
      <c r="ER40" s="31"/>
      <c r="ES40" s="31"/>
      <c r="ET40" s="31"/>
      <c r="EU40" s="27"/>
      <c r="EV40" s="31"/>
      <c r="EW40" s="31"/>
      <c r="EX40" s="27"/>
      <c r="EY40" s="31"/>
      <c r="EZ40" s="31"/>
      <c r="FA40" s="31"/>
      <c r="FB40" s="31"/>
      <c r="FC40" s="31"/>
      <c r="FD40" s="31"/>
      <c r="FE40" s="31"/>
      <c r="FF40" s="31"/>
      <c r="FG40" s="31"/>
      <c r="FH40" s="31"/>
      <c r="FI40" s="31"/>
      <c r="FJ40" s="272"/>
      <c r="FK40" s="31"/>
      <c r="FL40" s="31"/>
      <c r="FM40" s="31"/>
      <c r="FN40" s="31"/>
      <c r="FO40" s="31"/>
      <c r="FP40" s="31"/>
      <c r="FQ40" s="31"/>
      <c r="FR40" s="27"/>
      <c r="FS40" s="31"/>
      <c r="FT40" s="272"/>
      <c r="FU40" s="272"/>
      <c r="FV40" s="272"/>
      <c r="FW40" s="272"/>
      <c r="FX40" s="272"/>
      <c r="FY40" s="272"/>
      <c r="FZ40" s="272"/>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row>
    <row r="41" spans="1:242" ht="15.75" customHeight="1">
      <c r="A41" s="668" t="s">
        <v>3</v>
      </c>
      <c r="B41" s="1"/>
      <c r="C41" s="1"/>
      <c r="D41" s="1"/>
      <c r="E41" s="665" t="s">
        <v>291</v>
      </c>
      <c r="F41" s="2"/>
      <c r="G41" s="2"/>
      <c r="H41" s="4"/>
      <c r="I41" s="35"/>
      <c r="J41" s="273"/>
      <c r="K41" s="118"/>
      <c r="L41" s="118"/>
      <c r="M41" s="274"/>
      <c r="N41" s="118"/>
      <c r="O41" s="264"/>
      <c r="AC41" s="4"/>
      <c r="AE41" s="4"/>
      <c r="AF41" s="4"/>
      <c r="AH41" s="4"/>
      <c r="AI41" s="4"/>
      <c r="AJ41" s="275"/>
      <c r="AK41" s="4"/>
      <c r="AL41" s="4"/>
      <c r="AM41" s="4"/>
      <c r="AN41" s="4"/>
      <c r="AO41" s="4"/>
      <c r="AP41" s="4"/>
      <c r="AQ41" s="4"/>
      <c r="AV41" s="27"/>
      <c r="AW41" s="27"/>
      <c r="AX41" s="27"/>
      <c r="AY41" s="27"/>
      <c r="AZ41" s="27"/>
      <c r="BA41" s="27"/>
      <c r="BB41" s="27"/>
      <c r="BC41" s="27"/>
      <c r="BD41" s="27"/>
      <c r="BE41" s="27"/>
      <c r="BF41" s="27"/>
      <c r="BG41" s="155"/>
      <c r="BH41" s="276"/>
      <c r="BI41" s="276"/>
      <c r="BJ41" s="27"/>
      <c r="BK41" s="27"/>
      <c r="BL41" s="27"/>
      <c r="BM41" s="27"/>
      <c r="BN41" s="27"/>
      <c r="BO41" s="12"/>
      <c r="BP41" s="27"/>
      <c r="CA41" s="277"/>
      <c r="CB41" s="83"/>
      <c r="CC41" s="83"/>
      <c r="CD41" s="83"/>
      <c r="CE41" s="83"/>
      <c r="CF41" s="83"/>
      <c r="CG41" s="83"/>
      <c r="CH41" s="83"/>
      <c r="CI41" s="83"/>
      <c r="DE41" s="99"/>
      <c r="DI41" s="278"/>
      <c r="DO41" s="94"/>
      <c r="DR41" s="4"/>
      <c r="DS41" s="279"/>
      <c r="DT41" s="280"/>
      <c r="ET41" s="281"/>
      <c r="GB41" s="17"/>
    </row>
    <row r="42" spans="1:242" ht="12" customHeight="1">
      <c r="A42" s="669" t="s">
        <v>402</v>
      </c>
      <c r="B42" s="352"/>
      <c r="C42" s="403"/>
      <c r="D42" s="1"/>
      <c r="E42" s="669" t="s">
        <v>36</v>
      </c>
      <c r="F42" s="669"/>
      <c r="G42" s="669"/>
      <c r="H42" s="37"/>
      <c r="I42" s="38"/>
      <c r="J42" s="39"/>
      <c r="K42" s="39"/>
      <c r="L42" s="38"/>
      <c r="M42" s="38"/>
      <c r="N42" s="39"/>
      <c r="O42" s="45"/>
      <c r="Y42" s="42"/>
      <c r="Z42" s="112"/>
      <c r="AA42" s="113"/>
      <c r="AC42" s="4"/>
      <c r="AE42" s="4"/>
      <c r="AF42" s="4"/>
      <c r="AG42" s="282"/>
      <c r="AH42" s="4"/>
      <c r="AI42" s="4"/>
      <c r="AJ42" s="4"/>
      <c r="AK42" s="155"/>
      <c r="AL42" s="276"/>
      <c r="AM42" s="276"/>
      <c r="AO42" s="4"/>
      <c r="AQ42" s="12"/>
      <c r="AR42" s="4"/>
      <c r="AS42" s="42"/>
      <c r="AT42" s="112"/>
      <c r="AU42" s="113"/>
      <c r="AV42" s="4"/>
      <c r="AW42" s="117"/>
      <c r="AX42" s="4"/>
      <c r="AY42" s="4"/>
      <c r="AZ42" s="4"/>
      <c r="BA42" s="4"/>
      <c r="BB42" s="4"/>
      <c r="BC42" s="282"/>
      <c r="BD42" s="283"/>
      <c r="BE42" s="284"/>
      <c r="BF42" s="4"/>
      <c r="BG42" s="4"/>
      <c r="BH42" s="4"/>
      <c r="BI42" s="4"/>
      <c r="BJ42" s="4"/>
      <c r="BK42" s="4"/>
      <c r="BL42" s="4"/>
      <c r="BM42" s="4"/>
      <c r="BN42" s="4"/>
      <c r="BO42" s="4"/>
      <c r="BP42" s="4"/>
      <c r="BQ42" s="42"/>
      <c r="BR42" s="112"/>
      <c r="BS42" s="113"/>
      <c r="CC42" s="155"/>
      <c r="CD42" s="276"/>
      <c r="CE42" s="276"/>
      <c r="CK42" s="42"/>
      <c r="CL42" s="112"/>
      <c r="CM42" s="113"/>
      <c r="DE42" s="42"/>
      <c r="DF42" s="112"/>
      <c r="DG42" s="113"/>
      <c r="DI42" s="278"/>
      <c r="DO42" s="94"/>
      <c r="DT42" s="117"/>
      <c r="DU42" s="113"/>
      <c r="DV42" s="113"/>
      <c r="DW42" s="113"/>
      <c r="DZ42" s="42"/>
      <c r="EA42" s="112"/>
      <c r="EB42" s="113"/>
      <c r="EI42" s="201"/>
      <c r="EJ42" s="201"/>
      <c r="EK42" s="285"/>
      <c r="EL42" s="201"/>
      <c r="EM42" s="201"/>
      <c r="EN42" s="117"/>
      <c r="EO42" s="201"/>
      <c r="ET42" s="286"/>
      <c r="EY42" s="281"/>
      <c r="FA42" s="42"/>
      <c r="FB42" s="112"/>
      <c r="FC42" s="113"/>
      <c r="FD42" s="276"/>
      <c r="FE42" s="276"/>
      <c r="FF42" s="276"/>
    </row>
    <row r="43" spans="1:242" ht="21" customHeight="1">
      <c r="A43" s="1168" t="s">
        <v>7</v>
      </c>
      <c r="B43" s="1182" t="s">
        <v>185</v>
      </c>
      <c r="C43" s="1167"/>
      <c r="D43" s="65"/>
      <c r="E43" s="520" t="s">
        <v>330</v>
      </c>
      <c r="F43" s="2"/>
      <c r="G43" s="2"/>
      <c r="H43" s="43"/>
      <c r="I43" s="27"/>
      <c r="J43" s="44"/>
      <c r="K43" s="44"/>
      <c r="L43" s="27"/>
      <c r="M43" s="27"/>
      <c r="N43" s="12"/>
      <c r="O43" s="45"/>
      <c r="Y43" s="134"/>
      <c r="Z43" s="118"/>
      <c r="AA43" s="134"/>
      <c r="AB43" s="49"/>
      <c r="AD43" s="134"/>
      <c r="AE43" s="134"/>
      <c r="AF43" s="135"/>
      <c r="AG43" s="135"/>
      <c r="AH43" s="135"/>
      <c r="AI43" s="135"/>
      <c r="AJ43" s="135"/>
      <c r="AK43" s="135"/>
      <c r="AL43" s="135"/>
      <c r="AM43" s="135"/>
      <c r="AN43" s="135"/>
      <c r="AO43" s="118"/>
      <c r="AP43" s="135"/>
      <c r="AR43" s="135"/>
      <c r="AS43" s="4"/>
      <c r="AT43" s="118"/>
      <c r="AU43" s="96"/>
      <c r="AW43" s="118"/>
      <c r="AX43" s="118"/>
      <c r="AY43" s="96"/>
      <c r="AZ43" s="96"/>
      <c r="BA43" s="118"/>
      <c r="BB43" s="135"/>
      <c r="BC43" s="135"/>
      <c r="BD43" s="135"/>
      <c r="BE43" s="118"/>
      <c r="BF43" s="135"/>
      <c r="BG43" s="135"/>
      <c r="BH43" s="135"/>
      <c r="BI43" s="135"/>
      <c r="BJ43" s="135"/>
      <c r="BK43" s="135"/>
      <c r="BL43" s="135"/>
      <c r="BM43" s="135"/>
      <c r="BN43" s="135"/>
      <c r="BO43" s="135"/>
      <c r="BP43" s="138"/>
      <c r="BQ43" s="46"/>
      <c r="BR43" s="134"/>
      <c r="BS43" s="134"/>
      <c r="BT43" s="134"/>
      <c r="BU43" s="134"/>
      <c r="BV43" s="134"/>
      <c r="BW43" s="134"/>
      <c r="BX43" s="134"/>
      <c r="BY43" s="134"/>
      <c r="CK43" s="46"/>
      <c r="CL43" s="134"/>
      <c r="CM43" s="134"/>
      <c r="CN43" s="134"/>
      <c r="CO43" s="134"/>
      <c r="CP43" s="134"/>
      <c r="CQ43" s="134"/>
      <c r="CR43" s="134"/>
      <c r="CS43" s="134"/>
      <c r="CW43" s="287"/>
      <c r="CX43" s="287"/>
      <c r="CY43" s="261"/>
      <c r="CZ43" s="261"/>
      <c r="DE43" s="45"/>
      <c r="DF43" s="116"/>
      <c r="DG43" s="116"/>
      <c r="DH43" s="116"/>
      <c r="DI43" s="288"/>
      <c r="DJ43" s="154"/>
      <c r="DK43" s="116"/>
      <c r="DP43" s="46"/>
      <c r="DR43" s="117"/>
      <c r="DT43" s="201"/>
      <c r="DY43" s="289"/>
      <c r="EA43" s="152"/>
      <c r="EB43" s="135"/>
      <c r="EC43" s="135"/>
      <c r="ED43" s="135"/>
      <c r="EF43" s="290"/>
      <c r="EJ43" s="81"/>
      <c r="EK43" s="81"/>
      <c r="EL43" s="81"/>
      <c r="ET43" s="201"/>
      <c r="EW43" s="291"/>
      <c r="EY43" s="286"/>
      <c r="FA43" s="45"/>
      <c r="GB43" s="17"/>
    </row>
    <row r="44" spans="1:242" ht="12" customHeight="1">
      <c r="A44" s="1169"/>
      <c r="B44" s="775" t="s">
        <v>186</v>
      </c>
      <c r="C44" s="775" t="s">
        <v>62</v>
      </c>
      <c r="D44" s="292"/>
      <c r="E44" s="292"/>
      <c r="F44" s="293"/>
      <c r="G44" s="2"/>
      <c r="H44" s="35"/>
      <c r="I44" s="46"/>
      <c r="J44" s="47"/>
      <c r="K44" s="4"/>
      <c r="L44" s="35"/>
      <c r="M44" s="46"/>
      <c r="N44" s="48"/>
      <c r="Y44" s="144"/>
      <c r="Z44" s="118"/>
      <c r="AA44" s="134"/>
      <c r="AB44" s="118"/>
      <c r="AC44" s="294"/>
      <c r="AD44" s="118"/>
      <c r="AE44" s="134"/>
      <c r="AF44" s="135"/>
      <c r="AG44" s="135"/>
      <c r="AH44" s="135"/>
      <c r="AI44" s="135"/>
      <c r="AJ44" s="135"/>
      <c r="AK44" s="135"/>
      <c r="AL44" s="135"/>
      <c r="AM44" s="135"/>
      <c r="AN44" s="135"/>
      <c r="AO44" s="118"/>
      <c r="AP44" s="135"/>
      <c r="AQ44" s="135"/>
      <c r="AR44" s="135"/>
      <c r="AS44" s="49"/>
      <c r="AT44" s="118"/>
      <c r="AU44" s="96"/>
      <c r="AW44" s="118"/>
      <c r="AX44" s="118"/>
      <c r="AY44" s="96"/>
      <c r="AZ44" s="96"/>
      <c r="BA44" s="118"/>
      <c r="BB44" s="134"/>
      <c r="BC44" s="134"/>
      <c r="BD44" s="134"/>
      <c r="BE44" s="134"/>
      <c r="BF44" s="4"/>
      <c r="BG44" s="4"/>
      <c r="BH44" s="4"/>
      <c r="BI44" s="4"/>
      <c r="BJ44" s="4"/>
      <c r="BK44" s="4"/>
      <c r="BL44" s="4"/>
      <c r="BM44" s="4"/>
      <c r="BN44" s="134"/>
      <c r="BO44" s="134"/>
      <c r="BP44" s="149"/>
      <c r="BQ44" s="49"/>
      <c r="BR44" s="134"/>
      <c r="BS44" s="134"/>
      <c r="BT44" s="134"/>
      <c r="BU44" s="134"/>
      <c r="BV44" s="134"/>
      <c r="BW44" s="134"/>
      <c r="BX44" s="134"/>
      <c r="BY44" s="134"/>
      <c r="CK44" s="49"/>
      <c r="CL44" s="134"/>
      <c r="CM44" s="134"/>
      <c r="CN44" s="134"/>
      <c r="CO44" s="134"/>
      <c r="CP44" s="134"/>
      <c r="CQ44" s="134"/>
      <c r="CR44" s="134"/>
      <c r="CS44" s="134"/>
      <c r="DE44" s="49"/>
      <c r="DF44" s="295"/>
      <c r="DG44" s="145"/>
      <c r="DH44" s="141"/>
      <c r="DI44" s="296"/>
      <c r="DJ44" s="154"/>
      <c r="DK44" s="201"/>
      <c r="DO44" s="297"/>
      <c r="DR44" s="117"/>
      <c r="DZ44" s="49"/>
      <c r="EA44" s="141"/>
      <c r="EB44" s="118"/>
      <c r="EC44" s="135"/>
      <c r="ED44" s="135"/>
      <c r="EE44" s="135"/>
      <c r="EF44" s="135"/>
      <c r="EW44" s="291"/>
      <c r="EY44" s="201"/>
      <c r="FA44" s="49"/>
      <c r="FB44" s="141"/>
      <c r="FC44" s="141"/>
    </row>
    <row r="45" spans="1:242" ht="14.25" customHeight="1">
      <c r="A45" s="670" t="s">
        <v>8</v>
      </c>
      <c r="B45" s="723">
        <v>348.86572726837721</v>
      </c>
      <c r="C45" s="723">
        <v>49.869793833671835</v>
      </c>
      <c r="D45" s="65"/>
      <c r="E45" s="65"/>
      <c r="F45" s="300"/>
      <c r="G45" s="2"/>
      <c r="H45" s="51"/>
      <c r="I45" s="51"/>
      <c r="J45" s="52"/>
      <c r="K45" s="53"/>
      <c r="L45" s="51"/>
      <c r="M45" s="51"/>
      <c r="N45" s="52"/>
      <c r="Y45" s="54"/>
      <c r="Z45" s="158"/>
      <c r="AA45" s="158"/>
      <c r="AB45" s="158"/>
      <c r="AC45" s="302"/>
      <c r="AD45" s="158"/>
      <c r="AE45" s="158"/>
      <c r="AF45" s="160"/>
      <c r="AG45" s="160"/>
      <c r="AH45" s="160"/>
      <c r="AI45" s="160"/>
      <c r="AJ45" s="160"/>
      <c r="AK45" s="160"/>
      <c r="AL45" s="160"/>
      <c r="AM45" s="160"/>
      <c r="AN45" s="160"/>
      <c r="AO45" s="160"/>
      <c r="AP45" s="160"/>
      <c r="AQ45" s="160"/>
      <c r="AR45" s="160"/>
      <c r="AS45" s="54"/>
      <c r="AT45" s="87"/>
      <c r="AU45" s="303"/>
      <c r="AV45" s="303"/>
      <c r="AW45" s="304"/>
      <c r="AX45" s="304"/>
      <c r="AY45" s="305"/>
      <c r="AZ45" s="305"/>
      <c r="BA45" s="87"/>
      <c r="BB45" s="161"/>
      <c r="BC45" s="161"/>
      <c r="BD45" s="161"/>
      <c r="BE45" s="161"/>
      <c r="BF45" s="138"/>
      <c r="BG45" s="138"/>
      <c r="BH45" s="138"/>
      <c r="BI45" s="138"/>
      <c r="BJ45" s="138"/>
      <c r="BK45" s="138"/>
      <c r="BL45" s="138"/>
      <c r="BM45" s="138"/>
      <c r="BN45" s="161"/>
      <c r="BO45" s="161"/>
      <c r="BP45" s="182"/>
      <c r="BQ45" s="54"/>
      <c r="BR45" s="194"/>
      <c r="BS45" s="194"/>
      <c r="BT45" s="194"/>
      <c r="BU45" s="194"/>
      <c r="BV45" s="194"/>
      <c r="BW45" s="194"/>
      <c r="BX45" s="194"/>
      <c r="BY45" s="194"/>
      <c r="BZ45" s="306"/>
      <c r="CA45" s="186"/>
      <c r="CB45" s="186"/>
      <c r="CC45" s="186"/>
      <c r="CD45" s="186"/>
      <c r="CE45" s="186"/>
      <c r="CF45" s="186"/>
      <c r="CG45" s="186"/>
      <c r="CH45" s="186"/>
      <c r="CI45" s="186"/>
      <c r="CJ45" s="186"/>
      <c r="CK45" s="54"/>
      <c r="CL45" s="198"/>
      <c r="CM45" s="198"/>
      <c r="CN45" s="198"/>
      <c r="CO45" s="198"/>
      <c r="CP45" s="198"/>
      <c r="CQ45" s="198"/>
      <c r="CR45" s="198"/>
      <c r="CS45" s="198"/>
      <c r="CU45" s="186"/>
      <c r="CV45" s="186"/>
      <c r="CW45" s="186"/>
      <c r="CX45" s="186"/>
      <c r="CY45" s="186"/>
      <c r="CZ45" s="186"/>
      <c r="DA45" s="186"/>
      <c r="DB45" s="186"/>
      <c r="DC45" s="186"/>
      <c r="DD45" s="186"/>
      <c r="DE45" s="54"/>
      <c r="DF45" s="307"/>
      <c r="DG45" s="308"/>
      <c r="DH45" s="308"/>
      <c r="DI45" s="309"/>
      <c r="DJ45" s="308"/>
      <c r="DK45" s="308"/>
      <c r="DO45" s="94"/>
      <c r="DR45" s="193"/>
      <c r="DY45" s="201"/>
      <c r="DZ45" s="54"/>
      <c r="EA45" s="198"/>
      <c r="EB45" s="198"/>
      <c r="EC45" s="198"/>
      <c r="ED45" s="310"/>
      <c r="EE45" s="310"/>
      <c r="EF45" s="310"/>
      <c r="FA45" s="54"/>
      <c r="FB45" s="311"/>
      <c r="FC45" s="311"/>
    </row>
    <row r="46" spans="1:242" ht="14.25" customHeight="1">
      <c r="A46" s="524" t="s">
        <v>9</v>
      </c>
      <c r="B46" s="724">
        <v>323.98887727946936</v>
      </c>
      <c r="C46" s="724">
        <v>76.385106655770514</v>
      </c>
      <c r="D46" s="312"/>
      <c r="E46" s="312"/>
      <c r="F46" s="2"/>
      <c r="G46" s="313"/>
      <c r="H46" s="55"/>
      <c r="I46" s="55"/>
      <c r="J46" s="56"/>
      <c r="K46" s="57"/>
      <c r="L46" s="55"/>
      <c r="M46" s="58"/>
      <c r="N46" s="56"/>
      <c r="Y46" s="54"/>
      <c r="Z46" s="158"/>
      <c r="AA46" s="158"/>
      <c r="AB46" s="158"/>
      <c r="AC46" s="302"/>
      <c r="AD46" s="158"/>
      <c r="AE46" s="158"/>
      <c r="AF46" s="160"/>
      <c r="AG46" s="160"/>
      <c r="AH46" s="160"/>
      <c r="AI46" s="160"/>
      <c r="AJ46" s="160"/>
      <c r="AK46" s="160"/>
      <c r="AL46" s="160"/>
      <c r="AM46" s="160"/>
      <c r="AN46" s="160"/>
      <c r="AO46" s="160"/>
      <c r="AP46" s="160"/>
      <c r="AQ46" s="160"/>
      <c r="AR46" s="160"/>
      <c r="AS46" s="54"/>
      <c r="AT46" s="87"/>
      <c r="AU46" s="303"/>
      <c r="AV46" s="303"/>
      <c r="AW46" s="304"/>
      <c r="AX46" s="304"/>
      <c r="AY46" s="305"/>
      <c r="AZ46" s="305"/>
      <c r="BA46" s="87"/>
      <c r="BB46" s="161"/>
      <c r="BC46" s="161"/>
      <c r="BD46" s="161"/>
      <c r="BE46" s="161"/>
      <c r="BF46" s="138"/>
      <c r="BG46" s="138"/>
      <c r="BH46" s="138"/>
      <c r="BI46" s="138"/>
      <c r="BJ46" s="138"/>
      <c r="BK46" s="138"/>
      <c r="BL46" s="138"/>
      <c r="BM46" s="138"/>
      <c r="BN46" s="161"/>
      <c r="BO46" s="161"/>
      <c r="BP46" s="182"/>
      <c r="BQ46" s="54"/>
      <c r="BR46" s="194"/>
      <c r="BS46" s="194"/>
      <c r="BT46" s="194"/>
      <c r="BU46" s="194"/>
      <c r="BV46" s="194"/>
      <c r="BW46" s="194"/>
      <c r="BX46" s="194"/>
      <c r="BY46" s="194"/>
      <c r="CA46" s="186"/>
      <c r="CB46" s="186"/>
      <c r="CC46" s="186"/>
      <c r="CD46" s="186"/>
      <c r="CE46" s="186"/>
      <c r="CF46" s="186"/>
      <c r="CG46" s="186"/>
      <c r="CH46" s="186"/>
      <c r="CI46" s="186"/>
      <c r="CJ46" s="186"/>
      <c r="CK46" s="54"/>
      <c r="CL46" s="198"/>
      <c r="CM46" s="198"/>
      <c r="CN46" s="198"/>
      <c r="CO46" s="198"/>
      <c r="CP46" s="198"/>
      <c r="CQ46" s="198"/>
      <c r="CR46" s="198"/>
      <c r="CS46" s="198"/>
      <c r="CU46" s="186"/>
      <c r="CV46" s="186"/>
      <c r="CW46" s="186"/>
      <c r="CX46" s="186"/>
      <c r="CY46" s="186"/>
      <c r="CZ46" s="186"/>
      <c r="DA46" s="186"/>
      <c r="DB46" s="186"/>
      <c r="DC46" s="186"/>
      <c r="DD46" s="186"/>
      <c r="DE46" s="54"/>
      <c r="DF46" s="308"/>
      <c r="DG46" s="308"/>
      <c r="DH46" s="308"/>
      <c r="DI46" s="309"/>
      <c r="DJ46" s="309"/>
      <c r="DK46" s="308"/>
      <c r="DO46" s="94"/>
      <c r="DR46" s="193"/>
      <c r="DY46" s="193"/>
      <c r="DZ46" s="54"/>
      <c r="EA46" s="198"/>
      <c r="EB46" s="198"/>
      <c r="EC46" s="198"/>
      <c r="ED46" s="310"/>
      <c r="EE46" s="310"/>
      <c r="EF46" s="310"/>
      <c r="FA46" s="54"/>
      <c r="FB46" s="311"/>
      <c r="FC46" s="311"/>
      <c r="GB46" s="17"/>
    </row>
    <row r="47" spans="1:242" ht="14.25" customHeight="1">
      <c r="A47" s="670" t="s">
        <v>10</v>
      </c>
      <c r="B47" s="723">
        <v>378.00981027218876</v>
      </c>
      <c r="C47" s="723">
        <v>86.723488863238856</v>
      </c>
      <c r="D47" s="312"/>
      <c r="E47" s="312"/>
      <c r="F47" s="2"/>
      <c r="G47" s="2"/>
      <c r="H47" s="55"/>
      <c r="I47" s="55"/>
      <c r="J47" s="56"/>
      <c r="K47" s="57"/>
      <c r="L47" s="55"/>
      <c r="M47" s="58"/>
      <c r="N47" s="56"/>
      <c r="Y47" s="54"/>
      <c r="Z47" s="158"/>
      <c r="AA47" s="158"/>
      <c r="AB47" s="158"/>
      <c r="AC47" s="302"/>
      <c r="AD47" s="158"/>
      <c r="AE47" s="158"/>
      <c r="AF47" s="160"/>
      <c r="AG47" s="160"/>
      <c r="AH47" s="160"/>
      <c r="AI47" s="160"/>
      <c r="AJ47" s="160"/>
      <c r="AK47" s="160"/>
      <c r="AL47" s="160"/>
      <c r="AM47" s="160"/>
      <c r="AN47" s="160"/>
      <c r="AO47" s="160"/>
      <c r="AP47" s="160"/>
      <c r="AQ47" s="160"/>
      <c r="AR47" s="160"/>
      <c r="AS47" s="54"/>
      <c r="AT47" s="87"/>
      <c r="AU47" s="303"/>
      <c r="AV47" s="303"/>
      <c r="AW47" s="304"/>
      <c r="AX47" s="304"/>
      <c r="AY47" s="305"/>
      <c r="AZ47" s="305"/>
      <c r="BA47" s="87"/>
      <c r="BB47" s="161"/>
      <c r="BC47" s="161"/>
      <c r="BD47" s="161"/>
      <c r="BE47" s="161"/>
      <c r="BF47" s="138"/>
      <c r="BG47" s="138"/>
      <c r="BH47" s="138"/>
      <c r="BI47" s="138"/>
      <c r="BJ47" s="138"/>
      <c r="BK47" s="138"/>
      <c r="BL47" s="138"/>
      <c r="BM47" s="138"/>
      <c r="BN47" s="161"/>
      <c r="BO47" s="161"/>
      <c r="BP47" s="182"/>
      <c r="BQ47" s="54"/>
      <c r="BR47" s="194"/>
      <c r="BS47" s="194"/>
      <c r="BT47" s="194"/>
      <c r="BU47" s="194"/>
      <c r="BV47" s="194"/>
      <c r="BW47" s="194"/>
      <c r="BX47" s="194"/>
      <c r="BY47" s="194"/>
      <c r="CA47" s="186"/>
      <c r="CB47" s="186"/>
      <c r="CC47" s="186"/>
      <c r="CD47" s="186"/>
      <c r="CE47" s="186"/>
      <c r="CF47" s="186"/>
      <c r="CG47" s="186"/>
      <c r="CH47" s="186"/>
      <c r="CI47" s="186"/>
      <c r="CJ47" s="186"/>
      <c r="CK47" s="54"/>
      <c r="CL47" s="198"/>
      <c r="CM47" s="198"/>
      <c r="CN47" s="198"/>
      <c r="CO47" s="198"/>
      <c r="CP47" s="198"/>
      <c r="CQ47" s="198"/>
      <c r="CR47" s="198"/>
      <c r="CS47" s="198"/>
      <c r="CU47" s="186"/>
      <c r="CV47" s="186"/>
      <c r="CW47" s="186"/>
      <c r="CX47" s="186"/>
      <c r="CY47" s="186"/>
      <c r="CZ47" s="186"/>
      <c r="DA47" s="186"/>
      <c r="DB47" s="186"/>
      <c r="DC47" s="186"/>
      <c r="DD47" s="186"/>
      <c r="DE47" s="54"/>
      <c r="DF47" s="308"/>
      <c r="DG47" s="308"/>
      <c r="DH47" s="308"/>
      <c r="DI47" s="309"/>
      <c r="DJ47" s="309"/>
      <c r="DK47" s="308"/>
      <c r="DO47" s="94"/>
      <c r="DR47" s="193"/>
      <c r="DY47" s="193"/>
      <c r="DZ47" s="54"/>
      <c r="EA47" s="198"/>
      <c r="EB47" s="198"/>
      <c r="EC47" s="198"/>
      <c r="ED47" s="310"/>
      <c r="EE47" s="310"/>
      <c r="EF47" s="310"/>
      <c r="FA47" s="54"/>
      <c r="FB47" s="311"/>
      <c r="FC47" s="311"/>
    </row>
    <row r="48" spans="1:242" ht="14.25" customHeight="1">
      <c r="A48" s="524" t="s">
        <v>11</v>
      </c>
      <c r="B48" s="724">
        <v>358.31762235334537</v>
      </c>
      <c r="C48" s="724">
        <v>31.198024699157248</v>
      </c>
      <c r="D48" s="394"/>
      <c r="E48" s="315"/>
      <c r="F48" s="315"/>
      <c r="G48" s="315"/>
      <c r="H48" s="55"/>
      <c r="I48" s="55"/>
      <c r="J48" s="56"/>
      <c r="K48" s="57"/>
      <c r="L48" s="55"/>
      <c r="M48" s="58"/>
      <c r="N48" s="56"/>
      <c r="Y48" s="54"/>
      <c r="Z48" s="158"/>
      <c r="AA48" s="158"/>
      <c r="AB48" s="158"/>
      <c r="AC48" s="302"/>
      <c r="AD48" s="158"/>
      <c r="AE48" s="158"/>
      <c r="AF48" s="160"/>
      <c r="AG48" s="160"/>
      <c r="AH48" s="160"/>
      <c r="AI48" s="160"/>
      <c r="AJ48" s="160"/>
      <c r="AK48" s="160"/>
      <c r="AL48" s="160"/>
      <c r="AM48" s="160"/>
      <c r="AN48" s="160"/>
      <c r="AO48" s="160"/>
      <c r="AP48" s="160"/>
      <c r="AQ48" s="160"/>
      <c r="AR48" s="160"/>
      <c r="AS48" s="54"/>
      <c r="AT48" s="87"/>
      <c r="AU48" s="303"/>
      <c r="AV48" s="303"/>
      <c r="AW48" s="304"/>
      <c r="AX48" s="304"/>
      <c r="AY48" s="305"/>
      <c r="AZ48" s="305"/>
      <c r="BA48" s="87"/>
      <c r="BB48" s="161"/>
      <c r="BC48" s="161"/>
      <c r="BD48" s="161"/>
      <c r="BE48" s="161"/>
      <c r="BF48" s="138"/>
      <c r="BG48" s="138"/>
      <c r="BH48" s="138"/>
      <c r="BI48" s="138"/>
      <c r="BJ48" s="138"/>
      <c r="BK48" s="138"/>
      <c r="BL48" s="138"/>
      <c r="BM48" s="138"/>
      <c r="BN48" s="161"/>
      <c r="BO48" s="161"/>
      <c r="BP48" s="182"/>
      <c r="BQ48" s="54"/>
      <c r="BR48" s="194"/>
      <c r="BS48" s="194"/>
      <c r="BT48" s="194"/>
      <c r="BU48" s="194"/>
      <c r="BV48" s="194"/>
      <c r="BW48" s="194"/>
      <c r="BX48" s="194"/>
      <c r="BY48" s="194"/>
      <c r="CA48" s="186"/>
      <c r="CB48" s="186"/>
      <c r="CC48" s="186"/>
      <c r="CD48" s="186"/>
      <c r="CE48" s="186"/>
      <c r="CF48" s="186"/>
      <c r="CG48" s="186"/>
      <c r="CH48" s="186"/>
      <c r="CI48" s="186"/>
      <c r="CJ48" s="186"/>
      <c r="CK48" s="54"/>
      <c r="CL48" s="198"/>
      <c r="CM48" s="198"/>
      <c r="CN48" s="198"/>
      <c r="CO48" s="198"/>
      <c r="CP48" s="198"/>
      <c r="CQ48" s="198"/>
      <c r="CR48" s="198"/>
      <c r="CS48" s="198"/>
      <c r="CU48" s="186"/>
      <c r="CV48" s="186"/>
      <c r="CW48" s="186"/>
      <c r="CX48" s="186"/>
      <c r="CY48" s="186"/>
      <c r="CZ48" s="186"/>
      <c r="DA48" s="186"/>
      <c r="DB48" s="186"/>
      <c r="DC48" s="186"/>
      <c r="DD48" s="186"/>
      <c r="DE48" s="54"/>
      <c r="DF48" s="308"/>
      <c r="DG48" s="308"/>
      <c r="DH48" s="308"/>
      <c r="DI48" s="309"/>
      <c r="DJ48" s="309"/>
      <c r="DK48" s="308"/>
      <c r="DO48" s="94"/>
      <c r="DR48" s="193"/>
      <c r="DY48" s="193"/>
      <c r="DZ48" s="54"/>
      <c r="EA48" s="198"/>
      <c r="EB48" s="198"/>
      <c r="EC48" s="198"/>
      <c r="ED48" s="310"/>
      <c r="EE48" s="310"/>
      <c r="EF48" s="310"/>
      <c r="FA48" s="54"/>
      <c r="FB48" s="311"/>
      <c r="FC48" s="311"/>
    </row>
    <row r="49" spans="1:159" ht="14.25" customHeight="1">
      <c r="A49" s="670" t="s">
        <v>12</v>
      </c>
      <c r="B49" s="723">
        <v>314.80509310067652</v>
      </c>
      <c r="C49" s="723">
        <v>60.061138263287745</v>
      </c>
      <c r="D49" s="1"/>
      <c r="E49" s="1"/>
      <c r="F49" s="2"/>
      <c r="G49" s="2"/>
      <c r="H49" s="55"/>
      <c r="I49" s="55"/>
      <c r="J49" s="56"/>
      <c r="K49" s="57"/>
      <c r="L49" s="55"/>
      <c r="M49" s="58"/>
      <c r="N49" s="56"/>
      <c r="Y49" s="54"/>
      <c r="Z49" s="158"/>
      <c r="AA49" s="158"/>
      <c r="AB49" s="158"/>
      <c r="AC49" s="302"/>
      <c r="AD49" s="158"/>
      <c r="AE49" s="158"/>
      <c r="AF49" s="160"/>
      <c r="AG49" s="160"/>
      <c r="AH49" s="160"/>
      <c r="AI49" s="160"/>
      <c r="AJ49" s="160"/>
      <c r="AK49" s="160"/>
      <c r="AL49" s="160"/>
      <c r="AM49" s="160"/>
      <c r="AN49" s="160"/>
      <c r="AO49" s="160"/>
      <c r="AP49" s="160"/>
      <c r="AQ49" s="160"/>
      <c r="AR49" s="160"/>
      <c r="AS49" s="54"/>
      <c r="AT49" s="87"/>
      <c r="AU49" s="303"/>
      <c r="AV49" s="303"/>
      <c r="AW49" s="304"/>
      <c r="AX49" s="304"/>
      <c r="AY49" s="305"/>
      <c r="AZ49" s="305"/>
      <c r="BA49" s="87"/>
      <c r="BB49" s="161"/>
      <c r="BC49" s="161"/>
      <c r="BD49" s="161"/>
      <c r="BE49" s="161"/>
      <c r="BF49" s="138"/>
      <c r="BG49" s="138"/>
      <c r="BH49" s="138"/>
      <c r="BI49" s="138"/>
      <c r="BJ49" s="138"/>
      <c r="BK49" s="138"/>
      <c r="BL49" s="138"/>
      <c r="BM49" s="138"/>
      <c r="BN49" s="161"/>
      <c r="BO49" s="161"/>
      <c r="BP49" s="182"/>
      <c r="BQ49" s="54"/>
      <c r="BR49" s="194"/>
      <c r="BS49" s="194"/>
      <c r="BT49" s="194"/>
      <c r="BU49" s="194"/>
      <c r="BV49" s="194"/>
      <c r="BW49" s="194"/>
      <c r="BX49" s="194"/>
      <c r="BY49" s="194"/>
      <c r="CA49" s="186"/>
      <c r="CB49" s="186"/>
      <c r="CC49" s="186"/>
      <c r="CD49" s="186"/>
      <c r="CE49" s="186"/>
      <c r="CF49" s="186"/>
      <c r="CG49" s="186"/>
      <c r="CH49" s="186"/>
      <c r="CI49" s="186"/>
      <c r="CJ49" s="186"/>
      <c r="CK49" s="54"/>
      <c r="CL49" s="198"/>
      <c r="CM49" s="198"/>
      <c r="CN49" s="198"/>
      <c r="CO49" s="198"/>
      <c r="CP49" s="198"/>
      <c r="CQ49" s="198"/>
      <c r="CR49" s="198"/>
      <c r="CS49" s="198"/>
      <c r="CU49" s="186"/>
      <c r="CV49" s="186"/>
      <c r="CW49" s="186"/>
      <c r="CX49" s="186"/>
      <c r="CY49" s="186"/>
      <c r="CZ49" s="186"/>
      <c r="DA49" s="186"/>
      <c r="DB49" s="186"/>
      <c r="DC49" s="186"/>
      <c r="DD49" s="186"/>
      <c r="DE49" s="54"/>
      <c r="DF49" s="308"/>
      <c r="DG49" s="308"/>
      <c r="DH49" s="308"/>
      <c r="DI49" s="309"/>
      <c r="DJ49" s="309"/>
      <c r="DK49" s="308"/>
      <c r="DO49" s="94"/>
      <c r="DR49" s="193"/>
      <c r="DY49" s="193"/>
      <c r="DZ49" s="54"/>
      <c r="EA49" s="198"/>
      <c r="EB49" s="198"/>
      <c r="EC49" s="198"/>
      <c r="ED49" s="310"/>
      <c r="EE49" s="310"/>
      <c r="EF49" s="310"/>
      <c r="FA49" s="54"/>
      <c r="FB49" s="311"/>
      <c r="FC49" s="311"/>
    </row>
    <row r="50" spans="1:159" ht="14.25" customHeight="1">
      <c r="A50" s="524" t="s">
        <v>13</v>
      </c>
      <c r="B50" s="724">
        <v>343.10114584100779</v>
      </c>
      <c r="C50" s="724">
        <v>38.355946076767829</v>
      </c>
      <c r="D50" s="312"/>
      <c r="E50" s="312"/>
      <c r="F50" s="2"/>
      <c r="G50" s="2"/>
      <c r="H50" s="55"/>
      <c r="I50" s="55"/>
      <c r="J50" s="56"/>
      <c r="K50" s="57"/>
      <c r="L50" s="55"/>
      <c r="M50" s="58"/>
      <c r="N50" s="56"/>
      <c r="Y50" s="54"/>
      <c r="Z50" s="158"/>
      <c r="AA50" s="158"/>
      <c r="AB50" s="158"/>
      <c r="AC50" s="302"/>
      <c r="AD50" s="158"/>
      <c r="AE50" s="158"/>
      <c r="AF50" s="160"/>
      <c r="AG50" s="160"/>
      <c r="AH50" s="160"/>
      <c r="AI50" s="160"/>
      <c r="AJ50" s="160"/>
      <c r="AK50" s="160"/>
      <c r="AL50" s="160"/>
      <c r="AM50" s="160"/>
      <c r="AN50" s="160"/>
      <c r="AO50" s="160"/>
      <c r="AP50" s="160"/>
      <c r="AQ50" s="160"/>
      <c r="AR50" s="160"/>
      <c r="AS50" s="54"/>
      <c r="AT50" s="87"/>
      <c r="AU50" s="303"/>
      <c r="AV50" s="303"/>
      <c r="AW50" s="304"/>
      <c r="AX50" s="304"/>
      <c r="AY50" s="305"/>
      <c r="AZ50" s="305"/>
      <c r="BA50" s="87"/>
      <c r="BB50" s="161"/>
      <c r="BC50" s="161"/>
      <c r="BD50" s="161"/>
      <c r="BE50" s="161"/>
      <c r="BF50" s="138"/>
      <c r="BG50" s="138"/>
      <c r="BH50" s="138"/>
      <c r="BI50" s="138"/>
      <c r="BJ50" s="138"/>
      <c r="BK50" s="138"/>
      <c r="BL50" s="138"/>
      <c r="BM50" s="138"/>
      <c r="BN50" s="161"/>
      <c r="BO50" s="161"/>
      <c r="BP50" s="182"/>
      <c r="BQ50" s="54"/>
      <c r="BR50" s="194"/>
      <c r="BS50" s="194"/>
      <c r="BT50" s="194"/>
      <c r="BU50" s="194"/>
      <c r="BV50" s="194"/>
      <c r="BW50" s="194"/>
      <c r="BX50" s="194"/>
      <c r="BY50" s="194"/>
      <c r="CA50" s="186"/>
      <c r="CB50" s="186"/>
      <c r="CC50" s="186"/>
      <c r="CD50" s="186"/>
      <c r="CE50" s="186"/>
      <c r="CF50" s="186"/>
      <c r="CG50" s="186"/>
      <c r="CH50" s="186"/>
      <c r="CI50" s="186"/>
      <c r="CJ50" s="186"/>
      <c r="CK50" s="54"/>
      <c r="CL50" s="198"/>
      <c r="CM50" s="198"/>
      <c r="CN50" s="198"/>
      <c r="CO50" s="198"/>
      <c r="CP50" s="198"/>
      <c r="CQ50" s="198"/>
      <c r="CR50" s="198"/>
      <c r="CS50" s="198"/>
      <c r="CU50" s="186"/>
      <c r="CV50" s="186"/>
      <c r="CW50" s="186"/>
      <c r="CX50" s="186"/>
      <c r="CY50" s="186"/>
      <c r="CZ50" s="186"/>
      <c r="DA50" s="186"/>
      <c r="DB50" s="186"/>
      <c r="DC50" s="186"/>
      <c r="DD50" s="186"/>
      <c r="DE50" s="54"/>
      <c r="DF50" s="308"/>
      <c r="DG50" s="308"/>
      <c r="DH50" s="308"/>
      <c r="DI50" s="309"/>
      <c r="DJ50" s="309"/>
      <c r="DK50" s="308"/>
      <c r="DO50" s="94"/>
      <c r="DR50" s="193"/>
      <c r="DY50" s="193"/>
      <c r="DZ50" s="54"/>
      <c r="EA50" s="198"/>
      <c r="EB50" s="198"/>
      <c r="EC50" s="198"/>
      <c r="ED50" s="310"/>
      <c r="EE50" s="310"/>
      <c r="EF50" s="310"/>
      <c r="EH50" s="201"/>
      <c r="FA50" s="54"/>
      <c r="FB50" s="311"/>
      <c r="FC50" s="311"/>
    </row>
    <row r="51" spans="1:159" ht="14.25" customHeight="1">
      <c r="A51" s="670" t="s">
        <v>14</v>
      </c>
      <c r="B51" s="723">
        <v>368.27306210264675</v>
      </c>
      <c r="C51" s="723">
        <v>81.674318610414616</v>
      </c>
      <c r="D51" s="312"/>
      <c r="E51" s="312"/>
      <c r="F51" s="2"/>
      <c r="G51" s="2"/>
      <c r="H51" s="55"/>
      <c r="I51" s="55"/>
      <c r="J51" s="56"/>
      <c r="K51" s="57"/>
      <c r="L51" s="55"/>
      <c r="M51" s="58"/>
      <c r="N51" s="56"/>
      <c r="Y51" s="54"/>
      <c r="Z51" s="158"/>
      <c r="AA51" s="158"/>
      <c r="AB51" s="158"/>
      <c r="AC51" s="302"/>
      <c r="AD51" s="158"/>
      <c r="AE51" s="158"/>
      <c r="AF51" s="160"/>
      <c r="AG51" s="160"/>
      <c r="AH51" s="316"/>
      <c r="AI51" s="160"/>
      <c r="AJ51" s="160"/>
      <c r="AK51" s="160"/>
      <c r="AL51" s="160"/>
      <c r="AM51" s="160"/>
      <c r="AN51" s="160"/>
      <c r="AO51" s="160"/>
      <c r="AP51" s="160"/>
      <c r="AQ51" s="160"/>
      <c r="AR51" s="160"/>
      <c r="AS51" s="54"/>
      <c r="AT51" s="87"/>
      <c r="AU51" s="303"/>
      <c r="AV51" s="303"/>
      <c r="AW51" s="304"/>
      <c r="AX51" s="304"/>
      <c r="AY51" s="305"/>
      <c r="AZ51" s="305"/>
      <c r="BA51" s="87"/>
      <c r="BB51" s="161"/>
      <c r="BC51" s="161"/>
      <c r="BD51" s="161"/>
      <c r="BE51" s="161"/>
      <c r="BF51" s="138"/>
      <c r="BG51" s="138"/>
      <c r="BH51" s="138"/>
      <c r="BI51" s="138"/>
      <c r="BJ51" s="138"/>
      <c r="BK51" s="138"/>
      <c r="BL51" s="138"/>
      <c r="BM51" s="138"/>
      <c r="BN51" s="161"/>
      <c r="BO51" s="161"/>
      <c r="BP51" s="182"/>
      <c r="BQ51" s="54"/>
      <c r="BR51" s="194"/>
      <c r="BS51" s="194"/>
      <c r="BT51" s="194"/>
      <c r="BU51" s="194"/>
      <c r="BV51" s="194"/>
      <c r="BW51" s="194"/>
      <c r="BX51" s="194"/>
      <c r="BY51" s="194"/>
      <c r="CA51" s="186"/>
      <c r="CB51" s="186"/>
      <c r="CC51" s="186"/>
      <c r="CD51" s="186"/>
      <c r="CE51" s="186"/>
      <c r="CF51" s="186"/>
      <c r="CG51" s="186"/>
      <c r="CH51" s="186"/>
      <c r="CI51" s="186"/>
      <c r="CJ51" s="186"/>
      <c r="CK51" s="54"/>
      <c r="CL51" s="198"/>
      <c r="CM51" s="198"/>
      <c r="CN51" s="198"/>
      <c r="CO51" s="198"/>
      <c r="CP51" s="198"/>
      <c r="CQ51" s="198"/>
      <c r="CR51" s="198"/>
      <c r="CS51" s="198"/>
      <c r="CU51" s="186"/>
      <c r="CV51" s="186"/>
      <c r="CW51" s="186"/>
      <c r="CX51" s="186"/>
      <c r="CY51" s="186"/>
      <c r="CZ51" s="186"/>
      <c r="DA51" s="186"/>
      <c r="DB51" s="186"/>
      <c r="DC51" s="186"/>
      <c r="DD51" s="186"/>
      <c r="DE51" s="54"/>
      <c r="DF51" s="308"/>
      <c r="DG51" s="308"/>
      <c r="DH51" s="308"/>
      <c r="DI51" s="309"/>
      <c r="DJ51" s="309"/>
      <c r="DK51" s="308"/>
      <c r="DO51" s="94"/>
      <c r="DR51" s="193"/>
      <c r="DY51" s="193"/>
      <c r="DZ51" s="54"/>
      <c r="EA51" s="198"/>
      <c r="EB51" s="198"/>
      <c r="EC51" s="198"/>
      <c r="ED51" s="310"/>
      <c r="EE51" s="310"/>
      <c r="EF51" s="310"/>
      <c r="EH51" s="201"/>
      <c r="FA51" s="54"/>
      <c r="FB51" s="311"/>
      <c r="FC51" s="311"/>
    </row>
    <row r="52" spans="1:159" ht="14.25" customHeight="1">
      <c r="A52" s="888" t="s">
        <v>146</v>
      </c>
      <c r="B52" s="724">
        <v>1707.9923436562103</v>
      </c>
      <c r="C52" s="724">
        <v>298.80485884516315</v>
      </c>
      <c r="D52" s="312"/>
      <c r="E52" s="312"/>
      <c r="F52" s="317"/>
      <c r="G52" s="317"/>
      <c r="H52" s="55"/>
      <c r="I52" s="55"/>
      <c r="J52" s="56"/>
      <c r="K52" s="57"/>
      <c r="L52" s="55"/>
      <c r="M52" s="58"/>
      <c r="N52" s="56"/>
      <c r="Y52" s="54"/>
      <c r="Z52" s="158"/>
      <c r="AA52" s="158"/>
      <c r="AB52" s="158"/>
      <c r="AC52" s="302"/>
      <c r="AD52" s="158"/>
      <c r="AE52" s="158"/>
      <c r="AF52" s="160"/>
      <c r="AG52" s="160"/>
      <c r="AH52" s="160"/>
      <c r="AI52" s="160"/>
      <c r="AJ52" s="160"/>
      <c r="AK52" s="160"/>
      <c r="AL52" s="160"/>
      <c r="AM52" s="160"/>
      <c r="AN52" s="160"/>
      <c r="AO52" s="160"/>
      <c r="AP52" s="160"/>
      <c r="AQ52" s="160"/>
      <c r="AR52" s="160"/>
      <c r="AS52" s="54"/>
      <c r="AT52" s="87"/>
      <c r="AU52" s="303"/>
      <c r="AV52" s="303"/>
      <c r="AW52" s="304"/>
      <c r="AX52" s="304"/>
      <c r="AY52" s="305"/>
      <c r="AZ52" s="305"/>
      <c r="BA52" s="87"/>
      <c r="BB52" s="161"/>
      <c r="BC52" s="161"/>
      <c r="BD52" s="161"/>
      <c r="BE52" s="161"/>
      <c r="BF52" s="138"/>
      <c r="BG52" s="138"/>
      <c r="BH52" s="138"/>
      <c r="BI52" s="138"/>
      <c r="BJ52" s="138"/>
      <c r="BK52" s="138"/>
      <c r="BL52" s="138"/>
      <c r="BM52" s="138"/>
      <c r="BN52" s="161"/>
      <c r="BO52" s="161"/>
      <c r="BP52" s="182"/>
      <c r="BQ52" s="54"/>
      <c r="BR52" s="194"/>
      <c r="BS52" s="194"/>
      <c r="BT52" s="194"/>
      <c r="BU52" s="194"/>
      <c r="BV52" s="194"/>
      <c r="BW52" s="194"/>
      <c r="BX52" s="194"/>
      <c r="BY52" s="194"/>
      <c r="CA52" s="186"/>
      <c r="CB52" s="186"/>
      <c r="CC52" s="186"/>
      <c r="CD52" s="186"/>
      <c r="CE52" s="186"/>
      <c r="CF52" s="186"/>
      <c r="CG52" s="186"/>
      <c r="CH52" s="186"/>
      <c r="CI52" s="186"/>
      <c r="CJ52" s="186"/>
      <c r="CK52" s="54"/>
      <c r="CL52" s="198"/>
      <c r="CM52" s="198"/>
      <c r="CN52" s="198"/>
      <c r="CO52" s="198"/>
      <c r="CP52" s="198"/>
      <c r="CQ52" s="198"/>
      <c r="CR52" s="198"/>
      <c r="CS52" s="198"/>
      <c r="CU52" s="186"/>
      <c r="CV52" s="186"/>
      <c r="CW52" s="186"/>
      <c r="CX52" s="186"/>
      <c r="CY52" s="186"/>
      <c r="CZ52" s="186"/>
      <c r="DA52" s="186"/>
      <c r="DB52" s="186"/>
      <c r="DC52" s="186"/>
      <c r="DD52" s="186"/>
      <c r="DE52" s="54"/>
      <c r="DF52" s="308"/>
      <c r="DG52" s="308"/>
      <c r="DH52" s="308"/>
      <c r="DI52" s="309"/>
      <c r="DJ52" s="309"/>
      <c r="DK52" s="308"/>
      <c r="DO52" s="94"/>
      <c r="DR52" s="193"/>
      <c r="DY52" s="193"/>
      <c r="DZ52" s="54"/>
      <c r="EA52" s="198"/>
      <c r="EB52" s="198"/>
      <c r="EC52" s="198"/>
      <c r="ED52" s="310"/>
      <c r="EE52" s="310"/>
      <c r="EF52" s="310"/>
      <c r="EH52" s="201"/>
      <c r="FA52" s="54"/>
      <c r="FB52" s="311"/>
      <c r="FC52" s="311"/>
    </row>
    <row r="53" spans="1:159" ht="14.25" customHeight="1">
      <c r="A53" s="670" t="s">
        <v>16</v>
      </c>
      <c r="B53" s="723">
        <v>360.89499499283272</v>
      </c>
      <c r="C53" s="723">
        <v>46.058669757040661</v>
      </c>
      <c r="D53" s="312"/>
      <c r="E53" s="312"/>
      <c r="F53" s="317"/>
      <c r="G53" s="317"/>
      <c r="H53" s="55"/>
      <c r="I53" s="55"/>
      <c r="J53" s="56"/>
      <c r="K53" s="57"/>
      <c r="L53" s="55"/>
      <c r="M53" s="58"/>
      <c r="N53" s="56"/>
      <c r="Y53" s="54"/>
      <c r="Z53" s="158"/>
      <c r="AA53" s="158"/>
      <c r="AB53" s="158"/>
      <c r="AC53" s="302"/>
      <c r="AD53" s="158"/>
      <c r="AE53" s="158"/>
      <c r="AF53" s="160"/>
      <c r="AG53" s="160"/>
      <c r="AH53" s="160"/>
      <c r="AI53" s="160"/>
      <c r="AJ53" s="160"/>
      <c r="AK53" s="160"/>
      <c r="AL53" s="160"/>
      <c r="AM53" s="160"/>
      <c r="AN53" s="160"/>
      <c r="AO53" s="160"/>
      <c r="AP53" s="160"/>
      <c r="AQ53" s="160"/>
      <c r="AR53" s="160"/>
      <c r="AS53" s="54"/>
      <c r="AT53" s="87"/>
      <c r="AU53" s="303"/>
      <c r="AV53" s="303"/>
      <c r="AW53" s="304"/>
      <c r="AX53" s="304"/>
      <c r="AY53" s="305"/>
      <c r="AZ53" s="305"/>
      <c r="BA53" s="87"/>
      <c r="BB53" s="161"/>
      <c r="BC53" s="161"/>
      <c r="BD53" s="161"/>
      <c r="BE53" s="161"/>
      <c r="BF53" s="138"/>
      <c r="BG53" s="138"/>
      <c r="BH53" s="138"/>
      <c r="BI53" s="138"/>
      <c r="BJ53" s="138"/>
      <c r="BK53" s="138"/>
      <c r="BL53" s="138"/>
      <c r="BM53" s="138"/>
      <c r="BN53" s="161"/>
      <c r="BO53" s="161"/>
      <c r="BP53" s="182"/>
      <c r="BQ53" s="54"/>
      <c r="BR53" s="194"/>
      <c r="BS53" s="194"/>
      <c r="BT53" s="194"/>
      <c r="BU53" s="194"/>
      <c r="BV53" s="194"/>
      <c r="BW53" s="194"/>
      <c r="BX53" s="194"/>
      <c r="BY53" s="194"/>
      <c r="CA53" s="186"/>
      <c r="CB53" s="186"/>
      <c r="CC53" s="186"/>
      <c r="CD53" s="186"/>
      <c r="CE53" s="186"/>
      <c r="CF53" s="186"/>
      <c r="CG53" s="186"/>
      <c r="CH53" s="186"/>
      <c r="CI53" s="186"/>
      <c r="CJ53" s="186"/>
      <c r="CK53" s="54"/>
      <c r="CL53" s="198"/>
      <c r="CM53" s="198"/>
      <c r="CN53" s="198"/>
      <c r="CO53" s="198"/>
      <c r="CP53" s="198"/>
      <c r="CQ53" s="198"/>
      <c r="CR53" s="198"/>
      <c r="CS53" s="198"/>
      <c r="CU53" s="186"/>
      <c r="CV53" s="186"/>
      <c r="CW53" s="186"/>
      <c r="CX53" s="186"/>
      <c r="CY53" s="186"/>
      <c r="CZ53" s="186"/>
      <c r="DA53" s="186"/>
      <c r="DB53" s="186"/>
      <c r="DC53" s="186"/>
      <c r="DD53" s="186"/>
      <c r="DE53" s="54"/>
      <c r="DF53" s="308"/>
      <c r="DG53" s="308"/>
      <c r="DH53" s="308"/>
      <c r="DI53" s="309"/>
      <c r="DJ53" s="309"/>
      <c r="DK53" s="308"/>
      <c r="DO53" s="94"/>
      <c r="DR53" s="193"/>
      <c r="DY53" s="193"/>
      <c r="DZ53" s="54"/>
      <c r="EA53" s="198"/>
      <c r="EB53" s="198"/>
      <c r="EC53" s="198"/>
      <c r="ED53" s="310"/>
      <c r="EE53" s="310"/>
      <c r="EF53" s="310"/>
      <c r="EJ53" s="318"/>
      <c r="EL53" s="100"/>
      <c r="EM53" s="100"/>
      <c r="EN53" s="100"/>
      <c r="EO53" s="100"/>
      <c r="EP53" s="100"/>
      <c r="FA53" s="54"/>
      <c r="FB53" s="311"/>
      <c r="FC53" s="311"/>
    </row>
    <row r="54" spans="1:159" ht="14.25" customHeight="1">
      <c r="A54" s="524" t="s">
        <v>17</v>
      </c>
      <c r="B54" s="724">
        <v>330.78375946384978</v>
      </c>
      <c r="C54" s="724">
        <v>106.38470643361707</v>
      </c>
      <c r="D54" s="312"/>
      <c r="E54" s="312"/>
      <c r="F54" s="317"/>
      <c r="G54" s="317"/>
      <c r="H54" s="55"/>
      <c r="I54" s="55"/>
      <c r="J54" s="56"/>
      <c r="K54" s="57"/>
      <c r="L54" s="55"/>
      <c r="M54" s="58"/>
      <c r="N54" s="56"/>
      <c r="Y54" s="54"/>
      <c r="Z54" s="158"/>
      <c r="AA54" s="158"/>
      <c r="AB54" s="158"/>
      <c r="AC54" s="302"/>
      <c r="AD54" s="158"/>
      <c r="AE54" s="158"/>
      <c r="AF54" s="160"/>
      <c r="AG54" s="160"/>
      <c r="AH54" s="160"/>
      <c r="AI54" s="160"/>
      <c r="AJ54" s="160"/>
      <c r="AK54" s="160"/>
      <c r="AL54" s="160"/>
      <c r="AM54" s="160"/>
      <c r="AN54" s="160"/>
      <c r="AO54" s="160"/>
      <c r="AP54" s="160"/>
      <c r="AQ54" s="160"/>
      <c r="AR54" s="160"/>
      <c r="AS54" s="54"/>
      <c r="AT54" s="87"/>
      <c r="AU54" s="303"/>
      <c r="AV54" s="303"/>
      <c r="AW54" s="304"/>
      <c r="AX54" s="304"/>
      <c r="AY54" s="305"/>
      <c r="AZ54" s="305"/>
      <c r="BA54" s="87"/>
      <c r="BB54" s="161"/>
      <c r="BC54" s="161"/>
      <c r="BD54" s="161"/>
      <c r="BE54" s="161"/>
      <c r="BF54" s="138"/>
      <c r="BG54" s="138"/>
      <c r="BH54" s="138"/>
      <c r="BI54" s="138"/>
      <c r="BJ54" s="138"/>
      <c r="BK54" s="138"/>
      <c r="BL54" s="138"/>
      <c r="BM54" s="138"/>
      <c r="BN54" s="161"/>
      <c r="BO54" s="161"/>
      <c r="BP54" s="182"/>
      <c r="BQ54" s="54"/>
      <c r="BR54" s="194"/>
      <c r="BS54" s="194"/>
      <c r="BT54" s="194"/>
      <c r="BU54" s="194"/>
      <c r="BV54" s="194"/>
      <c r="BW54" s="194"/>
      <c r="BX54" s="194"/>
      <c r="BY54" s="194"/>
      <c r="CA54" s="186"/>
      <c r="CB54" s="186"/>
      <c r="CC54" s="186"/>
      <c r="CD54" s="186"/>
      <c r="CE54" s="186"/>
      <c r="CF54" s="186"/>
      <c r="CG54" s="186"/>
      <c r="CH54" s="186"/>
      <c r="CI54" s="186"/>
      <c r="CJ54" s="186"/>
      <c r="CK54" s="54"/>
      <c r="CL54" s="198"/>
      <c r="CM54" s="198"/>
      <c r="CN54" s="198"/>
      <c r="CO54" s="198"/>
      <c r="CP54" s="198"/>
      <c r="CQ54" s="198"/>
      <c r="CR54" s="198"/>
      <c r="CS54" s="198"/>
      <c r="CU54" s="186"/>
      <c r="CV54" s="186"/>
      <c r="CW54" s="186"/>
      <c r="CX54" s="186"/>
      <c r="CY54" s="186"/>
      <c r="CZ54" s="186"/>
      <c r="DA54" s="186"/>
      <c r="DB54" s="186"/>
      <c r="DC54" s="186"/>
      <c r="DD54" s="186"/>
      <c r="DE54" s="54"/>
      <c r="DF54" s="308"/>
      <c r="DG54" s="308"/>
      <c r="DH54" s="308"/>
      <c r="DI54" s="309"/>
      <c r="DJ54" s="309"/>
      <c r="DK54" s="308"/>
      <c r="DO54" s="94"/>
      <c r="DR54" s="193"/>
      <c r="DY54" s="193"/>
      <c r="DZ54" s="54"/>
      <c r="EA54" s="198"/>
      <c r="EB54" s="198"/>
      <c r="EC54" s="198"/>
      <c r="ED54" s="310"/>
      <c r="EE54" s="310"/>
      <c r="EF54" s="310"/>
      <c r="FA54" s="54"/>
      <c r="FB54" s="311"/>
      <c r="FC54" s="311"/>
    </row>
    <row r="55" spans="1:159" ht="14.25" customHeight="1">
      <c r="A55" s="670" t="s">
        <v>18</v>
      </c>
      <c r="B55" s="723">
        <v>469.71437884264674</v>
      </c>
      <c r="C55" s="723">
        <v>43.381400550373556</v>
      </c>
      <c r="D55" s="312"/>
      <c r="E55" s="312"/>
      <c r="F55" s="317"/>
      <c r="G55" s="317"/>
      <c r="H55" s="55"/>
      <c r="I55" s="55"/>
      <c r="J55" s="56"/>
      <c r="K55" s="57"/>
      <c r="L55" s="55"/>
      <c r="M55" s="58"/>
      <c r="N55" s="56"/>
      <c r="Y55" s="54"/>
      <c r="Z55" s="158"/>
      <c r="AA55" s="158"/>
      <c r="AB55" s="158"/>
      <c r="AC55" s="302"/>
      <c r="AD55" s="158"/>
      <c r="AE55" s="158"/>
      <c r="AF55" s="160"/>
      <c r="AG55" s="160"/>
      <c r="AH55" s="160"/>
      <c r="AI55" s="160"/>
      <c r="AJ55" s="160"/>
      <c r="AK55" s="160"/>
      <c r="AL55" s="160"/>
      <c r="AM55" s="160"/>
      <c r="AN55" s="160"/>
      <c r="AO55" s="160"/>
      <c r="AP55" s="160"/>
      <c r="AQ55" s="160"/>
      <c r="AR55" s="160"/>
      <c r="AS55" s="54"/>
      <c r="AT55" s="87"/>
      <c r="AU55" s="303"/>
      <c r="AV55" s="303"/>
      <c r="AW55" s="304"/>
      <c r="AX55" s="304"/>
      <c r="AY55" s="305"/>
      <c r="AZ55" s="305"/>
      <c r="BA55" s="87"/>
      <c r="BB55" s="161"/>
      <c r="BC55" s="161"/>
      <c r="BD55" s="161"/>
      <c r="BE55" s="161"/>
      <c r="BF55" s="138"/>
      <c r="BG55" s="138"/>
      <c r="BH55" s="138"/>
      <c r="BI55" s="138"/>
      <c r="BJ55" s="138"/>
      <c r="BK55" s="138"/>
      <c r="BL55" s="138"/>
      <c r="BM55" s="138"/>
      <c r="BN55" s="161"/>
      <c r="BO55" s="161"/>
      <c r="BP55" s="182"/>
      <c r="BQ55" s="54"/>
      <c r="BR55" s="194"/>
      <c r="BS55" s="194"/>
      <c r="BT55" s="194"/>
      <c r="BU55" s="194"/>
      <c r="BV55" s="194"/>
      <c r="BW55" s="194"/>
      <c r="BX55" s="194"/>
      <c r="BY55" s="194"/>
      <c r="CA55" s="186"/>
      <c r="CB55" s="186"/>
      <c r="CC55" s="186"/>
      <c r="CD55" s="186"/>
      <c r="CE55" s="186"/>
      <c r="CF55" s="186"/>
      <c r="CG55" s="186"/>
      <c r="CH55" s="186"/>
      <c r="CI55" s="186"/>
      <c r="CJ55" s="186"/>
      <c r="CK55" s="54"/>
      <c r="CL55" s="198"/>
      <c r="CM55" s="198"/>
      <c r="CN55" s="198"/>
      <c r="CO55" s="198"/>
      <c r="CP55" s="198"/>
      <c r="CQ55" s="198"/>
      <c r="CR55" s="198"/>
      <c r="CS55" s="198"/>
      <c r="CU55" s="186"/>
      <c r="CV55" s="186"/>
      <c r="CW55" s="186"/>
      <c r="CX55" s="186"/>
      <c r="CY55" s="186"/>
      <c r="CZ55" s="186"/>
      <c r="DA55" s="186"/>
      <c r="DB55" s="186"/>
      <c r="DC55" s="186"/>
      <c r="DD55" s="186"/>
      <c r="DE55" s="54"/>
      <c r="DF55" s="308"/>
      <c r="DG55" s="308"/>
      <c r="DH55" s="308"/>
      <c r="DI55" s="309"/>
      <c r="DJ55" s="309"/>
      <c r="DK55" s="308"/>
      <c r="DO55" s="94"/>
      <c r="DR55" s="193"/>
      <c r="DY55" s="193"/>
      <c r="DZ55" s="54"/>
      <c r="EA55" s="198"/>
      <c r="EB55" s="198"/>
      <c r="EC55" s="198"/>
      <c r="ED55" s="310"/>
      <c r="EE55" s="310"/>
      <c r="EF55" s="310"/>
      <c r="FA55" s="54"/>
      <c r="FB55" s="311"/>
      <c r="FC55" s="311"/>
    </row>
    <row r="56" spans="1:159" ht="14.25" customHeight="1">
      <c r="A56" s="524" t="s">
        <v>19</v>
      </c>
      <c r="B56" s="724">
        <v>344.54085522936816</v>
      </c>
      <c r="C56" s="724">
        <v>60.087009524941365</v>
      </c>
      <c r="D56" s="312"/>
      <c r="E56" s="312"/>
      <c r="F56" s="317"/>
      <c r="G56" s="317"/>
      <c r="H56" s="55"/>
      <c r="I56" s="55"/>
      <c r="J56" s="56"/>
      <c r="K56" s="57"/>
      <c r="L56" s="55"/>
      <c r="M56" s="58"/>
      <c r="N56" s="56"/>
      <c r="Y56" s="54"/>
      <c r="Z56" s="158"/>
      <c r="AA56" s="158"/>
      <c r="AB56" s="158"/>
      <c r="AC56" s="302"/>
      <c r="AD56" s="158"/>
      <c r="AE56" s="158"/>
      <c r="AF56" s="160"/>
      <c r="AG56" s="160"/>
      <c r="AH56" s="160"/>
      <c r="AI56" s="160"/>
      <c r="AJ56" s="160"/>
      <c r="AK56" s="160"/>
      <c r="AL56" s="160"/>
      <c r="AM56" s="160"/>
      <c r="AN56" s="160"/>
      <c r="AO56" s="160"/>
      <c r="AP56" s="160"/>
      <c r="AQ56" s="160"/>
      <c r="AR56" s="160"/>
      <c r="AS56" s="54"/>
      <c r="AT56" s="87"/>
      <c r="AU56" s="303"/>
      <c r="AV56" s="303"/>
      <c r="AW56" s="304"/>
      <c r="AX56" s="304"/>
      <c r="AY56" s="305"/>
      <c r="AZ56" s="305"/>
      <c r="BA56" s="87"/>
      <c r="BB56" s="161"/>
      <c r="BC56" s="161"/>
      <c r="BD56" s="161"/>
      <c r="BE56" s="161"/>
      <c r="BF56" s="138"/>
      <c r="BG56" s="138"/>
      <c r="BH56" s="138"/>
      <c r="BI56" s="138"/>
      <c r="BJ56" s="138"/>
      <c r="BK56" s="138"/>
      <c r="BL56" s="138"/>
      <c r="BM56" s="138"/>
      <c r="BN56" s="161"/>
      <c r="BO56" s="161"/>
      <c r="BP56" s="182"/>
      <c r="BQ56" s="54"/>
      <c r="BR56" s="194"/>
      <c r="BS56" s="194"/>
      <c r="BT56" s="194"/>
      <c r="BU56" s="194"/>
      <c r="BV56" s="194"/>
      <c r="BW56" s="194"/>
      <c r="BX56" s="194"/>
      <c r="BY56" s="194"/>
      <c r="CA56" s="186"/>
      <c r="CB56" s="186"/>
      <c r="CC56" s="186"/>
      <c r="CD56" s="186"/>
      <c r="CE56" s="186"/>
      <c r="CF56" s="186"/>
      <c r="CG56" s="186"/>
      <c r="CH56" s="186"/>
      <c r="CI56" s="186"/>
      <c r="CJ56" s="186"/>
      <c r="CK56" s="54"/>
      <c r="CL56" s="198"/>
      <c r="CM56" s="198"/>
      <c r="CN56" s="198"/>
      <c r="CO56" s="198"/>
      <c r="CP56" s="198"/>
      <c r="CQ56" s="198"/>
      <c r="CR56" s="198"/>
      <c r="CS56" s="198"/>
      <c r="CU56" s="186"/>
      <c r="CV56" s="186"/>
      <c r="CW56" s="186"/>
      <c r="CX56" s="186"/>
      <c r="CY56" s="186"/>
      <c r="CZ56" s="186"/>
      <c r="DA56" s="186"/>
      <c r="DB56" s="186"/>
      <c r="DC56" s="186"/>
      <c r="DD56" s="186"/>
      <c r="DE56" s="54"/>
      <c r="DF56" s="308"/>
      <c r="DG56" s="308"/>
      <c r="DH56" s="308"/>
      <c r="DI56" s="309"/>
      <c r="DJ56" s="309"/>
      <c r="DK56" s="308"/>
      <c r="DO56" s="94"/>
      <c r="DR56" s="193"/>
      <c r="DY56" s="193"/>
      <c r="DZ56" s="54"/>
      <c r="EA56" s="198"/>
      <c r="EB56" s="198"/>
      <c r="EC56" s="198"/>
      <c r="ED56" s="310"/>
      <c r="EE56" s="310"/>
      <c r="EF56" s="310"/>
      <c r="FA56" s="54"/>
      <c r="FB56" s="311"/>
      <c r="FC56" s="311"/>
    </row>
    <row r="57" spans="1:159" ht="14.25" customHeight="1">
      <c r="A57" s="670" t="s">
        <v>20</v>
      </c>
      <c r="B57" s="723">
        <v>331.22403493833974</v>
      </c>
      <c r="C57" s="723">
        <v>52.790058499319244</v>
      </c>
      <c r="D57" s="312"/>
      <c r="E57" s="312"/>
      <c r="F57" s="317"/>
      <c r="G57" s="317"/>
      <c r="H57" s="60"/>
      <c r="I57" s="113"/>
      <c r="J57" s="262"/>
      <c r="K57" s="319"/>
      <c r="L57" s="319"/>
      <c r="M57" s="111"/>
      <c r="N57" s="112"/>
      <c r="Y57" s="54"/>
      <c r="Z57" s="158"/>
      <c r="AA57" s="158"/>
      <c r="AB57" s="158"/>
      <c r="AC57" s="302"/>
      <c r="AD57" s="158"/>
      <c r="AE57" s="158"/>
      <c r="AF57" s="160"/>
      <c r="AG57" s="160"/>
      <c r="AH57" s="160"/>
      <c r="AI57" s="160"/>
      <c r="AJ57" s="160"/>
      <c r="AK57" s="160"/>
      <c r="AL57" s="160"/>
      <c r="AM57" s="160"/>
      <c r="AN57" s="160"/>
      <c r="AO57" s="160"/>
      <c r="AP57" s="160"/>
      <c r="AQ57" s="160"/>
      <c r="AR57" s="160"/>
      <c r="AS57" s="54"/>
      <c r="AT57" s="87"/>
      <c r="AU57" s="303"/>
      <c r="AV57" s="303"/>
      <c r="AW57" s="304"/>
      <c r="AX57" s="304"/>
      <c r="AY57" s="305"/>
      <c r="AZ57" s="305"/>
      <c r="BA57" s="87"/>
      <c r="BB57" s="161"/>
      <c r="BC57" s="161"/>
      <c r="BD57" s="161"/>
      <c r="BE57" s="161"/>
      <c r="BF57" s="138"/>
      <c r="BG57" s="138"/>
      <c r="BH57" s="138"/>
      <c r="BI57" s="138"/>
      <c r="BJ57" s="138"/>
      <c r="BK57" s="138"/>
      <c r="BL57" s="138"/>
      <c r="BM57" s="138"/>
      <c r="BN57" s="161"/>
      <c r="BO57" s="161"/>
      <c r="BP57" s="182"/>
      <c r="BQ57" s="54"/>
      <c r="BR57" s="194"/>
      <c r="BS57" s="194"/>
      <c r="BT57" s="194"/>
      <c r="BU57" s="194"/>
      <c r="BV57" s="194"/>
      <c r="BW57" s="194"/>
      <c r="BX57" s="194"/>
      <c r="BY57" s="194"/>
      <c r="CA57" s="186"/>
      <c r="CB57" s="186"/>
      <c r="CC57" s="186"/>
      <c r="CD57" s="186"/>
      <c r="CE57" s="186"/>
      <c r="CF57" s="186"/>
      <c r="CG57" s="186"/>
      <c r="CH57" s="186"/>
      <c r="CI57" s="186"/>
      <c r="CJ57" s="186"/>
      <c r="CK57" s="54"/>
      <c r="CL57" s="198"/>
      <c r="CM57" s="198"/>
      <c r="CN57" s="198"/>
      <c r="CO57" s="198"/>
      <c r="CP57" s="198"/>
      <c r="CQ57" s="198"/>
      <c r="CR57" s="198"/>
      <c r="CS57" s="198"/>
      <c r="CU57" s="186"/>
      <c r="CV57" s="186"/>
      <c r="CW57" s="186"/>
      <c r="CX57" s="186"/>
      <c r="CY57" s="186"/>
      <c r="CZ57" s="186"/>
      <c r="DA57" s="186"/>
      <c r="DB57" s="186"/>
      <c r="DC57" s="186"/>
      <c r="DD57" s="186"/>
      <c r="DE57" s="54"/>
      <c r="DF57" s="308"/>
      <c r="DG57" s="308"/>
      <c r="DH57" s="308"/>
      <c r="DI57" s="309"/>
      <c r="DJ57" s="309"/>
      <c r="DK57" s="308"/>
      <c r="DO57" s="94"/>
      <c r="DR57" s="193"/>
      <c r="DY57" s="193"/>
      <c r="DZ57" s="54"/>
      <c r="EA57" s="198"/>
      <c r="EB57" s="198"/>
      <c r="EC57" s="198"/>
      <c r="ED57" s="310"/>
      <c r="EE57" s="310"/>
      <c r="EF57" s="310"/>
      <c r="FA57" s="54"/>
      <c r="FB57" s="311"/>
      <c r="FC57" s="311"/>
    </row>
    <row r="58" spans="1:159" ht="14.25" customHeight="1">
      <c r="A58" s="524" t="s">
        <v>21</v>
      </c>
      <c r="B58" s="724">
        <v>375.49450930913616</v>
      </c>
      <c r="C58" s="724">
        <v>83.737067607497949</v>
      </c>
      <c r="D58" s="312"/>
      <c r="E58" s="312"/>
      <c r="F58" s="317"/>
      <c r="G58" s="317"/>
      <c r="H58" s="54"/>
      <c r="I58" s="94"/>
      <c r="J58" s="273"/>
      <c r="K58" s="94"/>
      <c r="L58" s="94"/>
      <c r="M58" s="94"/>
      <c r="N58" s="86"/>
      <c r="Y58" s="54"/>
      <c r="Z58" s="158"/>
      <c r="AA58" s="158"/>
      <c r="AB58" s="158"/>
      <c r="AC58" s="302"/>
      <c r="AD58" s="158"/>
      <c r="AE58" s="158"/>
      <c r="AF58" s="160"/>
      <c r="AG58" s="160"/>
      <c r="AH58" s="160"/>
      <c r="AI58" s="160"/>
      <c r="AJ58" s="160"/>
      <c r="AK58" s="160"/>
      <c r="AL58" s="160"/>
      <c r="AM58" s="160"/>
      <c r="AN58" s="160"/>
      <c r="AO58" s="160"/>
      <c r="AP58" s="160"/>
      <c r="AQ58" s="160"/>
      <c r="AR58" s="160"/>
      <c r="AS58" s="54"/>
      <c r="AT58" s="87"/>
      <c r="AU58" s="303"/>
      <c r="AV58" s="303"/>
      <c r="AW58" s="304"/>
      <c r="AX58" s="304"/>
      <c r="AY58" s="305"/>
      <c r="AZ58" s="305"/>
      <c r="BA58" s="87"/>
      <c r="BB58" s="161"/>
      <c r="BC58" s="161"/>
      <c r="BD58" s="161"/>
      <c r="BE58" s="161"/>
      <c r="BF58" s="138"/>
      <c r="BG58" s="138"/>
      <c r="BH58" s="138"/>
      <c r="BI58" s="138"/>
      <c r="BJ58" s="138"/>
      <c r="BK58" s="138"/>
      <c r="BL58" s="138"/>
      <c r="BM58" s="138"/>
      <c r="BN58" s="161"/>
      <c r="BO58" s="161"/>
      <c r="BP58" s="182"/>
      <c r="BQ58" s="54"/>
      <c r="BR58" s="194"/>
      <c r="BS58" s="194"/>
      <c r="BT58" s="194"/>
      <c r="BU58" s="194"/>
      <c r="BV58" s="194"/>
      <c r="BW58" s="194"/>
      <c r="BX58" s="194"/>
      <c r="BY58" s="194"/>
      <c r="CA58" s="186"/>
      <c r="CB58" s="186"/>
      <c r="CC58" s="186"/>
      <c r="CD58" s="186"/>
      <c r="CE58" s="186"/>
      <c r="CF58" s="186"/>
      <c r="CG58" s="186"/>
      <c r="CH58" s="186"/>
      <c r="CI58" s="186"/>
      <c r="CJ58" s="186"/>
      <c r="CK58" s="54"/>
      <c r="CL58" s="198"/>
      <c r="CM58" s="198"/>
      <c r="CN58" s="198"/>
      <c r="CO58" s="198"/>
      <c r="CP58" s="198"/>
      <c r="CQ58" s="198"/>
      <c r="CR58" s="198"/>
      <c r="CS58" s="198"/>
      <c r="CU58" s="186"/>
      <c r="CV58" s="186"/>
      <c r="CW58" s="186"/>
      <c r="CX58" s="186"/>
      <c r="CY58" s="186"/>
      <c r="CZ58" s="186"/>
      <c r="DA58" s="186"/>
      <c r="DB58" s="186"/>
      <c r="DC58" s="186"/>
      <c r="DD58" s="186"/>
      <c r="DE58" s="54"/>
      <c r="DF58" s="308"/>
      <c r="DG58" s="308"/>
      <c r="DH58" s="308"/>
      <c r="DI58" s="309"/>
      <c r="DJ58" s="309"/>
      <c r="DK58" s="308"/>
      <c r="DO58" s="94"/>
      <c r="DR58" s="193"/>
      <c r="DY58" s="193"/>
      <c r="DZ58" s="54"/>
      <c r="EA58" s="198"/>
      <c r="EB58" s="198"/>
      <c r="EC58" s="198"/>
      <c r="ED58" s="310"/>
      <c r="EE58" s="310"/>
      <c r="EF58" s="310"/>
      <c r="FA58" s="54"/>
      <c r="FB58" s="311"/>
      <c r="FC58" s="311"/>
    </row>
    <row r="59" spans="1:159" ht="14.25" customHeight="1">
      <c r="A59" s="670" t="s">
        <v>22</v>
      </c>
      <c r="B59" s="723">
        <v>366.73701238980487</v>
      </c>
      <c r="C59" s="723">
        <v>80.711200004215783</v>
      </c>
      <c r="D59" s="312"/>
      <c r="E59" s="312"/>
      <c r="F59" s="317"/>
      <c r="G59" s="317"/>
      <c r="H59" s="320"/>
      <c r="I59" s="69"/>
      <c r="J59" s="70"/>
      <c r="K59" s="57"/>
      <c r="L59" s="55"/>
      <c r="M59" s="58"/>
      <c r="N59" s="56"/>
      <c r="Y59" s="54"/>
      <c r="Z59" s="158"/>
      <c r="AA59" s="158"/>
      <c r="AB59" s="158"/>
      <c r="AC59" s="302"/>
      <c r="AD59" s="158"/>
      <c r="AE59" s="158"/>
      <c r="AF59" s="160"/>
      <c r="AG59" s="160"/>
      <c r="AH59" s="160"/>
      <c r="AI59" s="160"/>
      <c r="AJ59" s="160"/>
      <c r="AK59" s="160"/>
      <c r="AL59" s="160"/>
      <c r="AM59" s="160"/>
      <c r="AN59" s="160"/>
      <c r="AO59" s="160"/>
      <c r="AP59" s="160"/>
      <c r="AQ59" s="160"/>
      <c r="AR59" s="160"/>
      <c r="AS59" s="54"/>
      <c r="AT59" s="87"/>
      <c r="AU59" s="303"/>
      <c r="AV59" s="303"/>
      <c r="AW59" s="304"/>
      <c r="AX59" s="304"/>
      <c r="AY59" s="305"/>
      <c r="AZ59" s="305"/>
      <c r="BA59" s="87"/>
      <c r="BB59" s="161"/>
      <c r="BC59" s="161"/>
      <c r="BD59" s="161"/>
      <c r="BE59" s="161"/>
      <c r="BF59" s="138"/>
      <c r="BG59" s="138"/>
      <c r="BH59" s="138"/>
      <c r="BI59" s="138"/>
      <c r="BJ59" s="138"/>
      <c r="BK59" s="138"/>
      <c r="BL59" s="138"/>
      <c r="BM59" s="138"/>
      <c r="BN59" s="161"/>
      <c r="BO59" s="161"/>
      <c r="BP59" s="182"/>
      <c r="BQ59" s="54"/>
      <c r="BR59" s="194"/>
      <c r="BS59" s="194"/>
      <c r="BT59" s="194"/>
      <c r="BU59" s="194"/>
      <c r="BV59" s="194"/>
      <c r="BW59" s="194"/>
      <c r="BX59" s="194"/>
      <c r="BY59" s="194"/>
      <c r="CA59" s="186"/>
      <c r="CB59" s="186"/>
      <c r="CC59" s="186"/>
      <c r="CD59" s="186"/>
      <c r="CE59" s="186"/>
      <c r="CF59" s="186"/>
      <c r="CG59" s="186"/>
      <c r="CH59" s="186"/>
      <c r="CI59" s="186"/>
      <c r="CJ59" s="186"/>
      <c r="CK59" s="54"/>
      <c r="CL59" s="198"/>
      <c r="CM59" s="198"/>
      <c r="CN59" s="198"/>
      <c r="CO59" s="198"/>
      <c r="CP59" s="198"/>
      <c r="CQ59" s="198"/>
      <c r="CR59" s="198"/>
      <c r="CS59" s="198"/>
      <c r="CU59" s="186"/>
      <c r="CV59" s="186"/>
      <c r="CW59" s="287"/>
      <c r="CX59" s="287"/>
      <c r="CY59" s="264"/>
      <c r="CZ59" s="135"/>
      <c r="DA59" s="186"/>
      <c r="DB59" s="186"/>
      <c r="DC59" s="186"/>
      <c r="DD59" s="186"/>
      <c r="DE59" s="54"/>
      <c r="DF59" s="308"/>
      <c r="DG59" s="308"/>
      <c r="DH59" s="308"/>
      <c r="DI59" s="309"/>
      <c r="DJ59" s="309"/>
      <c r="DK59" s="308"/>
      <c r="DO59" s="94"/>
      <c r="DR59" s="193"/>
      <c r="DY59" s="193"/>
      <c r="DZ59" s="54"/>
      <c r="EA59" s="198"/>
      <c r="EB59" s="198"/>
      <c r="EC59" s="198"/>
      <c r="ED59" s="310"/>
      <c r="EE59" s="310"/>
      <c r="EF59" s="310"/>
      <c r="FA59" s="54"/>
      <c r="FB59" s="311"/>
      <c r="FC59" s="311"/>
    </row>
    <row r="60" spans="1:159" ht="14.25" customHeight="1">
      <c r="A60" s="524" t="s">
        <v>23</v>
      </c>
      <c r="B60" s="724">
        <v>372.37708569211753</v>
      </c>
      <c r="C60" s="724">
        <v>32.433374639330843</v>
      </c>
      <c r="D60" s="312"/>
      <c r="E60" s="312"/>
      <c r="F60" s="317"/>
      <c r="G60" s="317"/>
      <c r="H60" s="55"/>
      <c r="I60" s="55"/>
      <c r="J60" s="56"/>
      <c r="K60" s="57"/>
      <c r="L60" s="55"/>
      <c r="M60" s="58"/>
      <c r="N60" s="56"/>
      <c r="Y60" s="54"/>
      <c r="Z60" s="158"/>
      <c r="AA60" s="158"/>
      <c r="AB60" s="158"/>
      <c r="AC60" s="302"/>
      <c r="AD60" s="158"/>
      <c r="AE60" s="158"/>
      <c r="AF60" s="160"/>
      <c r="AG60" s="160"/>
      <c r="AH60" s="160"/>
      <c r="AI60" s="160"/>
      <c r="AJ60" s="160"/>
      <c r="AK60" s="160"/>
      <c r="AL60" s="160"/>
      <c r="AM60" s="160"/>
      <c r="AN60" s="160"/>
      <c r="AO60" s="160"/>
      <c r="AP60" s="160"/>
      <c r="AQ60" s="160"/>
      <c r="AR60" s="160"/>
      <c r="AS60" s="54"/>
      <c r="AT60" s="87"/>
      <c r="AU60" s="303"/>
      <c r="AV60" s="303"/>
      <c r="AW60" s="304"/>
      <c r="AX60" s="304"/>
      <c r="AY60" s="305"/>
      <c r="AZ60" s="305"/>
      <c r="BA60" s="87"/>
      <c r="BB60" s="161"/>
      <c r="BC60" s="161"/>
      <c r="BD60" s="161"/>
      <c r="BE60" s="161"/>
      <c r="BF60" s="138"/>
      <c r="BG60" s="138"/>
      <c r="BH60" s="138"/>
      <c r="BI60" s="138"/>
      <c r="BJ60" s="138"/>
      <c r="BK60" s="138"/>
      <c r="BL60" s="138"/>
      <c r="BM60" s="138"/>
      <c r="BN60" s="161"/>
      <c r="BO60" s="161"/>
      <c r="BP60" s="182"/>
      <c r="BQ60" s="54"/>
      <c r="BR60" s="194"/>
      <c r="BS60" s="194"/>
      <c r="BT60" s="194"/>
      <c r="BU60" s="194"/>
      <c r="BV60" s="194"/>
      <c r="BW60" s="194"/>
      <c r="BX60" s="194"/>
      <c r="BY60" s="194"/>
      <c r="CA60" s="186"/>
      <c r="CB60" s="186"/>
      <c r="CC60" s="186"/>
      <c r="CD60" s="186"/>
      <c r="CE60" s="186"/>
      <c r="CF60" s="186"/>
      <c r="CG60" s="186"/>
      <c r="CH60" s="186"/>
      <c r="CI60" s="186"/>
      <c r="CJ60" s="186"/>
      <c r="CK60" s="54"/>
      <c r="CL60" s="198"/>
      <c r="CM60" s="198"/>
      <c r="CN60" s="198"/>
      <c r="CO60" s="198"/>
      <c r="CP60" s="198"/>
      <c r="CQ60" s="198"/>
      <c r="CR60" s="198"/>
      <c r="CS60" s="198"/>
      <c r="CU60" s="186"/>
      <c r="CV60" s="186"/>
      <c r="CW60" s="186"/>
      <c r="CX60" s="186"/>
      <c r="CY60" s="186"/>
      <c r="CZ60" s="186"/>
      <c r="DA60" s="186"/>
      <c r="DB60" s="186"/>
      <c r="DC60" s="186"/>
      <c r="DD60" s="186"/>
      <c r="DE60" s="54"/>
      <c r="DF60" s="308"/>
      <c r="DG60" s="308"/>
      <c r="DH60" s="308"/>
      <c r="DI60" s="309"/>
      <c r="DJ60" s="309"/>
      <c r="DK60" s="308"/>
      <c r="DO60" s="94"/>
      <c r="DR60" s="193"/>
      <c r="DY60" s="193"/>
      <c r="DZ60" s="54"/>
      <c r="EA60" s="198"/>
      <c r="EB60" s="198"/>
      <c r="EC60" s="198"/>
      <c r="ED60" s="310"/>
      <c r="EE60" s="310"/>
      <c r="EF60" s="310"/>
      <c r="FA60" s="54"/>
      <c r="FB60" s="311"/>
      <c r="FC60" s="311"/>
    </row>
    <row r="61" spans="1:159" ht="14.25" customHeight="1">
      <c r="A61" s="670" t="s">
        <v>24</v>
      </c>
      <c r="B61" s="723">
        <v>294.1294924470609</v>
      </c>
      <c r="C61" s="723">
        <v>103.75492979620746</v>
      </c>
      <c r="D61" s="312"/>
      <c r="E61" s="312"/>
      <c r="F61" s="317"/>
      <c r="G61" s="317"/>
      <c r="H61" s="55"/>
      <c r="I61" s="55"/>
      <c r="J61" s="56"/>
      <c r="K61" s="57"/>
      <c r="L61" s="55"/>
      <c r="M61" s="58"/>
      <c r="N61" s="56"/>
      <c r="Y61" s="54"/>
      <c r="Z61" s="158"/>
      <c r="AA61" s="158"/>
      <c r="AB61" s="158"/>
      <c r="AC61" s="302"/>
      <c r="AD61" s="158"/>
      <c r="AE61" s="158"/>
      <c r="AF61" s="160"/>
      <c r="AG61" s="160"/>
      <c r="AH61" s="160"/>
      <c r="AI61" s="160"/>
      <c r="AJ61" s="160"/>
      <c r="AK61" s="160"/>
      <c r="AL61" s="160"/>
      <c r="AM61" s="160"/>
      <c r="AN61" s="160"/>
      <c r="AO61" s="160"/>
      <c r="AP61" s="160"/>
      <c r="AQ61" s="160"/>
      <c r="AR61" s="160"/>
      <c r="AS61" s="54"/>
      <c r="AT61" s="87"/>
      <c r="AU61" s="303"/>
      <c r="AV61" s="303"/>
      <c r="AW61" s="304"/>
      <c r="AX61" s="304"/>
      <c r="AY61" s="305"/>
      <c r="AZ61" s="305"/>
      <c r="BA61" s="87"/>
      <c r="BB61" s="161"/>
      <c r="BC61" s="161"/>
      <c r="BD61" s="161"/>
      <c r="BE61" s="161"/>
      <c r="BF61" s="138"/>
      <c r="BG61" s="138"/>
      <c r="BH61" s="138"/>
      <c r="BI61" s="138"/>
      <c r="BJ61" s="138"/>
      <c r="BK61" s="138"/>
      <c r="BL61" s="138"/>
      <c r="BM61" s="138"/>
      <c r="BN61" s="161"/>
      <c r="BO61" s="161"/>
      <c r="BP61" s="182"/>
      <c r="BQ61" s="54"/>
      <c r="BR61" s="194"/>
      <c r="BS61" s="194"/>
      <c r="BT61" s="194"/>
      <c r="BU61" s="194"/>
      <c r="BV61" s="194"/>
      <c r="BW61" s="194"/>
      <c r="BX61" s="194"/>
      <c r="BY61" s="194"/>
      <c r="CA61" s="186"/>
      <c r="CB61" s="186"/>
      <c r="CC61" s="186"/>
      <c r="CD61" s="186"/>
      <c r="CE61" s="186"/>
      <c r="CF61" s="186"/>
      <c r="CG61" s="186"/>
      <c r="CH61" s="186"/>
      <c r="CI61" s="186"/>
      <c r="CJ61" s="186"/>
      <c r="CK61" s="54"/>
      <c r="CL61" s="198"/>
      <c r="CM61" s="198"/>
      <c r="CN61" s="198"/>
      <c r="CO61" s="198"/>
      <c r="CP61" s="198"/>
      <c r="CQ61" s="198"/>
      <c r="CR61" s="198"/>
      <c r="CS61" s="198"/>
      <c r="CU61" s="186"/>
      <c r="CV61" s="186"/>
      <c r="CW61" s="186"/>
      <c r="CX61" s="186"/>
      <c r="CY61" s="186"/>
      <c r="CZ61" s="186"/>
      <c r="DA61" s="186"/>
      <c r="DB61" s="186"/>
      <c r="DC61" s="186"/>
      <c r="DD61" s="186"/>
      <c r="DE61" s="54"/>
      <c r="DF61" s="308"/>
      <c r="DG61" s="308"/>
      <c r="DH61" s="308"/>
      <c r="DI61" s="309"/>
      <c r="DJ61" s="309"/>
      <c r="DK61" s="308"/>
      <c r="DO61" s="94"/>
      <c r="DR61" s="193"/>
      <c r="DY61" s="193"/>
      <c r="DZ61" s="54"/>
      <c r="EA61" s="198"/>
      <c r="EB61" s="198"/>
      <c r="EC61" s="198"/>
      <c r="ED61" s="310"/>
      <c r="EE61" s="310"/>
      <c r="EF61" s="310"/>
      <c r="FA61" s="54"/>
      <c r="FB61" s="311"/>
      <c r="FC61" s="311"/>
    </row>
    <row r="62" spans="1:159" ht="14.25" customHeight="1">
      <c r="A62" s="524" t="s">
        <v>25</v>
      </c>
      <c r="B62" s="724">
        <v>378.60242853502535</v>
      </c>
      <c r="C62" s="724">
        <v>47.622149346380247</v>
      </c>
      <c r="D62" s="312"/>
      <c r="E62" s="312"/>
      <c r="F62" s="317"/>
      <c r="G62" s="317"/>
      <c r="H62" s="55"/>
      <c r="I62" s="55"/>
      <c r="J62" s="56"/>
      <c r="K62" s="57"/>
      <c r="L62" s="55"/>
      <c r="M62" s="58"/>
      <c r="N62" s="56"/>
      <c r="Y62" s="54"/>
      <c r="Z62" s="158"/>
      <c r="AA62" s="158"/>
      <c r="AB62" s="158"/>
      <c r="AC62" s="302"/>
      <c r="AD62" s="158"/>
      <c r="AE62" s="158"/>
      <c r="AF62" s="160"/>
      <c r="AG62" s="160"/>
      <c r="AH62" s="160"/>
      <c r="AI62" s="160"/>
      <c r="AJ62" s="160"/>
      <c r="AK62" s="160"/>
      <c r="AL62" s="160"/>
      <c r="AM62" s="160"/>
      <c r="AN62" s="160"/>
      <c r="AO62" s="160"/>
      <c r="AP62" s="160"/>
      <c r="AQ62" s="160"/>
      <c r="AR62" s="160"/>
      <c r="AS62" s="54"/>
      <c r="AT62" s="87"/>
      <c r="AU62" s="303"/>
      <c r="AV62" s="303"/>
      <c r="AW62" s="304"/>
      <c r="AX62" s="304"/>
      <c r="AY62" s="305"/>
      <c r="AZ62" s="305"/>
      <c r="BA62" s="87"/>
      <c r="BB62" s="161"/>
      <c r="BC62" s="161"/>
      <c r="BD62" s="161"/>
      <c r="BE62" s="161"/>
      <c r="BF62" s="138"/>
      <c r="BG62" s="138"/>
      <c r="BH62" s="138"/>
      <c r="BI62" s="138"/>
      <c r="BJ62" s="138"/>
      <c r="BK62" s="138"/>
      <c r="BL62" s="138"/>
      <c r="BM62" s="138"/>
      <c r="BN62" s="161"/>
      <c r="BO62" s="161"/>
      <c r="BP62" s="182"/>
      <c r="BQ62" s="54"/>
      <c r="BR62" s="194"/>
      <c r="BS62" s="194"/>
      <c r="BT62" s="194"/>
      <c r="BU62" s="194"/>
      <c r="BV62" s="194"/>
      <c r="BW62" s="194"/>
      <c r="BX62" s="194"/>
      <c r="BY62" s="194"/>
      <c r="CA62" s="186"/>
      <c r="CB62" s="186"/>
      <c r="CC62" s="186"/>
      <c r="CD62" s="186"/>
      <c r="CE62" s="186"/>
      <c r="CF62" s="186"/>
      <c r="CG62" s="186"/>
      <c r="CH62" s="186"/>
      <c r="CI62" s="186"/>
      <c r="CJ62" s="186"/>
      <c r="CK62" s="54"/>
      <c r="CL62" s="198"/>
      <c r="CM62" s="198"/>
      <c r="CN62" s="198"/>
      <c r="CO62" s="198"/>
      <c r="CP62" s="198"/>
      <c r="CQ62" s="198"/>
      <c r="CR62" s="198"/>
      <c r="CS62" s="198"/>
      <c r="CU62" s="186"/>
      <c r="CV62" s="186"/>
      <c r="CW62" s="186"/>
      <c r="CX62" s="186"/>
      <c r="CY62" s="186"/>
      <c r="CZ62" s="186"/>
      <c r="DA62" s="186"/>
      <c r="DB62" s="186"/>
      <c r="DC62" s="186"/>
      <c r="DD62" s="186"/>
      <c r="DE62" s="54"/>
      <c r="DF62" s="308"/>
      <c r="DG62" s="308"/>
      <c r="DH62" s="308"/>
      <c r="DI62" s="309"/>
      <c r="DJ62" s="309"/>
      <c r="DK62" s="308"/>
      <c r="DO62" s="94"/>
      <c r="DR62" s="193"/>
      <c r="DY62" s="193"/>
      <c r="DZ62" s="54"/>
      <c r="EA62" s="198"/>
      <c r="EB62" s="198"/>
      <c r="EC62" s="198"/>
      <c r="ED62" s="310"/>
      <c r="EE62" s="310"/>
      <c r="EF62" s="310"/>
      <c r="EH62" s="321"/>
      <c r="EI62" s="201"/>
      <c r="EJ62" s="201"/>
      <c r="EK62" s="201"/>
      <c r="EL62" s="201"/>
      <c r="EM62" s="201"/>
      <c r="EN62" s="117"/>
      <c r="EO62" s="201"/>
      <c r="FA62" s="54"/>
      <c r="FB62" s="311"/>
      <c r="FC62" s="311"/>
    </row>
    <row r="63" spans="1:159" ht="14.25" customHeight="1">
      <c r="A63" s="670" t="s">
        <v>26</v>
      </c>
      <c r="B63" s="723">
        <v>305.83506088413128</v>
      </c>
      <c r="C63" s="723">
        <v>36.918729433277406</v>
      </c>
      <c r="D63" s="312"/>
      <c r="E63" s="312"/>
      <c r="F63" s="317"/>
      <c r="G63" s="317"/>
      <c r="H63" s="55"/>
      <c r="I63" s="55"/>
      <c r="J63" s="56"/>
      <c r="K63" s="57"/>
      <c r="L63" s="55"/>
      <c r="M63" s="58"/>
      <c r="N63" s="56"/>
      <c r="Y63" s="54"/>
      <c r="Z63" s="158"/>
      <c r="AA63" s="158"/>
      <c r="AB63" s="158"/>
      <c r="AC63" s="302"/>
      <c r="AD63" s="158"/>
      <c r="AE63" s="158"/>
      <c r="AF63" s="160"/>
      <c r="AG63" s="160"/>
      <c r="AH63" s="160"/>
      <c r="AI63" s="160"/>
      <c r="AJ63" s="160"/>
      <c r="AK63" s="160"/>
      <c r="AL63" s="160"/>
      <c r="AM63" s="160"/>
      <c r="AN63" s="160"/>
      <c r="AO63" s="160"/>
      <c r="AP63" s="160"/>
      <c r="AQ63" s="160"/>
      <c r="AR63" s="160"/>
      <c r="AS63" s="54"/>
      <c r="AT63" s="87"/>
      <c r="AU63" s="303"/>
      <c r="AV63" s="303"/>
      <c r="AW63" s="304"/>
      <c r="AX63" s="304"/>
      <c r="AY63" s="305"/>
      <c r="AZ63" s="305"/>
      <c r="BA63" s="87"/>
      <c r="BB63" s="161"/>
      <c r="BC63" s="161"/>
      <c r="BD63" s="161"/>
      <c r="BE63" s="161"/>
      <c r="BF63" s="138"/>
      <c r="BG63" s="138"/>
      <c r="BH63" s="138"/>
      <c r="BI63" s="138"/>
      <c r="BJ63" s="138"/>
      <c r="BK63" s="138"/>
      <c r="BL63" s="138"/>
      <c r="BM63" s="138"/>
      <c r="BN63" s="161"/>
      <c r="BO63" s="161"/>
      <c r="BP63" s="182"/>
      <c r="BQ63" s="54"/>
      <c r="BR63" s="194"/>
      <c r="BS63" s="194"/>
      <c r="BT63" s="194"/>
      <c r="BU63" s="194"/>
      <c r="BV63" s="194"/>
      <c r="BW63" s="194"/>
      <c r="BX63" s="194"/>
      <c r="BY63" s="194"/>
      <c r="CA63" s="186"/>
      <c r="CB63" s="186"/>
      <c r="CC63" s="186"/>
      <c r="CD63" s="186"/>
      <c r="CE63" s="186"/>
      <c r="CF63" s="186"/>
      <c r="CG63" s="186"/>
      <c r="CH63" s="186"/>
      <c r="CI63" s="186"/>
      <c r="CJ63" s="186"/>
      <c r="CK63" s="54"/>
      <c r="CL63" s="198"/>
      <c r="CM63" s="198"/>
      <c r="CN63" s="198"/>
      <c r="CO63" s="198"/>
      <c r="CP63" s="198"/>
      <c r="CQ63" s="198"/>
      <c r="CR63" s="198"/>
      <c r="CS63" s="198"/>
      <c r="CU63" s="186"/>
      <c r="CV63" s="186"/>
      <c r="CW63" s="186"/>
      <c r="CX63" s="186"/>
      <c r="CY63" s="186"/>
      <c r="CZ63" s="186"/>
      <c r="DA63" s="186"/>
      <c r="DB63" s="186"/>
      <c r="DC63" s="186"/>
      <c r="DD63" s="186"/>
      <c r="DE63" s="54"/>
      <c r="DF63" s="308"/>
      <c r="DG63" s="308"/>
      <c r="DH63" s="308"/>
      <c r="DI63" s="309"/>
      <c r="DJ63" s="309"/>
      <c r="DK63" s="308"/>
      <c r="DO63" s="94"/>
      <c r="DR63" s="193"/>
      <c r="DY63" s="193"/>
      <c r="DZ63" s="54"/>
      <c r="EA63" s="198"/>
      <c r="EB63" s="198"/>
      <c r="EC63" s="198"/>
      <c r="ED63" s="310"/>
      <c r="EE63" s="310"/>
      <c r="EF63" s="310"/>
      <c r="EH63" s="201"/>
      <c r="EI63" s="201"/>
      <c r="EJ63" s="201"/>
      <c r="EK63" s="201"/>
      <c r="EL63" s="201"/>
      <c r="EM63" s="201"/>
      <c r="EN63" s="117"/>
      <c r="EO63" s="201"/>
      <c r="FA63" s="54"/>
      <c r="FB63" s="311"/>
      <c r="FC63" s="311"/>
    </row>
    <row r="64" spans="1:159" ht="14.25" customHeight="1">
      <c r="A64" s="524" t="s">
        <v>27</v>
      </c>
      <c r="B64" s="724">
        <v>335.81234035398455</v>
      </c>
      <c r="C64" s="724">
        <v>64.225561403980464</v>
      </c>
      <c r="D64" s="312"/>
      <c r="E64" s="312"/>
      <c r="F64" s="317"/>
      <c r="G64" s="317"/>
      <c r="H64" s="55"/>
      <c r="I64" s="55"/>
      <c r="J64" s="56"/>
      <c r="K64" s="57"/>
      <c r="L64" s="55"/>
      <c r="M64" s="58"/>
      <c r="N64" s="56"/>
      <c r="Y64" s="54"/>
      <c r="Z64" s="158"/>
      <c r="AA64" s="158"/>
      <c r="AB64" s="158"/>
      <c r="AC64" s="302"/>
      <c r="AD64" s="158"/>
      <c r="AE64" s="158"/>
      <c r="AF64" s="160"/>
      <c r="AG64" s="160"/>
      <c r="AH64" s="160"/>
      <c r="AI64" s="160"/>
      <c r="AJ64" s="160"/>
      <c r="AK64" s="160"/>
      <c r="AL64" s="160"/>
      <c r="AM64" s="160"/>
      <c r="AN64" s="160"/>
      <c r="AO64" s="160"/>
      <c r="AP64" s="160"/>
      <c r="AQ64" s="160"/>
      <c r="AR64" s="160"/>
      <c r="AS64" s="54"/>
      <c r="AT64" s="87"/>
      <c r="AU64" s="303"/>
      <c r="AV64" s="303"/>
      <c r="AW64" s="304"/>
      <c r="AX64" s="304"/>
      <c r="AY64" s="305"/>
      <c r="AZ64" s="305"/>
      <c r="BA64" s="87"/>
      <c r="BB64" s="161"/>
      <c r="BC64" s="161"/>
      <c r="BD64" s="161"/>
      <c r="BE64" s="161"/>
      <c r="BF64" s="138"/>
      <c r="BG64" s="138"/>
      <c r="BH64" s="138"/>
      <c r="BI64" s="138"/>
      <c r="BJ64" s="138"/>
      <c r="BK64" s="138"/>
      <c r="BL64" s="138"/>
      <c r="BM64" s="138"/>
      <c r="BN64" s="161"/>
      <c r="BO64" s="161"/>
      <c r="BP64" s="182"/>
      <c r="BQ64" s="54"/>
      <c r="BR64" s="194"/>
      <c r="BS64" s="194"/>
      <c r="BT64" s="194"/>
      <c r="BU64" s="194"/>
      <c r="BV64" s="194"/>
      <c r="BW64" s="194"/>
      <c r="BX64" s="194"/>
      <c r="BY64" s="194"/>
      <c r="CA64" s="186"/>
      <c r="CB64" s="186"/>
      <c r="CC64" s="186"/>
      <c r="CD64" s="186"/>
      <c r="CE64" s="186"/>
      <c r="CF64" s="186"/>
      <c r="CG64" s="186"/>
      <c r="CH64" s="186"/>
      <c r="CI64" s="186"/>
      <c r="CJ64" s="186"/>
      <c r="CK64" s="54"/>
      <c r="CL64" s="198"/>
      <c r="CM64" s="198"/>
      <c r="CN64" s="198"/>
      <c r="CO64" s="198"/>
      <c r="CP64" s="198"/>
      <c r="CQ64" s="198"/>
      <c r="CR64" s="198"/>
      <c r="CS64" s="198"/>
      <c r="CU64" s="186"/>
      <c r="CV64" s="186"/>
      <c r="CW64" s="186"/>
      <c r="CX64" s="186"/>
      <c r="CY64" s="186"/>
      <c r="CZ64" s="186"/>
      <c r="DA64" s="186"/>
      <c r="DB64" s="186"/>
      <c r="DC64" s="186"/>
      <c r="DD64" s="186"/>
      <c r="DE64" s="54"/>
      <c r="DF64" s="308"/>
      <c r="DG64" s="308"/>
      <c r="DH64" s="308"/>
      <c r="DI64" s="309"/>
      <c r="DJ64" s="309"/>
      <c r="DK64" s="308"/>
      <c r="DO64" s="94"/>
      <c r="DR64" s="193"/>
      <c r="DY64" s="193"/>
      <c r="DZ64" s="54"/>
      <c r="EA64" s="198"/>
      <c r="EB64" s="198"/>
      <c r="EC64" s="198"/>
      <c r="ED64" s="310"/>
      <c r="EE64" s="310"/>
      <c r="EF64" s="310"/>
      <c r="EH64" s="201"/>
      <c r="EI64" s="201"/>
      <c r="EJ64" s="201"/>
      <c r="EK64" s="201"/>
      <c r="EL64" s="201"/>
      <c r="EM64" s="201"/>
      <c r="EN64" s="117"/>
      <c r="EO64" s="201"/>
      <c r="FA64" s="54"/>
      <c r="FB64" s="311"/>
      <c r="FC64" s="311"/>
    </row>
    <row r="65" spans="1:242" ht="14.25" customHeight="1">
      <c r="A65" s="670" t="s">
        <v>28</v>
      </c>
      <c r="B65" s="723">
        <v>315.53874451197964</v>
      </c>
      <c r="C65" s="723">
        <v>51.557562632971717</v>
      </c>
      <c r="D65" s="312"/>
      <c r="E65" s="312"/>
      <c r="F65" s="117"/>
      <c r="G65" s="125"/>
      <c r="H65" s="55"/>
      <c r="I65" s="55"/>
      <c r="J65" s="56"/>
      <c r="K65" s="57"/>
      <c r="L65" s="55"/>
      <c r="M65" s="58"/>
      <c r="N65" s="56"/>
      <c r="Y65" s="54"/>
      <c r="Z65" s="158"/>
      <c r="AA65" s="158"/>
      <c r="AB65" s="158"/>
      <c r="AC65" s="302"/>
      <c r="AD65" s="158"/>
      <c r="AE65" s="158"/>
      <c r="AF65" s="160"/>
      <c r="AG65" s="160"/>
      <c r="AH65" s="160"/>
      <c r="AI65" s="160"/>
      <c r="AJ65" s="160"/>
      <c r="AK65" s="160"/>
      <c r="AL65" s="160"/>
      <c r="AM65" s="160"/>
      <c r="AN65" s="160"/>
      <c r="AO65" s="160"/>
      <c r="AP65" s="160"/>
      <c r="AQ65" s="160"/>
      <c r="AR65" s="160"/>
      <c r="AS65" s="54"/>
      <c r="AT65" s="87"/>
      <c r="AU65" s="303"/>
      <c r="AV65" s="303"/>
      <c r="AW65" s="304"/>
      <c r="AX65" s="304"/>
      <c r="AY65" s="305"/>
      <c r="AZ65" s="305"/>
      <c r="BA65" s="87"/>
      <c r="BB65" s="161"/>
      <c r="BC65" s="161"/>
      <c r="BD65" s="161"/>
      <c r="BE65" s="161"/>
      <c r="BF65" s="138"/>
      <c r="BG65" s="138"/>
      <c r="BH65" s="138"/>
      <c r="BI65" s="138"/>
      <c r="BJ65" s="138"/>
      <c r="BK65" s="138"/>
      <c r="BL65" s="138"/>
      <c r="BM65" s="138"/>
      <c r="BN65" s="161"/>
      <c r="BO65" s="161"/>
      <c r="BP65" s="182"/>
      <c r="BQ65" s="54"/>
      <c r="BR65" s="194"/>
      <c r="BS65" s="194"/>
      <c r="BT65" s="194"/>
      <c r="BU65" s="194"/>
      <c r="BV65" s="194"/>
      <c r="BW65" s="194"/>
      <c r="BX65" s="194"/>
      <c r="BY65" s="194"/>
      <c r="CA65" s="186"/>
      <c r="CB65" s="186"/>
      <c r="CC65" s="186"/>
      <c r="CD65" s="186"/>
      <c r="CE65" s="186"/>
      <c r="CF65" s="186"/>
      <c r="CG65" s="186"/>
      <c r="CH65" s="186"/>
      <c r="CI65" s="186"/>
      <c r="CJ65" s="186"/>
      <c r="CK65" s="54"/>
      <c r="CL65" s="198"/>
      <c r="CM65" s="198"/>
      <c r="CN65" s="198"/>
      <c r="CO65" s="198"/>
      <c r="CP65" s="198"/>
      <c r="CQ65" s="198"/>
      <c r="CR65" s="198"/>
      <c r="CS65" s="198"/>
      <c r="CU65" s="186"/>
      <c r="CV65" s="186"/>
      <c r="CW65" s="186"/>
      <c r="CX65" s="186"/>
      <c r="CY65" s="186"/>
      <c r="CZ65" s="186"/>
      <c r="DA65" s="186"/>
      <c r="DB65" s="186"/>
      <c r="DC65" s="186"/>
      <c r="DD65" s="186"/>
      <c r="DE65" s="54"/>
      <c r="DF65" s="308"/>
      <c r="DG65" s="308"/>
      <c r="DH65" s="308"/>
      <c r="DI65" s="309"/>
      <c r="DJ65" s="309"/>
      <c r="DK65" s="308"/>
      <c r="DO65" s="94"/>
      <c r="DR65" s="193"/>
      <c r="DY65" s="193"/>
      <c r="DZ65" s="54"/>
      <c r="EA65" s="198"/>
      <c r="EB65" s="198"/>
      <c r="EC65" s="198"/>
      <c r="ED65" s="310"/>
      <c r="EE65" s="310"/>
      <c r="EF65" s="310"/>
      <c r="EH65" s="201"/>
      <c r="EI65" s="201"/>
      <c r="EJ65" s="201"/>
      <c r="EK65" s="201"/>
      <c r="EL65" s="201"/>
      <c r="EM65" s="201"/>
      <c r="EN65" s="117"/>
      <c r="EO65" s="201"/>
      <c r="FA65" s="54"/>
      <c r="FB65" s="311"/>
      <c r="FC65" s="311"/>
    </row>
    <row r="66" spans="1:242" s="71" customFormat="1" ht="14.25" customHeight="1">
      <c r="A66" s="679" t="s">
        <v>29</v>
      </c>
      <c r="B66" s="725">
        <v>348.44332579556385</v>
      </c>
      <c r="C66" s="725">
        <v>65.455196366878781</v>
      </c>
      <c r="D66" s="322"/>
      <c r="E66" s="322"/>
      <c r="F66" s="322"/>
      <c r="G66" s="125"/>
      <c r="H66" s="55"/>
      <c r="I66" s="55"/>
      <c r="J66" s="56"/>
      <c r="K66" s="57"/>
      <c r="L66" s="55"/>
      <c r="M66" s="58"/>
      <c r="N66" s="56"/>
      <c r="O66" s="154"/>
      <c r="P66" s="323"/>
      <c r="Q66" s="323"/>
      <c r="R66" s="323"/>
      <c r="S66" s="323"/>
      <c r="T66" s="323"/>
      <c r="U66" s="323"/>
      <c r="V66" s="323"/>
      <c r="W66" s="323"/>
      <c r="X66" s="323"/>
      <c r="Y66" s="74"/>
      <c r="Z66" s="212"/>
      <c r="AA66" s="212"/>
      <c r="AB66" s="212"/>
      <c r="AC66" s="324"/>
      <c r="AD66" s="212"/>
      <c r="AE66" s="212"/>
      <c r="AF66" s="214"/>
      <c r="AG66" s="214"/>
      <c r="AH66" s="214"/>
      <c r="AI66" s="214"/>
      <c r="AJ66" s="214"/>
      <c r="AK66" s="214"/>
      <c r="AL66" s="214"/>
      <c r="AM66" s="214"/>
      <c r="AN66" s="214"/>
      <c r="AO66" s="214"/>
      <c r="AP66" s="214"/>
      <c r="AQ66" s="214"/>
      <c r="AR66" s="214"/>
      <c r="AS66" s="74"/>
      <c r="AT66" s="89"/>
      <c r="AU66" s="325"/>
      <c r="AV66" s="325"/>
      <c r="AW66" s="326"/>
      <c r="AX66" s="326"/>
      <c r="AY66" s="327"/>
      <c r="AZ66" s="327"/>
      <c r="BA66" s="89"/>
      <c r="BB66" s="215"/>
      <c r="BC66" s="215"/>
      <c r="BD66" s="215"/>
      <c r="BE66" s="215"/>
      <c r="BF66" s="145"/>
      <c r="BG66" s="145"/>
      <c r="BH66" s="145"/>
      <c r="BI66" s="145"/>
      <c r="BJ66" s="145"/>
      <c r="BK66" s="145"/>
      <c r="BL66" s="145"/>
      <c r="BM66" s="145"/>
      <c r="BN66" s="215"/>
      <c r="BO66" s="215"/>
      <c r="BP66" s="219"/>
      <c r="BQ66" s="74"/>
      <c r="BR66" s="230"/>
      <c r="BS66" s="230"/>
      <c r="BT66" s="230"/>
      <c r="BU66" s="230"/>
      <c r="BV66" s="230"/>
      <c r="BW66" s="230"/>
      <c r="BX66" s="230"/>
      <c r="BY66" s="230"/>
      <c r="BZ66" s="73"/>
      <c r="CA66" s="222"/>
      <c r="CB66" s="222"/>
      <c r="CC66" s="222"/>
      <c r="CD66" s="222"/>
      <c r="CE66" s="222"/>
      <c r="CF66" s="222"/>
      <c r="CG66" s="222"/>
      <c r="CH66" s="222"/>
      <c r="CI66" s="222"/>
      <c r="CJ66" s="222"/>
      <c r="CK66" s="74"/>
      <c r="CL66" s="233"/>
      <c r="CM66" s="233"/>
      <c r="CN66" s="233"/>
      <c r="CO66" s="233"/>
      <c r="CP66" s="233"/>
      <c r="CQ66" s="233"/>
      <c r="CR66" s="233"/>
      <c r="CS66" s="233"/>
      <c r="CT66" s="73"/>
      <c r="CU66" s="222"/>
      <c r="CV66" s="222"/>
      <c r="CW66" s="222"/>
      <c r="CX66" s="222"/>
      <c r="CY66" s="222"/>
      <c r="CZ66" s="222"/>
      <c r="DA66" s="222"/>
      <c r="DB66" s="222"/>
      <c r="DC66" s="222"/>
      <c r="DD66" s="222"/>
      <c r="DE66" s="74"/>
      <c r="DF66" s="328"/>
      <c r="DG66" s="328"/>
      <c r="DH66" s="328"/>
      <c r="DI66" s="329"/>
      <c r="DJ66" s="329"/>
      <c r="DK66" s="328"/>
      <c r="DL66" s="73"/>
      <c r="DM66" s="73"/>
      <c r="DN66" s="73"/>
      <c r="DO66" s="73"/>
      <c r="DP66" s="73"/>
      <c r="DQ66" s="73"/>
      <c r="DR66" s="229"/>
      <c r="DS66" s="73"/>
      <c r="DT66" s="73"/>
      <c r="DU66" s="73"/>
      <c r="DV66" s="73"/>
      <c r="DW66" s="73"/>
      <c r="DX66" s="73"/>
      <c r="DY66" s="229"/>
      <c r="DZ66" s="74"/>
      <c r="EA66" s="233"/>
      <c r="EB66" s="233"/>
      <c r="EC66" s="233"/>
      <c r="ED66" s="330"/>
      <c r="EE66" s="330"/>
      <c r="EF66" s="330"/>
      <c r="EG66" s="73"/>
      <c r="EH66" s="321"/>
      <c r="EI66" s="201"/>
      <c r="EJ66" s="201"/>
      <c r="EK66" s="201"/>
      <c r="EL66" s="201"/>
      <c r="EM66" s="73"/>
      <c r="EN66" s="321"/>
      <c r="EO66" s="321"/>
      <c r="EP66" s="73"/>
      <c r="EQ66" s="73"/>
      <c r="ER66" s="73"/>
      <c r="ES66" s="73"/>
      <c r="ET66" s="73"/>
      <c r="EU66" s="73"/>
      <c r="EV66" s="73"/>
      <c r="EW66" s="73"/>
      <c r="EX66" s="73"/>
      <c r="EY66" s="73"/>
      <c r="EZ66" s="73"/>
      <c r="FA66" s="74"/>
      <c r="FB66" s="331"/>
      <c r="FC66" s="331"/>
      <c r="FD66" s="73"/>
      <c r="FE66" s="73"/>
      <c r="FF66" s="73"/>
      <c r="FG66" s="73"/>
      <c r="FH66" s="73"/>
      <c r="FI66" s="73"/>
      <c r="FJ66" s="96"/>
      <c r="FK66" s="73"/>
      <c r="FL66" s="73"/>
      <c r="FM66" s="73"/>
      <c r="FN66" s="73"/>
      <c r="FO66" s="73"/>
      <c r="FP66" s="73"/>
      <c r="FQ66" s="73"/>
      <c r="FR66" s="73"/>
      <c r="FS66" s="73"/>
      <c r="FT66" s="73"/>
      <c r="FU66" s="73"/>
      <c r="FV66" s="73"/>
      <c r="FW66" s="73"/>
      <c r="FX66" s="73"/>
      <c r="FY66" s="73"/>
      <c r="FZ66" s="73"/>
      <c r="GA66" s="73"/>
      <c r="GB66" s="4"/>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row>
    <row r="67" spans="1:242" ht="14.25" customHeight="1">
      <c r="A67" s="670" t="s">
        <v>30</v>
      </c>
      <c r="B67" s="723">
        <v>295.47941426438388</v>
      </c>
      <c r="C67" s="723">
        <v>130.32109671946239</v>
      </c>
      <c r="D67" s="322"/>
      <c r="E67" s="322"/>
      <c r="F67" s="116"/>
      <c r="G67" s="217"/>
      <c r="H67" s="75"/>
      <c r="I67" s="75"/>
      <c r="J67" s="76"/>
      <c r="K67" s="77"/>
      <c r="L67" s="75"/>
      <c r="M67" s="78"/>
      <c r="N67" s="76"/>
      <c r="Y67" s="54"/>
      <c r="Z67" s="158"/>
      <c r="AA67" s="158"/>
      <c r="AB67" s="158"/>
      <c r="AC67" s="302"/>
      <c r="AD67" s="158"/>
      <c r="AE67" s="158"/>
      <c r="AF67" s="160"/>
      <c r="AG67" s="160"/>
      <c r="AH67" s="160"/>
      <c r="AI67" s="160"/>
      <c r="AJ67" s="160"/>
      <c r="AK67" s="160"/>
      <c r="AL67" s="160"/>
      <c r="AM67" s="160"/>
      <c r="AN67" s="160"/>
      <c r="AO67" s="160"/>
      <c r="AP67" s="160"/>
      <c r="AQ67" s="160"/>
      <c r="AR67" s="160"/>
      <c r="AS67" s="54"/>
      <c r="AT67" s="87"/>
      <c r="AU67" s="303"/>
      <c r="AV67" s="303"/>
      <c r="AW67" s="304"/>
      <c r="AX67" s="304"/>
      <c r="AY67" s="305"/>
      <c r="AZ67" s="305"/>
      <c r="BA67" s="87"/>
      <c r="BB67" s="161"/>
      <c r="BC67" s="161"/>
      <c r="BD67" s="161"/>
      <c r="BE67" s="161"/>
      <c r="BF67" s="138"/>
      <c r="BG67" s="138"/>
      <c r="BH67" s="138"/>
      <c r="BI67" s="138"/>
      <c r="BJ67" s="138"/>
      <c r="BK67" s="138"/>
      <c r="BL67" s="138"/>
      <c r="BM67" s="138"/>
      <c r="BN67" s="161"/>
      <c r="BO67" s="161"/>
      <c r="BP67" s="182"/>
      <c r="BQ67" s="54"/>
      <c r="BR67" s="194"/>
      <c r="BS67" s="194"/>
      <c r="BT67" s="194"/>
      <c r="BU67" s="194"/>
      <c r="BV67" s="194"/>
      <c r="BW67" s="194"/>
      <c r="BX67" s="194"/>
      <c r="BY67" s="194"/>
      <c r="CA67" s="186"/>
      <c r="CB67" s="186"/>
      <c r="CC67" s="186"/>
      <c r="CD67" s="186"/>
      <c r="CE67" s="186"/>
      <c r="CF67" s="186"/>
      <c r="CG67" s="186"/>
      <c r="CH67" s="186"/>
      <c r="CI67" s="186"/>
      <c r="CJ67" s="186"/>
      <c r="CK67" s="54"/>
      <c r="CL67" s="198"/>
      <c r="CM67" s="198"/>
      <c r="CN67" s="198"/>
      <c r="CO67" s="198"/>
      <c r="CP67" s="198"/>
      <c r="CQ67" s="198"/>
      <c r="CR67" s="198"/>
      <c r="CS67" s="198"/>
      <c r="CU67" s="186"/>
      <c r="CV67" s="186"/>
      <c r="CW67" s="186"/>
      <c r="CX67" s="186"/>
      <c r="CY67" s="186"/>
      <c r="CZ67" s="186"/>
      <c r="DA67" s="186"/>
      <c r="DB67" s="186"/>
      <c r="DC67" s="186"/>
      <c r="DD67" s="186"/>
      <c r="DE67" s="54"/>
      <c r="DF67" s="308"/>
      <c r="DG67" s="308"/>
      <c r="DH67" s="308"/>
      <c r="DI67" s="309"/>
      <c r="DJ67" s="309"/>
      <c r="DK67" s="308"/>
      <c r="DO67" s="94"/>
      <c r="DR67" s="193"/>
      <c r="DY67" s="193"/>
      <c r="DZ67" s="54"/>
      <c r="EA67" s="198"/>
      <c r="EB67" s="198"/>
      <c r="EC67" s="198"/>
      <c r="ED67" s="310"/>
      <c r="EE67" s="310"/>
      <c r="EF67" s="310"/>
      <c r="EH67" s="201"/>
      <c r="EN67" s="117"/>
      <c r="EO67" s="201"/>
      <c r="FA67" s="54"/>
      <c r="FB67" s="311"/>
      <c r="FC67" s="311"/>
    </row>
    <row r="68" spans="1:242" ht="14.25" customHeight="1">
      <c r="A68" s="679" t="s">
        <v>31</v>
      </c>
      <c r="B68" s="725">
        <v>338.59517061490908</v>
      </c>
      <c r="C68" s="725">
        <v>77.516417567074015</v>
      </c>
      <c r="D68" s="312"/>
      <c r="E68" s="312"/>
      <c r="F68" s="117"/>
      <c r="G68" s="125"/>
      <c r="H68" s="55"/>
      <c r="I68" s="55"/>
      <c r="J68" s="56"/>
      <c r="K68" s="57"/>
      <c r="L68" s="55"/>
      <c r="M68" s="58"/>
      <c r="N68" s="56"/>
      <c r="Y68" s="74"/>
      <c r="Z68" s="212"/>
      <c r="AA68" s="212"/>
      <c r="AB68" s="212"/>
      <c r="AC68" s="324"/>
      <c r="AD68" s="212"/>
      <c r="AE68" s="212"/>
      <c r="AF68" s="214"/>
      <c r="AG68" s="214"/>
      <c r="AH68" s="214"/>
      <c r="AI68" s="214"/>
      <c r="AJ68" s="214"/>
      <c r="AK68" s="214"/>
      <c r="AL68" s="214"/>
      <c r="AM68" s="214"/>
      <c r="AN68" s="214"/>
      <c r="AO68" s="214"/>
      <c r="AP68" s="214"/>
      <c r="AQ68" s="214"/>
      <c r="AR68" s="214"/>
      <c r="AS68" s="74"/>
      <c r="AT68" s="89"/>
      <c r="AU68" s="325"/>
      <c r="AV68" s="325"/>
      <c r="AW68" s="326"/>
      <c r="AX68" s="326"/>
      <c r="AY68" s="327"/>
      <c r="AZ68" s="327"/>
      <c r="BA68" s="89"/>
      <c r="BB68" s="215"/>
      <c r="BC68" s="215"/>
      <c r="BD68" s="215"/>
      <c r="BE68" s="215"/>
      <c r="BF68" s="145"/>
      <c r="BG68" s="145"/>
      <c r="BH68" s="145"/>
      <c r="BI68" s="145"/>
      <c r="BJ68" s="145"/>
      <c r="BK68" s="145"/>
      <c r="BL68" s="145"/>
      <c r="BM68" s="145"/>
      <c r="BN68" s="215"/>
      <c r="BO68" s="215"/>
      <c r="BP68" s="219"/>
      <c r="BQ68" s="74"/>
      <c r="BR68" s="230"/>
      <c r="BS68" s="230"/>
      <c r="BT68" s="230"/>
      <c r="BU68" s="230"/>
      <c r="BV68" s="230"/>
      <c r="BW68" s="230"/>
      <c r="BX68" s="230"/>
      <c r="BY68" s="230"/>
      <c r="CA68" s="241"/>
      <c r="CB68" s="241"/>
      <c r="CC68" s="241"/>
      <c r="CD68" s="241"/>
      <c r="CE68" s="241"/>
      <c r="CF68" s="241"/>
      <c r="CG68" s="241"/>
      <c r="CH68" s="241"/>
      <c r="CI68" s="241"/>
      <c r="CJ68" s="241"/>
      <c r="CK68" s="74"/>
      <c r="CL68" s="233"/>
      <c r="CM68" s="233"/>
      <c r="CN68" s="233"/>
      <c r="CO68" s="233"/>
      <c r="CP68" s="233"/>
      <c r="CQ68" s="233"/>
      <c r="CR68" s="233"/>
      <c r="CS68" s="233"/>
      <c r="CU68" s="241"/>
      <c r="CV68" s="241"/>
      <c r="CW68" s="241"/>
      <c r="CX68" s="241"/>
      <c r="CY68" s="241"/>
      <c r="CZ68" s="241"/>
      <c r="DA68" s="241"/>
      <c r="DB68" s="241"/>
      <c r="DC68" s="241"/>
      <c r="DD68" s="241"/>
      <c r="DE68" s="74"/>
      <c r="DF68" s="328"/>
      <c r="DG68" s="328"/>
      <c r="DH68" s="328"/>
      <c r="DI68" s="329"/>
      <c r="DJ68" s="329"/>
      <c r="DK68" s="328"/>
      <c r="DM68" s="332"/>
      <c r="DO68" s="94"/>
      <c r="DR68" s="229"/>
      <c r="DY68" s="229"/>
      <c r="DZ68" s="74"/>
      <c r="EA68" s="233"/>
      <c r="EB68" s="233"/>
      <c r="EC68" s="233"/>
      <c r="ED68" s="330"/>
      <c r="EE68" s="330"/>
      <c r="EF68" s="330"/>
      <c r="EI68" s="321"/>
      <c r="EJ68" s="321"/>
      <c r="EK68" s="201"/>
      <c r="EL68" s="201"/>
      <c r="EM68" s="201"/>
      <c r="EN68" s="117"/>
      <c r="EO68" s="201"/>
      <c r="FA68" s="74"/>
      <c r="FB68" s="331"/>
      <c r="FC68" s="331"/>
    </row>
    <row r="69" spans="1:242" ht="14.25" customHeight="1">
      <c r="A69" s="670" t="s">
        <v>32</v>
      </c>
      <c r="B69" s="723">
        <v>730.3877730693697</v>
      </c>
      <c r="C69" s="723">
        <v>262.56599577950993</v>
      </c>
      <c r="D69" s="322"/>
      <c r="E69" s="322"/>
      <c r="F69" s="116"/>
      <c r="G69" s="217"/>
      <c r="H69" s="75"/>
      <c r="I69" s="75"/>
      <c r="J69" s="76"/>
      <c r="K69" s="77"/>
      <c r="L69" s="75"/>
      <c r="M69" s="78"/>
      <c r="N69" s="76"/>
      <c r="Y69" s="54"/>
      <c r="Z69" s="158"/>
      <c r="AA69" s="158"/>
      <c r="AB69" s="158"/>
      <c r="AC69" s="302"/>
      <c r="AD69" s="158"/>
      <c r="AE69" s="158"/>
      <c r="AF69" s="160"/>
      <c r="AG69" s="160"/>
      <c r="AH69" s="160"/>
      <c r="AI69" s="160"/>
      <c r="AJ69" s="160"/>
      <c r="AK69" s="160"/>
      <c r="AL69" s="160"/>
      <c r="AM69" s="160"/>
      <c r="AN69" s="160"/>
      <c r="AO69" s="160"/>
      <c r="AP69" s="160"/>
      <c r="AQ69" s="160"/>
      <c r="AR69" s="160"/>
      <c r="AS69" s="54"/>
      <c r="AT69" s="87"/>
      <c r="AU69" s="303"/>
      <c r="AV69" s="303"/>
      <c r="AW69" s="304"/>
      <c r="AX69" s="304"/>
      <c r="AY69" s="305"/>
      <c r="AZ69" s="305"/>
      <c r="BA69" s="87"/>
      <c r="BB69" s="161"/>
      <c r="BC69" s="161"/>
      <c r="BD69" s="161"/>
      <c r="BE69" s="161"/>
      <c r="BF69" s="138"/>
      <c r="BG69" s="138"/>
      <c r="BH69" s="138"/>
      <c r="BI69" s="138"/>
      <c r="BJ69" s="138"/>
      <c r="BK69" s="138"/>
      <c r="BL69" s="138"/>
      <c r="BM69" s="138"/>
      <c r="BN69" s="161"/>
      <c r="BO69" s="161"/>
      <c r="BP69" s="182"/>
      <c r="BQ69" s="54"/>
      <c r="BR69" s="194"/>
      <c r="BS69" s="194"/>
      <c r="BT69" s="194"/>
      <c r="BU69" s="194"/>
      <c r="BV69" s="194"/>
      <c r="BW69" s="194"/>
      <c r="BX69" s="194"/>
      <c r="BY69" s="194"/>
      <c r="CA69" s="186"/>
      <c r="CB69" s="186"/>
      <c r="CC69" s="186"/>
      <c r="CD69" s="186"/>
      <c r="CE69" s="186"/>
      <c r="CF69" s="186"/>
      <c r="CG69" s="186"/>
      <c r="CH69" s="186"/>
      <c r="CI69" s="186"/>
      <c r="CJ69" s="186"/>
      <c r="CK69" s="54"/>
      <c r="CL69" s="198"/>
      <c r="CM69" s="198"/>
      <c r="CN69" s="198"/>
      <c r="CO69" s="198"/>
      <c r="CP69" s="198"/>
      <c r="CQ69" s="198"/>
      <c r="CR69" s="198"/>
      <c r="CS69" s="198"/>
      <c r="CU69" s="186"/>
      <c r="CV69" s="186"/>
      <c r="CW69" s="186"/>
      <c r="CX69" s="186"/>
      <c r="CY69" s="186"/>
      <c r="CZ69" s="186"/>
      <c r="DA69" s="186"/>
      <c r="DB69" s="186"/>
      <c r="DC69" s="186"/>
      <c r="DD69" s="186"/>
      <c r="DE69" s="54"/>
      <c r="DF69" s="308"/>
      <c r="DG69" s="308"/>
      <c r="DH69" s="308"/>
      <c r="DI69" s="309"/>
      <c r="DJ69" s="309"/>
      <c r="DK69" s="308"/>
      <c r="DO69" s="94"/>
      <c r="DR69" s="193"/>
      <c r="DY69" s="193"/>
      <c r="DZ69" s="54"/>
      <c r="EA69" s="198"/>
      <c r="EB69" s="198"/>
      <c r="EC69" s="198"/>
      <c r="ED69" s="310"/>
      <c r="EE69" s="310"/>
      <c r="EF69" s="310"/>
      <c r="EH69" s="321"/>
      <c r="EI69" s="201"/>
      <c r="EJ69" s="201"/>
      <c r="EM69" s="201"/>
      <c r="EN69" s="117"/>
      <c r="EO69" s="201"/>
      <c r="FA69" s="54"/>
      <c r="FB69" s="311"/>
      <c r="FC69" s="311"/>
    </row>
    <row r="70" spans="1:242" ht="14.25" customHeight="1">
      <c r="A70" s="524" t="s">
        <v>33</v>
      </c>
      <c r="B70" s="724">
        <v>525.18199133094254</v>
      </c>
      <c r="C70" s="724">
        <v>133.38108588163539</v>
      </c>
      <c r="D70" s="312"/>
      <c r="E70" s="312"/>
      <c r="F70" s="117"/>
      <c r="G70" s="125"/>
      <c r="H70" s="55"/>
      <c r="I70" s="55"/>
      <c r="J70" s="56"/>
      <c r="K70" s="57"/>
      <c r="L70" s="55"/>
      <c r="M70" s="58"/>
      <c r="N70" s="56"/>
      <c r="Y70" s="54"/>
      <c r="Z70" s="158"/>
      <c r="AA70" s="158"/>
      <c r="AB70" s="158"/>
      <c r="AC70" s="302"/>
      <c r="AD70" s="158"/>
      <c r="AE70" s="158"/>
      <c r="AF70" s="160"/>
      <c r="AG70" s="160"/>
      <c r="AH70" s="160"/>
      <c r="AI70" s="160"/>
      <c r="AJ70" s="160"/>
      <c r="AK70" s="160"/>
      <c r="AL70" s="160"/>
      <c r="AM70" s="160"/>
      <c r="AN70" s="160"/>
      <c r="AO70" s="160"/>
      <c r="AP70" s="160"/>
      <c r="AQ70" s="160"/>
      <c r="AR70" s="160"/>
      <c r="AS70" s="54"/>
      <c r="AT70" s="87"/>
      <c r="AU70" s="303"/>
      <c r="AV70" s="303"/>
      <c r="AW70" s="304"/>
      <c r="AX70" s="304"/>
      <c r="AY70" s="305"/>
      <c r="AZ70" s="305"/>
      <c r="BA70" s="87"/>
      <c r="BB70" s="161"/>
      <c r="BC70" s="161"/>
      <c r="BD70" s="161"/>
      <c r="BE70" s="161"/>
      <c r="BF70" s="138"/>
      <c r="BG70" s="138"/>
      <c r="BH70" s="138"/>
      <c r="BI70" s="138"/>
      <c r="BJ70" s="138"/>
      <c r="BK70" s="138"/>
      <c r="BL70" s="138"/>
      <c r="BM70" s="138"/>
      <c r="BN70" s="161"/>
      <c r="BO70" s="161"/>
      <c r="BP70" s="182"/>
      <c r="BQ70" s="54"/>
      <c r="BR70" s="194"/>
      <c r="BS70" s="194"/>
      <c r="BT70" s="194"/>
      <c r="BU70" s="194"/>
      <c r="BV70" s="194"/>
      <c r="BW70" s="194"/>
      <c r="BX70" s="194"/>
      <c r="BY70" s="194"/>
      <c r="CA70" s="186"/>
      <c r="CB70" s="186"/>
      <c r="CC70" s="186"/>
      <c r="CD70" s="186"/>
      <c r="CE70" s="186"/>
      <c r="CF70" s="186"/>
      <c r="CG70" s="186"/>
      <c r="CH70" s="186"/>
      <c r="CI70" s="186"/>
      <c r="CJ70" s="186"/>
      <c r="CK70" s="54"/>
      <c r="CL70" s="198"/>
      <c r="CM70" s="198"/>
      <c r="CN70" s="198"/>
      <c r="CO70" s="198"/>
      <c r="CP70" s="198"/>
      <c r="CQ70" s="198"/>
      <c r="CR70" s="198"/>
      <c r="CS70" s="198"/>
      <c r="CU70" s="186"/>
      <c r="CV70" s="186"/>
      <c r="CW70" s="186"/>
      <c r="CX70" s="186"/>
      <c r="CY70" s="186"/>
      <c r="CZ70" s="186"/>
      <c r="DA70" s="186"/>
      <c r="DB70" s="186"/>
      <c r="DC70" s="186"/>
      <c r="DD70" s="186"/>
      <c r="DE70" s="54"/>
      <c r="DF70" s="308"/>
      <c r="DG70" s="308"/>
      <c r="DH70" s="308"/>
      <c r="DI70" s="309"/>
      <c r="DJ70" s="309"/>
      <c r="DK70" s="308"/>
      <c r="DO70" s="94"/>
      <c r="DR70" s="193"/>
      <c r="DY70" s="193"/>
      <c r="DZ70" s="54"/>
      <c r="EA70" s="198"/>
      <c r="EB70" s="198"/>
      <c r="EC70" s="198"/>
      <c r="ED70" s="310"/>
      <c r="EE70" s="310"/>
      <c r="EF70" s="310"/>
      <c r="EH70" s="201"/>
      <c r="EI70" s="201"/>
      <c r="EJ70" s="201"/>
      <c r="EK70" s="201"/>
      <c r="EL70" s="201"/>
      <c r="EM70" s="201"/>
      <c r="EN70" s="117"/>
      <c r="EO70" s="201"/>
      <c r="FA70" s="54"/>
      <c r="FB70" s="311"/>
      <c r="FC70" s="311"/>
    </row>
    <row r="71" spans="1:242" ht="14.25" customHeight="1">
      <c r="A71" s="670" t="s">
        <v>34</v>
      </c>
      <c r="B71" s="723">
        <v>637.71183062653699</v>
      </c>
      <c r="C71" s="723">
        <v>350.37498228619216</v>
      </c>
      <c r="D71" s="312"/>
      <c r="E71" s="333"/>
      <c r="F71" s="2"/>
      <c r="G71" s="125"/>
      <c r="H71" s="55"/>
      <c r="I71" s="55"/>
      <c r="J71" s="56"/>
      <c r="K71" s="57"/>
      <c r="L71" s="55"/>
      <c r="M71" s="58"/>
      <c r="N71" s="56"/>
      <c r="Y71" s="54"/>
      <c r="Z71" s="158"/>
      <c r="AA71" s="158"/>
      <c r="AB71" s="158"/>
      <c r="AC71" s="302"/>
      <c r="AD71" s="158"/>
      <c r="AE71" s="158"/>
      <c r="AF71" s="160"/>
      <c r="AG71" s="160"/>
      <c r="AH71" s="160"/>
      <c r="AI71" s="160"/>
      <c r="AJ71" s="160"/>
      <c r="AK71" s="160"/>
      <c r="AL71" s="160"/>
      <c r="AM71" s="160"/>
      <c r="AN71" s="160"/>
      <c r="AO71" s="160"/>
      <c r="AP71" s="160"/>
      <c r="AQ71" s="160"/>
      <c r="AR71" s="160"/>
      <c r="AS71" s="54"/>
      <c r="AT71" s="87"/>
      <c r="AU71" s="303"/>
      <c r="AV71" s="303"/>
      <c r="AW71" s="304"/>
      <c r="AX71" s="304"/>
      <c r="AY71" s="305"/>
      <c r="AZ71" s="305"/>
      <c r="BA71" s="87"/>
      <c r="BB71" s="161"/>
      <c r="BC71" s="117"/>
      <c r="BD71" s="4"/>
      <c r="BE71" s="117"/>
      <c r="BF71" s="117"/>
      <c r="BG71" s="4"/>
      <c r="BH71" s="117"/>
      <c r="BI71" s="4"/>
      <c r="BJ71" s="4"/>
      <c r="BK71" s="4"/>
      <c r="BL71" s="4"/>
      <c r="BM71" s="129"/>
      <c r="BN71" s="161"/>
      <c r="BO71" s="161"/>
      <c r="BP71" s="182"/>
      <c r="BQ71" s="54"/>
      <c r="BR71" s="194"/>
      <c r="BS71" s="194"/>
      <c r="BT71" s="194"/>
      <c r="BU71" s="194"/>
      <c r="BV71" s="194"/>
      <c r="BW71" s="194"/>
      <c r="BX71" s="194"/>
      <c r="BY71" s="194"/>
      <c r="CA71" s="186"/>
      <c r="CB71" s="186"/>
      <c r="CC71" s="186"/>
      <c r="CD71" s="186"/>
      <c r="CE71" s="186"/>
      <c r="CF71" s="186"/>
      <c r="CG71" s="186"/>
      <c r="CH71" s="186"/>
      <c r="CI71" s="186"/>
      <c r="CJ71" s="186"/>
      <c r="CK71" s="54"/>
      <c r="CL71" s="198"/>
      <c r="CM71" s="198"/>
      <c r="CN71" s="198"/>
      <c r="CO71" s="198"/>
      <c r="CP71" s="198"/>
      <c r="CQ71" s="198"/>
      <c r="CR71" s="198"/>
      <c r="CS71" s="198"/>
      <c r="CU71" s="186"/>
      <c r="CV71" s="186"/>
      <c r="CW71" s="186"/>
      <c r="CX71" s="186"/>
      <c r="CY71" s="186"/>
      <c r="CZ71" s="186"/>
      <c r="DA71" s="186"/>
      <c r="DB71" s="186"/>
      <c r="DC71" s="186"/>
      <c r="DD71" s="186"/>
      <c r="DE71" s="54"/>
      <c r="DF71" s="308"/>
      <c r="DG71" s="308"/>
      <c r="DH71" s="308"/>
      <c r="DI71" s="309"/>
      <c r="DJ71" s="309"/>
      <c r="DK71" s="308"/>
      <c r="DO71" s="94"/>
      <c r="DR71" s="193"/>
      <c r="DY71" s="193"/>
      <c r="DZ71" s="54"/>
      <c r="EA71" s="198"/>
      <c r="EB71" s="198"/>
      <c r="EC71" s="198"/>
      <c r="ED71" s="310"/>
      <c r="EE71" s="310"/>
      <c r="EF71" s="310"/>
      <c r="EH71" s="201"/>
      <c r="EI71" s="201"/>
      <c r="EJ71" s="201"/>
      <c r="EK71" s="201"/>
      <c r="EL71" s="201"/>
      <c r="EM71" s="201"/>
      <c r="EN71" s="117"/>
      <c r="EO71" s="201"/>
      <c r="FA71" s="54"/>
      <c r="FB71" s="311"/>
      <c r="FC71" s="311"/>
    </row>
    <row r="72" spans="1:242" ht="14.25" customHeight="1">
      <c r="A72" s="524" t="s">
        <v>35</v>
      </c>
      <c r="B72" s="724">
        <v>629.41117978848138</v>
      </c>
      <c r="C72" s="724">
        <v>304.66953102952994</v>
      </c>
      <c r="D72" s="312"/>
      <c r="E72" s="312"/>
      <c r="F72" s="117"/>
      <c r="G72" s="125"/>
      <c r="H72" s="55"/>
      <c r="I72" s="55"/>
      <c r="J72" s="56"/>
      <c r="K72" s="57"/>
      <c r="L72" s="55"/>
      <c r="M72" s="58"/>
      <c r="N72" s="56"/>
      <c r="Y72" s="54"/>
      <c r="Z72" s="158"/>
      <c r="AA72" s="158"/>
      <c r="AB72" s="158"/>
      <c r="AC72" s="302"/>
      <c r="AD72" s="158"/>
      <c r="AE72" s="158"/>
      <c r="AF72" s="160"/>
      <c r="AG72" s="160"/>
      <c r="AH72" s="160"/>
      <c r="AI72" s="160"/>
      <c r="AJ72" s="160"/>
      <c r="AK72" s="160"/>
      <c r="AL72" s="160"/>
      <c r="AM72" s="160"/>
      <c r="AN72" s="160"/>
      <c r="AO72" s="160"/>
      <c r="AP72" s="160"/>
      <c r="AQ72" s="160"/>
      <c r="AR72" s="160"/>
      <c r="AS72" s="54"/>
      <c r="AT72" s="87"/>
      <c r="AU72" s="303"/>
      <c r="AV72" s="303"/>
      <c r="AW72" s="304"/>
      <c r="AX72" s="304"/>
      <c r="AY72" s="305"/>
      <c r="AZ72" s="305"/>
      <c r="BA72" s="87"/>
      <c r="BB72" s="161"/>
      <c r="BC72" s="161"/>
      <c r="BD72" s="161"/>
      <c r="BE72" s="161"/>
      <c r="BF72" s="138"/>
      <c r="BG72" s="138"/>
      <c r="BH72" s="138"/>
      <c r="BI72" s="138"/>
      <c r="BJ72" s="138"/>
      <c r="BK72" s="138"/>
      <c r="BL72" s="138"/>
      <c r="BM72" s="138"/>
      <c r="BN72" s="161"/>
      <c r="BO72" s="161"/>
      <c r="BP72" s="182"/>
      <c r="BQ72" s="54"/>
      <c r="BR72" s="194"/>
      <c r="BS72" s="194"/>
      <c r="BT72" s="194"/>
      <c r="BU72" s="194"/>
      <c r="BV72" s="194"/>
      <c r="BW72" s="194"/>
      <c r="BX72" s="194"/>
      <c r="BY72" s="194"/>
      <c r="CA72" s="186"/>
      <c r="CB72" s="186"/>
      <c r="CC72" s="134"/>
      <c r="CD72" s="186"/>
      <c r="CE72" s="186"/>
      <c r="CF72" s="186"/>
      <c r="CG72" s="186"/>
      <c r="CH72" s="186"/>
      <c r="CI72" s="186"/>
      <c r="CJ72" s="186"/>
      <c r="CK72" s="54"/>
      <c r="CL72" s="198"/>
      <c r="CM72" s="198"/>
      <c r="CN72" s="198"/>
      <c r="CO72" s="198"/>
      <c r="CP72" s="198"/>
      <c r="CQ72" s="198"/>
      <c r="CR72" s="198"/>
      <c r="CS72" s="198"/>
      <c r="CU72" s="186"/>
      <c r="CV72" s="186"/>
      <c r="CW72" s="186"/>
      <c r="CX72" s="186"/>
      <c r="CY72" s="186"/>
      <c r="CZ72" s="186"/>
      <c r="DA72" s="186"/>
      <c r="DB72" s="186"/>
      <c r="DC72" s="186"/>
      <c r="DD72" s="186"/>
      <c r="DE72" s="54"/>
      <c r="DF72" s="308"/>
      <c r="DG72" s="308"/>
      <c r="DH72" s="308"/>
      <c r="DI72" s="309"/>
      <c r="DJ72" s="309"/>
      <c r="DK72" s="308"/>
      <c r="DO72" s="94"/>
      <c r="DR72" s="193"/>
      <c r="DY72" s="193"/>
      <c r="DZ72" s="54"/>
      <c r="EA72" s="198"/>
      <c r="EB72" s="198"/>
      <c r="EC72" s="198"/>
      <c r="ED72" s="310"/>
      <c r="EE72" s="310"/>
      <c r="EF72" s="310"/>
      <c r="EI72" s="201"/>
      <c r="EJ72" s="201"/>
      <c r="EK72" s="201"/>
      <c r="EL72" s="201"/>
      <c r="EM72" s="201"/>
      <c r="EN72" s="117"/>
      <c r="EO72" s="201"/>
      <c r="FA72" s="54"/>
      <c r="FB72" s="311"/>
      <c r="FC72" s="311"/>
    </row>
    <row r="73" spans="1:242" ht="14.25" customHeight="1">
      <c r="A73" s="718" t="s">
        <v>129</v>
      </c>
      <c r="B73" s="726">
        <v>640.42964233693647</v>
      </c>
      <c r="C73" s="726">
        <v>284.07223115024766</v>
      </c>
      <c r="D73" s="312"/>
      <c r="E73" s="312"/>
      <c r="F73" s="117"/>
      <c r="G73" s="125"/>
      <c r="H73" s="55"/>
      <c r="I73" s="55"/>
      <c r="J73" s="56"/>
      <c r="K73" s="57"/>
      <c r="L73" s="55"/>
      <c r="M73" s="58"/>
      <c r="N73" s="56"/>
      <c r="Y73" s="17"/>
      <c r="Z73" s="212"/>
      <c r="AA73" s="212"/>
      <c r="AB73" s="212"/>
      <c r="AC73" s="324"/>
      <c r="AD73" s="212"/>
      <c r="AE73" s="212"/>
      <c r="AF73" s="160"/>
      <c r="AG73" s="160"/>
      <c r="AH73" s="160"/>
      <c r="AI73" s="160"/>
      <c r="AJ73" s="160"/>
      <c r="AK73" s="160"/>
      <c r="AL73" s="160"/>
      <c r="AM73" s="160"/>
      <c r="AN73" s="160"/>
      <c r="AO73" s="160"/>
      <c r="AP73" s="160"/>
      <c r="AQ73" s="160"/>
      <c r="AR73" s="160"/>
      <c r="AS73" s="17"/>
      <c r="AT73" s="89"/>
      <c r="AU73" s="325"/>
      <c r="AV73" s="325"/>
      <c r="AW73" s="326"/>
      <c r="AX73" s="326"/>
      <c r="AY73" s="327"/>
      <c r="AZ73" s="327"/>
      <c r="BA73" s="89"/>
      <c r="BB73" s="161"/>
      <c r="BC73" s="161"/>
      <c r="BD73" s="334"/>
      <c r="BE73" s="161"/>
      <c r="BF73" s="138"/>
      <c r="BG73" s="138"/>
      <c r="BH73" s="138"/>
      <c r="BI73" s="138"/>
      <c r="BJ73" s="138"/>
      <c r="BK73" s="138"/>
      <c r="BL73" s="138"/>
      <c r="BM73" s="138"/>
      <c r="BN73" s="161"/>
      <c r="BO73" s="161"/>
      <c r="BP73" s="182"/>
      <c r="BQ73" s="17"/>
      <c r="BR73" s="230"/>
      <c r="BS73" s="230"/>
      <c r="BT73" s="230"/>
      <c r="BU73" s="230"/>
      <c r="BV73" s="230"/>
      <c r="BW73" s="230"/>
      <c r="BX73" s="230"/>
      <c r="BY73" s="230"/>
      <c r="CA73" s="186"/>
      <c r="CB73" s="186"/>
      <c r="CC73" s="134"/>
      <c r="CD73" s="186"/>
      <c r="CE73" s="186"/>
      <c r="CF73" s="186"/>
      <c r="CG73" s="186"/>
      <c r="CH73" s="186"/>
      <c r="CI73" s="186"/>
      <c r="CJ73" s="186"/>
      <c r="CK73" s="17"/>
      <c r="CL73" s="198"/>
      <c r="CM73" s="198"/>
      <c r="CN73" s="198"/>
      <c r="CO73" s="198"/>
      <c r="CP73" s="198"/>
      <c r="CQ73" s="198"/>
      <c r="CR73" s="198"/>
      <c r="CS73" s="198"/>
      <c r="CU73" s="186"/>
      <c r="CV73" s="186"/>
      <c r="CW73" s="186"/>
      <c r="CX73" s="186"/>
      <c r="CY73" s="186"/>
      <c r="CZ73" s="186"/>
      <c r="DA73" s="186"/>
      <c r="DB73" s="186"/>
      <c r="DC73" s="186"/>
      <c r="DD73" s="186"/>
      <c r="DE73" s="17"/>
      <c r="DF73" s="328"/>
      <c r="DG73" s="328"/>
      <c r="DH73" s="328"/>
      <c r="DI73" s="329"/>
      <c r="DJ73" s="329"/>
      <c r="DK73" s="328"/>
      <c r="DO73" s="94"/>
      <c r="DR73" s="193"/>
      <c r="DY73" s="229"/>
      <c r="DZ73" s="17"/>
      <c r="EA73" s="233"/>
      <c r="EB73" s="233"/>
      <c r="EC73" s="233"/>
      <c r="ED73" s="330"/>
      <c r="EE73" s="330"/>
      <c r="EF73" s="330"/>
      <c r="EH73" s="321"/>
      <c r="EI73" s="201"/>
      <c r="EJ73" s="201"/>
      <c r="EK73" s="201"/>
      <c r="EL73" s="201"/>
      <c r="EM73" s="201"/>
      <c r="EN73" s="117"/>
      <c r="EO73" s="201"/>
      <c r="EW73" s="73"/>
      <c r="FA73" s="17"/>
      <c r="FB73" s="331"/>
      <c r="FC73" s="331"/>
    </row>
    <row r="74" spans="1:242" ht="14.25" customHeight="1">
      <c r="A74" s="681" t="s">
        <v>128</v>
      </c>
      <c r="B74" s="727">
        <v>347.14387736899835</v>
      </c>
      <c r="C74" s="727">
        <v>83.366594548519203</v>
      </c>
      <c r="D74" s="312"/>
      <c r="E74" s="312"/>
      <c r="F74" s="117"/>
      <c r="G74" s="125"/>
      <c r="H74" s="75"/>
      <c r="I74" s="75"/>
      <c r="J74" s="76"/>
      <c r="K74" s="77"/>
      <c r="L74" s="75"/>
      <c r="M74" s="78"/>
      <c r="N74" s="76"/>
      <c r="Y74" s="74"/>
      <c r="Z74" s="212"/>
      <c r="AA74" s="212"/>
      <c r="AB74" s="212"/>
      <c r="AC74" s="324"/>
      <c r="AD74" s="212"/>
      <c r="AE74" s="212"/>
      <c r="AF74" s="214"/>
      <c r="AG74" s="214"/>
      <c r="AH74" s="214"/>
      <c r="AI74" s="214"/>
      <c r="AJ74" s="333"/>
      <c r="AK74" s="214"/>
      <c r="AL74" s="214"/>
      <c r="AM74" s="214"/>
      <c r="AN74" s="214"/>
      <c r="AO74" s="214"/>
      <c r="AP74" s="214"/>
      <c r="AQ74" s="214"/>
      <c r="AR74" s="214"/>
      <c r="AS74" s="74"/>
      <c r="AT74" s="89"/>
      <c r="AU74" s="325"/>
      <c r="AV74" s="325"/>
      <c r="AW74" s="326"/>
      <c r="AX74" s="326"/>
      <c r="AY74" s="327"/>
      <c r="AZ74" s="327"/>
      <c r="BA74" s="89"/>
      <c r="BB74" s="215"/>
      <c r="BC74" s="215"/>
      <c r="BD74" s="215"/>
      <c r="BE74" s="215"/>
      <c r="BF74" s="145"/>
      <c r="BG74" s="145"/>
      <c r="BH74" s="145"/>
      <c r="BI74" s="145"/>
      <c r="BJ74" s="145"/>
      <c r="BK74" s="145"/>
      <c r="BL74" s="145"/>
      <c r="BM74" s="145"/>
      <c r="BN74" s="215"/>
      <c r="BO74" s="215"/>
      <c r="BP74" s="219"/>
      <c r="BQ74" s="74"/>
      <c r="BR74" s="230"/>
      <c r="BS74" s="230"/>
      <c r="BT74" s="230"/>
      <c r="BU74" s="230"/>
      <c r="BV74" s="230"/>
      <c r="BW74" s="230"/>
      <c r="BX74" s="230"/>
      <c r="BY74" s="230"/>
      <c r="CA74" s="222"/>
      <c r="CB74" s="222"/>
      <c r="CC74" s="222"/>
      <c r="CD74" s="222"/>
      <c r="CE74" s="222"/>
      <c r="CF74" s="222"/>
      <c r="CG74" s="222"/>
      <c r="CH74" s="222"/>
      <c r="CI74" s="222"/>
      <c r="CJ74" s="222"/>
      <c r="CK74" s="74"/>
      <c r="CL74" s="233"/>
      <c r="CM74" s="233"/>
      <c r="CN74" s="233"/>
      <c r="CO74" s="233"/>
      <c r="CP74" s="233"/>
      <c r="CQ74" s="233"/>
      <c r="CR74" s="233"/>
      <c r="CS74" s="233"/>
      <c r="CU74" s="222"/>
      <c r="CV74" s="222"/>
      <c r="CW74" s="222"/>
      <c r="CX74" s="222"/>
      <c r="CY74" s="222"/>
      <c r="CZ74" s="222"/>
      <c r="DA74" s="222"/>
      <c r="DB74" s="222"/>
      <c r="DC74" s="222"/>
      <c r="DD74" s="222"/>
      <c r="DE74" s="74"/>
      <c r="DF74" s="328"/>
      <c r="DG74" s="328"/>
      <c r="DH74" s="328"/>
      <c r="DI74" s="329"/>
      <c r="DJ74" s="329"/>
      <c r="DK74" s="328"/>
      <c r="DO74" s="94"/>
      <c r="DR74" s="229"/>
      <c r="DY74" s="229"/>
      <c r="DZ74" s="74"/>
      <c r="EA74" s="233"/>
      <c r="EB74" s="233"/>
      <c r="EC74" s="233"/>
      <c r="ED74" s="330"/>
      <c r="EE74" s="330"/>
      <c r="EF74" s="330"/>
      <c r="EH74" s="201"/>
      <c r="EK74" s="321"/>
      <c r="EL74" s="321"/>
      <c r="EM74" s="321"/>
      <c r="EN74" s="117"/>
      <c r="EO74" s="201"/>
      <c r="FA74" s="74"/>
      <c r="FB74" s="331"/>
      <c r="FC74" s="331"/>
    </row>
    <row r="75" spans="1:242" ht="23.45" customHeight="1">
      <c r="A75" s="1148" t="s">
        <v>466</v>
      </c>
      <c r="B75" s="1148"/>
      <c r="C75" s="1148"/>
      <c r="D75" s="1148"/>
      <c r="E75" s="1148"/>
      <c r="F75" s="1148"/>
      <c r="G75" s="217"/>
      <c r="H75" s="75"/>
      <c r="I75" s="75"/>
      <c r="J75" s="76"/>
      <c r="K75" s="77"/>
      <c r="L75" s="75"/>
      <c r="M75" s="78"/>
      <c r="N75" s="76"/>
      <c r="Y75" s="110"/>
      <c r="AA75" s="4"/>
      <c r="AC75" s="4"/>
      <c r="AD75" s="118"/>
      <c r="AE75" s="134"/>
      <c r="AF75" s="134"/>
      <c r="AG75" s="118"/>
      <c r="AH75" s="134"/>
      <c r="AI75" s="134"/>
      <c r="AJ75" s="4"/>
      <c r="AK75" s="4"/>
      <c r="AL75" s="4"/>
      <c r="AM75" s="4"/>
      <c r="AN75" s="4"/>
      <c r="AO75" s="4"/>
      <c r="AP75" s="134"/>
      <c r="AQ75" s="337"/>
      <c r="AS75" s="110"/>
      <c r="AT75" s="4"/>
      <c r="AU75" s="4"/>
      <c r="AV75" s="4"/>
      <c r="AW75" s="4"/>
      <c r="AX75" s="4"/>
      <c r="AY75" s="4"/>
      <c r="AZ75" s="4"/>
      <c r="BA75" s="4"/>
      <c r="BB75" s="4"/>
      <c r="BC75" s="4"/>
      <c r="BD75" s="4"/>
      <c r="BE75" s="4"/>
      <c r="BF75" s="333"/>
      <c r="BG75" s="4"/>
      <c r="BH75" s="4"/>
      <c r="BI75" s="4"/>
      <c r="BJ75" s="4"/>
      <c r="BK75" s="4"/>
      <c r="BL75" s="4"/>
      <c r="BM75" s="4"/>
      <c r="BN75" s="338"/>
      <c r="BO75" s="338"/>
      <c r="BQ75" s="253"/>
      <c r="CD75" s="134"/>
      <c r="CE75" s="134"/>
      <c r="CF75" s="134"/>
      <c r="CG75" s="134"/>
      <c r="CH75" s="134"/>
      <c r="CK75" s="253"/>
      <c r="DE75" s="253"/>
      <c r="DI75" s="278"/>
      <c r="DL75" s="94"/>
      <c r="DO75" s="94"/>
      <c r="DS75" s="253"/>
      <c r="DZ75" s="253"/>
      <c r="EH75" s="321"/>
      <c r="EK75" s="201"/>
      <c r="EL75" s="201"/>
      <c r="EM75" s="201"/>
      <c r="FA75" s="253"/>
    </row>
    <row r="76" spans="1:242" ht="12" customHeight="1">
      <c r="A76" s="1"/>
      <c r="B76" s="1"/>
      <c r="C76" s="1"/>
      <c r="D76" s="65"/>
      <c r="E76" s="65"/>
      <c r="G76" s="4"/>
      <c r="H76" s="94"/>
      <c r="I76" s="80"/>
      <c r="J76" s="94"/>
      <c r="K76" s="94"/>
      <c r="L76" s="4"/>
      <c r="M76" s="94"/>
      <c r="N76" s="94"/>
      <c r="Y76" s="253"/>
      <c r="AA76" s="4"/>
      <c r="AC76" s="4"/>
      <c r="AD76" s="118"/>
      <c r="AE76" s="134"/>
      <c r="AF76" s="134"/>
      <c r="AG76" s="118"/>
      <c r="AH76" s="118"/>
      <c r="AI76" s="134"/>
      <c r="AJ76" s="4"/>
      <c r="AK76" s="4"/>
      <c r="AL76" s="4"/>
      <c r="AM76" s="4"/>
      <c r="AN76" s="4"/>
      <c r="AO76" s="4"/>
      <c r="AP76" s="4"/>
      <c r="AQ76" s="4"/>
      <c r="BN76" s="4"/>
      <c r="BO76" s="4"/>
      <c r="BQ76" s="253"/>
      <c r="CA76" s="4"/>
      <c r="CB76" s="134"/>
      <c r="CD76" s="134"/>
      <c r="CE76" s="134"/>
      <c r="CF76" s="134"/>
      <c r="CG76" s="134"/>
      <c r="CI76" s="134"/>
      <c r="CJ76" s="4"/>
      <c r="CK76" s="253"/>
      <c r="DE76" s="253"/>
      <c r="DI76" s="278"/>
      <c r="DL76" s="94"/>
      <c r="DN76" s="117"/>
      <c r="DO76" s="94"/>
      <c r="DS76" s="253"/>
      <c r="EQ76" s="94"/>
      <c r="EU76" s="94"/>
      <c r="EW76" s="4"/>
      <c r="EX76" s="94"/>
      <c r="EZ76" s="4"/>
    </row>
    <row r="77" spans="1:242" ht="12" customHeight="1">
      <c r="A77" s="1"/>
      <c r="B77" s="1"/>
      <c r="C77" s="1"/>
      <c r="D77" s="65"/>
      <c r="E77" s="65"/>
      <c r="G77" s="4"/>
      <c r="H77" s="94"/>
      <c r="I77" s="80"/>
      <c r="J77" s="94"/>
      <c r="K77" s="94"/>
      <c r="L77" s="4"/>
      <c r="M77" s="94"/>
      <c r="N77" s="94"/>
      <c r="O77" s="1049"/>
      <c r="Y77" s="253"/>
      <c r="AA77" s="4"/>
      <c r="AC77" s="4"/>
      <c r="AD77" s="1048"/>
      <c r="AE77" s="134"/>
      <c r="AF77" s="134"/>
      <c r="AG77" s="1048"/>
      <c r="AH77" s="1048"/>
      <c r="AI77" s="134"/>
      <c r="AJ77" s="4"/>
      <c r="AK77" s="4"/>
      <c r="AL77" s="4"/>
      <c r="AM77" s="4"/>
      <c r="AN77" s="4"/>
      <c r="AO77" s="4"/>
      <c r="AP77" s="4"/>
      <c r="AQ77" s="4"/>
      <c r="BN77" s="4"/>
      <c r="BO77" s="4"/>
      <c r="BQ77" s="253"/>
      <c r="CA77" s="4"/>
      <c r="CB77" s="134"/>
      <c r="CD77" s="134"/>
      <c r="CE77" s="134"/>
      <c r="CF77" s="134"/>
      <c r="CG77" s="134"/>
      <c r="CI77" s="134"/>
      <c r="CJ77" s="4"/>
      <c r="CK77" s="253"/>
      <c r="DE77" s="253"/>
      <c r="DI77" s="278"/>
      <c r="DL77" s="94"/>
      <c r="DN77" s="117"/>
      <c r="DO77" s="94"/>
      <c r="DS77" s="253"/>
      <c r="EQ77" s="94"/>
      <c r="EU77" s="94"/>
      <c r="EW77" s="4"/>
      <c r="EX77" s="94"/>
      <c r="EZ77" s="4"/>
    </row>
    <row r="78" spans="1:242" ht="12" customHeight="1">
      <c r="A78" s="1"/>
      <c r="B78" s="1"/>
      <c r="C78" s="1"/>
      <c r="D78" s="65"/>
      <c r="E78" s="65"/>
      <c r="G78" s="4"/>
      <c r="H78" s="94"/>
      <c r="I78" s="80"/>
      <c r="J78" s="94"/>
      <c r="K78" s="94"/>
      <c r="L78" s="4"/>
      <c r="M78" s="94"/>
      <c r="N78" s="94"/>
      <c r="O78" s="1049"/>
      <c r="Y78" s="253"/>
      <c r="AA78" s="4"/>
      <c r="AC78" s="4"/>
      <c r="AD78" s="1048"/>
      <c r="AE78" s="134"/>
      <c r="AF78" s="134"/>
      <c r="AG78" s="1048"/>
      <c r="AH78" s="1048"/>
      <c r="AI78" s="134"/>
      <c r="AJ78" s="4"/>
      <c r="AK78" s="4"/>
      <c r="AL78" s="4"/>
      <c r="AM78" s="4"/>
      <c r="AN78" s="4"/>
      <c r="AO78" s="4"/>
      <c r="AP78" s="4"/>
      <c r="AQ78" s="4"/>
      <c r="BN78" s="4"/>
      <c r="BO78" s="4"/>
      <c r="BQ78" s="253"/>
      <c r="CA78" s="4"/>
      <c r="CB78" s="134"/>
      <c r="CD78" s="134"/>
      <c r="CE78" s="134"/>
      <c r="CF78" s="134"/>
      <c r="CG78" s="134"/>
      <c r="CI78" s="134"/>
      <c r="CJ78" s="4"/>
      <c r="CK78" s="253"/>
      <c r="DE78" s="253"/>
      <c r="DI78" s="278"/>
      <c r="DL78" s="94"/>
      <c r="DN78" s="117"/>
      <c r="DO78" s="94"/>
      <c r="DS78" s="253"/>
      <c r="EQ78" s="94"/>
      <c r="EU78" s="94"/>
      <c r="EW78" s="4"/>
      <c r="EX78" s="94"/>
      <c r="EZ78" s="4"/>
    </row>
    <row r="79" spans="1:242" ht="12" customHeight="1">
      <c r="A79" s="1"/>
      <c r="B79" s="1"/>
      <c r="C79" s="1"/>
      <c r="D79" s="65"/>
      <c r="E79" s="65"/>
      <c r="G79" s="4"/>
      <c r="H79" s="94"/>
      <c r="I79" s="80"/>
      <c r="J79" s="94"/>
      <c r="K79" s="94"/>
      <c r="L79" s="4"/>
      <c r="M79" s="94"/>
      <c r="N79" s="94"/>
      <c r="O79" s="1049"/>
      <c r="Y79" s="253"/>
      <c r="AA79" s="4"/>
      <c r="AC79" s="4"/>
      <c r="AD79" s="1048"/>
      <c r="AE79" s="134"/>
      <c r="AF79" s="134"/>
      <c r="AG79" s="1048"/>
      <c r="AH79" s="1048"/>
      <c r="AI79" s="134"/>
      <c r="AJ79" s="4"/>
      <c r="AK79" s="4"/>
      <c r="AL79" s="4"/>
      <c r="AM79" s="4"/>
      <c r="AN79" s="4"/>
      <c r="AO79" s="4"/>
      <c r="AP79" s="4"/>
      <c r="AQ79" s="4"/>
      <c r="BN79" s="4"/>
      <c r="BO79" s="4"/>
      <c r="BQ79" s="253"/>
      <c r="CA79" s="4"/>
      <c r="CB79" s="134"/>
      <c r="CD79" s="134"/>
      <c r="CE79" s="134"/>
      <c r="CF79" s="134"/>
      <c r="CG79" s="134"/>
      <c r="CI79" s="134"/>
      <c r="CJ79" s="4"/>
      <c r="CK79" s="253"/>
      <c r="DE79" s="253"/>
      <c r="DI79" s="278"/>
      <c r="DL79" s="94"/>
      <c r="DN79" s="117"/>
      <c r="DO79" s="94"/>
      <c r="DS79" s="253"/>
      <c r="EQ79" s="94"/>
      <c r="EU79" s="94"/>
      <c r="EW79" s="4"/>
      <c r="EX79" s="94"/>
      <c r="EZ79" s="4"/>
    </row>
    <row r="80" spans="1:242" ht="12" customHeight="1">
      <c r="A80" s="1"/>
      <c r="B80" s="1"/>
      <c r="C80" s="1"/>
      <c r="D80" s="65"/>
      <c r="E80" s="65"/>
      <c r="G80" s="4"/>
      <c r="H80" s="94"/>
      <c r="I80" s="80"/>
      <c r="J80" s="94"/>
      <c r="K80" s="94"/>
      <c r="L80" s="4"/>
      <c r="M80" s="94"/>
      <c r="N80" s="94"/>
      <c r="O80" s="1049"/>
      <c r="Y80" s="253"/>
      <c r="AA80" s="4"/>
      <c r="AC80" s="4"/>
      <c r="AD80" s="1048"/>
      <c r="AE80" s="134"/>
      <c r="AF80" s="134"/>
      <c r="AG80" s="1048"/>
      <c r="AH80" s="1048"/>
      <c r="AI80" s="134"/>
      <c r="AJ80" s="4"/>
      <c r="AK80" s="4"/>
      <c r="AL80" s="4"/>
      <c r="AM80" s="4"/>
      <c r="AN80" s="4"/>
      <c r="AO80" s="4"/>
      <c r="AP80" s="4"/>
      <c r="AQ80" s="4"/>
      <c r="BN80" s="4"/>
      <c r="BO80" s="4"/>
      <c r="BQ80" s="253"/>
      <c r="CA80" s="4"/>
      <c r="CB80" s="134"/>
      <c r="CD80" s="134"/>
      <c r="CE80" s="134"/>
      <c r="CF80" s="134"/>
      <c r="CG80" s="134"/>
      <c r="CI80" s="134"/>
      <c r="CJ80" s="4"/>
      <c r="CK80" s="253"/>
      <c r="DE80" s="253"/>
      <c r="DI80" s="278"/>
      <c r="DL80" s="94"/>
      <c r="DN80" s="117"/>
      <c r="DO80" s="94"/>
      <c r="DS80" s="253"/>
      <c r="EQ80" s="94"/>
      <c r="EU80" s="94"/>
      <c r="EW80" s="4"/>
      <c r="EX80" s="94"/>
      <c r="EZ80" s="4"/>
    </row>
    <row r="81" spans="1:165" ht="12" customHeight="1">
      <c r="A81" s="1"/>
      <c r="B81" s="1"/>
      <c r="C81" s="1"/>
      <c r="D81" s="65"/>
      <c r="E81" s="65"/>
      <c r="G81" s="4"/>
      <c r="H81" s="94"/>
      <c r="I81" s="80"/>
      <c r="J81" s="94"/>
      <c r="K81" s="94"/>
      <c r="L81" s="4"/>
      <c r="M81" s="94"/>
      <c r="N81" s="94"/>
      <c r="O81" s="1049"/>
      <c r="Y81" s="253"/>
      <c r="AA81" s="4"/>
      <c r="AC81" s="4"/>
      <c r="AD81" s="1048"/>
      <c r="AE81" s="134"/>
      <c r="AF81" s="134"/>
      <c r="AG81" s="1048"/>
      <c r="AH81" s="1048"/>
      <c r="AI81" s="134"/>
      <c r="AJ81" s="4"/>
      <c r="AK81" s="4"/>
      <c r="AL81" s="4"/>
      <c r="AM81" s="4"/>
      <c r="AN81" s="4"/>
      <c r="AO81" s="4"/>
      <c r="AP81" s="4"/>
      <c r="AQ81" s="4"/>
      <c r="BN81" s="4"/>
      <c r="BO81" s="4"/>
      <c r="BQ81" s="253"/>
      <c r="CA81" s="4"/>
      <c r="CB81" s="134"/>
      <c r="CD81" s="134"/>
      <c r="CE81" s="134"/>
      <c r="CF81" s="134"/>
      <c r="CG81" s="134"/>
      <c r="CI81" s="134"/>
      <c r="CJ81" s="4"/>
      <c r="CK81" s="253"/>
      <c r="DE81" s="253"/>
      <c r="DI81" s="278"/>
      <c r="DL81" s="94"/>
      <c r="DN81" s="117"/>
      <c r="DO81" s="94"/>
      <c r="DS81" s="253"/>
      <c r="EQ81" s="94"/>
      <c r="EU81" s="94"/>
      <c r="EW81" s="4"/>
      <c r="EX81" s="94"/>
      <c r="EZ81" s="4"/>
    </row>
    <row r="82" spans="1:165" ht="12" customHeight="1">
      <c r="A82" s="1"/>
      <c r="B82" s="1"/>
      <c r="C82" s="1"/>
      <c r="D82" s="65"/>
      <c r="E82" s="65"/>
      <c r="G82" s="4"/>
      <c r="H82" s="94"/>
      <c r="I82" s="80"/>
      <c r="J82" s="94"/>
      <c r="K82" s="94"/>
      <c r="L82" s="4"/>
      <c r="M82" s="94"/>
      <c r="N82" s="94"/>
      <c r="O82" s="1049"/>
      <c r="Y82" s="253"/>
      <c r="AA82" s="4"/>
      <c r="AC82" s="4"/>
      <c r="AD82" s="1048"/>
      <c r="AE82" s="134"/>
      <c r="AF82" s="134"/>
      <c r="AG82" s="1048"/>
      <c r="AH82" s="1048"/>
      <c r="AI82" s="134"/>
      <c r="AJ82" s="4"/>
      <c r="AK82" s="4"/>
      <c r="AL82" s="4"/>
      <c r="AM82" s="4"/>
      <c r="AN82" s="4"/>
      <c r="AO82" s="4"/>
      <c r="AP82" s="4"/>
      <c r="AQ82" s="4"/>
      <c r="BN82" s="4"/>
      <c r="BO82" s="4"/>
      <c r="BQ82" s="253"/>
      <c r="CA82" s="4"/>
      <c r="CB82" s="134"/>
      <c r="CD82" s="134"/>
      <c r="CE82" s="134"/>
      <c r="CF82" s="134"/>
      <c r="CG82" s="134"/>
      <c r="CI82" s="134"/>
      <c r="CJ82" s="4"/>
      <c r="CK82" s="253"/>
      <c r="DE82" s="253"/>
      <c r="DI82" s="278"/>
      <c r="DL82" s="94"/>
      <c r="DN82" s="117"/>
      <c r="DO82" s="94"/>
      <c r="DS82" s="253"/>
      <c r="EQ82" s="94"/>
      <c r="EU82" s="94"/>
      <c r="EW82" s="4"/>
      <c r="EX82" s="94"/>
      <c r="EZ82" s="4"/>
    </row>
    <row r="83" spans="1:165" ht="12" customHeight="1">
      <c r="A83" s="1"/>
      <c r="B83" s="1"/>
      <c r="C83" s="1"/>
      <c r="D83" s="65"/>
      <c r="E83" s="65"/>
      <c r="G83" s="4"/>
      <c r="H83" s="94"/>
      <c r="I83" s="80"/>
      <c r="J83" s="94"/>
      <c r="K83" s="94"/>
      <c r="L83" s="4"/>
      <c r="M83" s="94"/>
      <c r="N83" s="94"/>
      <c r="O83" s="1049"/>
      <c r="Y83" s="253"/>
      <c r="AA83" s="4"/>
      <c r="AC83" s="4"/>
      <c r="AD83" s="1048"/>
      <c r="AE83" s="134"/>
      <c r="AF83" s="134"/>
      <c r="AG83" s="1048"/>
      <c r="AH83" s="1048"/>
      <c r="AI83" s="134"/>
      <c r="AJ83" s="4"/>
      <c r="AK83" s="4"/>
      <c r="AL83" s="4"/>
      <c r="AM83" s="4"/>
      <c r="AN83" s="4"/>
      <c r="AO83" s="4"/>
      <c r="AP83" s="4"/>
      <c r="AQ83" s="4"/>
      <c r="BN83" s="4"/>
      <c r="BO83" s="4"/>
      <c r="BQ83" s="253"/>
      <c r="CA83" s="4"/>
      <c r="CB83" s="134"/>
      <c r="CD83" s="134"/>
      <c r="CE83" s="134"/>
      <c r="CF83" s="134"/>
      <c r="CG83" s="134"/>
      <c r="CI83" s="134"/>
      <c r="CJ83" s="4"/>
      <c r="CK83" s="253"/>
      <c r="DE83" s="253"/>
      <c r="DI83" s="278"/>
      <c r="DL83" s="94"/>
      <c r="DN83" s="117"/>
      <c r="DO83" s="94"/>
      <c r="DS83" s="253"/>
      <c r="EQ83" s="94"/>
      <c r="EU83" s="94"/>
      <c r="EW83" s="4"/>
      <c r="EX83" s="94"/>
      <c r="EZ83" s="4"/>
    </row>
    <row r="84" spans="1:165" ht="12" customHeight="1">
      <c r="A84" s="1"/>
      <c r="B84" s="1"/>
      <c r="C84" s="1"/>
      <c r="D84" s="65"/>
      <c r="E84" s="65"/>
      <c r="G84" s="4"/>
      <c r="H84" s="94"/>
      <c r="I84" s="80"/>
      <c r="J84" s="94"/>
      <c r="K84" s="94"/>
      <c r="L84" s="4"/>
      <c r="M84" s="94"/>
      <c r="N84" s="94"/>
      <c r="O84" s="1049"/>
      <c r="Y84" s="253"/>
      <c r="AA84" s="4"/>
      <c r="AC84" s="4"/>
      <c r="AD84" s="1048"/>
      <c r="AE84" s="134"/>
      <c r="AF84" s="134"/>
      <c r="AG84" s="1048"/>
      <c r="AH84" s="1048"/>
      <c r="AI84" s="134"/>
      <c r="AJ84" s="4"/>
      <c r="AK84" s="4"/>
      <c r="AL84" s="4"/>
      <c r="AM84" s="4"/>
      <c r="AN84" s="4"/>
      <c r="AO84" s="4"/>
      <c r="AP84" s="4"/>
      <c r="AQ84" s="4"/>
      <c r="BN84" s="4"/>
      <c r="BO84" s="4"/>
      <c r="BQ84" s="253"/>
      <c r="CA84" s="4"/>
      <c r="CB84" s="134"/>
      <c r="CD84" s="134"/>
      <c r="CE84" s="134"/>
      <c r="CF84" s="134"/>
      <c r="CG84" s="134"/>
      <c r="CI84" s="134"/>
      <c r="CJ84" s="4"/>
      <c r="CK84" s="253"/>
      <c r="DE84" s="253"/>
      <c r="DI84" s="278"/>
      <c r="DL84" s="94"/>
      <c r="DN84" s="117"/>
      <c r="DO84" s="94"/>
      <c r="DS84" s="253"/>
      <c r="EQ84" s="94"/>
      <c r="EU84" s="94"/>
      <c r="EW84" s="4"/>
      <c r="EX84" s="94"/>
      <c r="EZ84" s="4"/>
    </row>
    <row r="85" spans="1:165">
      <c r="J85" s="100"/>
      <c r="K85" s="100"/>
      <c r="L85" s="100"/>
      <c r="M85" s="100"/>
      <c r="N85" s="100"/>
      <c r="BF85" s="343"/>
      <c r="BG85" s="343"/>
      <c r="BH85" s="343"/>
      <c r="BI85" s="343"/>
      <c r="BJ85" s="343"/>
      <c r="BM85" s="4"/>
      <c r="BN85" s="4"/>
      <c r="BQ85" s="4"/>
      <c r="BS85" s="94"/>
      <c r="BV85" s="94"/>
      <c r="BW85" s="343"/>
      <c r="BX85" s="343"/>
      <c r="CA85" s="345"/>
      <c r="CB85" s="347"/>
      <c r="CC85" s="343"/>
      <c r="CD85" s="345"/>
      <c r="CE85" s="347"/>
      <c r="CF85" s="343"/>
      <c r="CG85" s="343"/>
      <c r="DH85" s="4"/>
      <c r="DI85" s="278"/>
      <c r="DK85" s="4"/>
      <c r="DL85" s="94"/>
      <c r="DO85" s="94"/>
      <c r="DZ85" s="94"/>
      <c r="EJ85" s="4"/>
      <c r="EN85" s="94"/>
      <c r="ET85" s="4"/>
      <c r="EU85" s="94"/>
      <c r="EX85" s="94"/>
      <c r="FF85" s="4"/>
    </row>
    <row r="86" spans="1:165">
      <c r="J86" s="100"/>
      <c r="K86" s="100"/>
      <c r="L86" s="100"/>
      <c r="M86" s="100"/>
      <c r="N86" s="100"/>
      <c r="BP86" s="4"/>
      <c r="BQ86" s="4"/>
      <c r="BS86" s="94"/>
      <c r="BU86" s="4"/>
      <c r="BX86" s="94"/>
      <c r="CA86" s="345"/>
      <c r="CG86" s="343"/>
      <c r="CH86" s="345"/>
      <c r="CI86" s="345"/>
      <c r="DC86" s="4"/>
      <c r="DE86" s="94"/>
      <c r="DF86" s="4"/>
      <c r="DL86" s="94"/>
      <c r="DO86" s="94"/>
      <c r="DZ86" s="94"/>
      <c r="EH86" s="4"/>
      <c r="EN86" s="94"/>
      <c r="EQ86" s="94"/>
      <c r="ER86" s="4"/>
      <c r="EU86" s="94"/>
      <c r="EX86" s="94"/>
      <c r="FD86" s="4"/>
      <c r="FI86" s="4"/>
    </row>
    <row r="87" spans="1:165">
      <c r="D87" s="3"/>
      <c r="E87" s="4" t="s">
        <v>116</v>
      </c>
      <c r="F87" s="448" t="s">
        <v>117</v>
      </c>
      <c r="G87" s="83" t="s">
        <v>84</v>
      </c>
      <c r="H87" s="2"/>
      <c r="J87" s="100"/>
      <c r="K87" s="100"/>
      <c r="L87" s="100"/>
      <c r="M87" s="100"/>
      <c r="N87" s="100"/>
      <c r="BM87" s="4"/>
      <c r="BN87" s="4"/>
      <c r="BQ87" s="4"/>
      <c r="BS87" s="94"/>
      <c r="BV87" s="94"/>
      <c r="BW87" s="94"/>
      <c r="BX87" s="94"/>
      <c r="CH87" s="345"/>
      <c r="CI87" s="345"/>
      <c r="DE87" s="94"/>
      <c r="DH87" s="4"/>
      <c r="DI87" s="278"/>
      <c r="DK87" s="4"/>
      <c r="DL87" s="94"/>
      <c r="DN87" s="4"/>
      <c r="DO87" s="94"/>
      <c r="DZ87" s="94"/>
      <c r="EM87" s="4"/>
      <c r="EN87" s="94"/>
      <c r="EQ87" s="94"/>
      <c r="ET87" s="4"/>
      <c r="EU87" s="94"/>
      <c r="EW87" s="4"/>
      <c r="EX87" s="94"/>
    </row>
    <row r="88" spans="1:165">
      <c r="D88" s="2" t="s">
        <v>18</v>
      </c>
      <c r="E88" s="440">
        <v>469.71437884264674</v>
      </c>
      <c r="F88" s="440">
        <v>43.381400550373556</v>
      </c>
      <c r="G88" s="957">
        <v>513.09577939302028</v>
      </c>
      <c r="H88" s="2"/>
      <c r="J88" s="100"/>
      <c r="K88" s="100"/>
      <c r="L88" s="100"/>
      <c r="M88" s="100"/>
      <c r="N88" s="100"/>
      <c r="BM88" s="4"/>
      <c r="BN88" s="4"/>
      <c r="BP88" s="4"/>
      <c r="BQ88" s="4"/>
      <c r="BS88" s="94"/>
      <c r="BV88" s="94"/>
      <c r="BW88" s="94"/>
      <c r="BX88" s="94"/>
      <c r="CH88" s="345"/>
      <c r="CI88" s="345"/>
      <c r="DC88" s="4"/>
      <c r="DE88" s="94"/>
      <c r="DF88" s="4"/>
      <c r="DL88" s="94"/>
      <c r="DO88" s="94"/>
      <c r="DZ88" s="94"/>
      <c r="EH88" s="4"/>
      <c r="EN88" s="94"/>
      <c r="EQ88" s="94"/>
      <c r="ER88" s="4"/>
      <c r="EU88" s="94"/>
      <c r="EX88" s="94"/>
      <c r="FD88" s="4"/>
    </row>
    <row r="89" spans="1:165">
      <c r="D89" s="2" t="s">
        <v>10</v>
      </c>
      <c r="E89" s="440">
        <v>378.00981027218876</v>
      </c>
      <c r="F89" s="440">
        <v>86.723488863238856</v>
      </c>
      <c r="G89" s="957">
        <v>464.73329913542761</v>
      </c>
      <c r="H89" s="2"/>
      <c r="J89" s="100"/>
      <c r="K89" s="100"/>
      <c r="L89" s="100"/>
      <c r="M89" s="100"/>
      <c r="N89" s="100"/>
      <c r="BM89" s="4"/>
      <c r="BN89" s="4"/>
      <c r="BP89" s="4"/>
      <c r="BQ89" s="4"/>
      <c r="BS89" s="94"/>
      <c r="BV89" s="94"/>
      <c r="BW89" s="94"/>
      <c r="BX89" s="94"/>
      <c r="CB89" s="345"/>
      <c r="CC89" s="345"/>
      <c r="CD89" s="345"/>
      <c r="CE89" s="345"/>
      <c r="CF89" s="345"/>
      <c r="CH89" s="345"/>
      <c r="CI89" s="345"/>
      <c r="DC89" s="4"/>
      <c r="DE89" s="94"/>
      <c r="DF89" s="4"/>
      <c r="DL89" s="94"/>
      <c r="DO89" s="94"/>
      <c r="DZ89" s="94"/>
      <c r="EH89" s="4"/>
      <c r="EN89" s="94"/>
      <c r="EQ89" s="94"/>
      <c r="ER89" s="4"/>
      <c r="EU89" s="94"/>
      <c r="EX89" s="94"/>
      <c r="FD89" s="4"/>
    </row>
    <row r="90" spans="1:165">
      <c r="D90" s="2" t="s">
        <v>21</v>
      </c>
      <c r="E90" s="440">
        <v>375.49450930913616</v>
      </c>
      <c r="F90" s="440">
        <v>83.737067607497949</v>
      </c>
      <c r="G90" s="957">
        <v>459.23157691663414</v>
      </c>
      <c r="H90" s="2"/>
      <c r="J90" s="100"/>
      <c r="K90" s="100"/>
      <c r="L90" s="100"/>
      <c r="M90" s="100"/>
      <c r="N90" s="100"/>
      <c r="BM90" s="4"/>
      <c r="BN90" s="4"/>
      <c r="BP90" s="4"/>
      <c r="BQ90" s="4"/>
      <c r="BS90" s="94"/>
      <c r="BV90" s="94"/>
      <c r="BW90" s="94"/>
      <c r="BX90" s="94"/>
      <c r="CA90" s="345"/>
      <c r="CB90" s="345"/>
      <c r="CC90" s="345"/>
      <c r="CD90" s="345"/>
      <c r="CE90" s="345"/>
      <c r="CF90" s="345"/>
      <c r="CG90" s="345"/>
      <c r="CH90" s="345"/>
      <c r="CI90" s="345"/>
      <c r="DC90" s="4"/>
      <c r="DE90" s="94"/>
      <c r="DF90" s="4"/>
      <c r="DL90" s="94"/>
      <c r="DO90" s="94"/>
      <c r="DZ90" s="94"/>
      <c r="EH90" s="4"/>
      <c r="EN90" s="94"/>
      <c r="EQ90" s="94"/>
      <c r="ER90" s="4"/>
      <c r="EU90" s="94"/>
      <c r="EX90" s="94"/>
      <c r="FD90" s="4"/>
    </row>
    <row r="91" spans="1:165">
      <c r="D91" s="2" t="s">
        <v>14</v>
      </c>
      <c r="E91" s="440">
        <v>368.27306210264675</v>
      </c>
      <c r="F91" s="440">
        <v>81.674318610414616</v>
      </c>
      <c r="G91" s="957">
        <v>449.94738071306136</v>
      </c>
      <c r="H91" s="2"/>
      <c r="J91" s="100"/>
      <c r="K91" s="100"/>
      <c r="L91" s="100"/>
      <c r="M91" s="100"/>
      <c r="N91" s="100"/>
      <c r="BM91" s="4"/>
      <c r="BN91" s="4"/>
      <c r="BP91" s="4"/>
      <c r="BQ91" s="4"/>
      <c r="BS91" s="94"/>
      <c r="BV91" s="94"/>
      <c r="BW91" s="94"/>
      <c r="BX91" s="94"/>
      <c r="CA91" s="345"/>
      <c r="CB91" s="345"/>
      <c r="CC91" s="345"/>
      <c r="CD91" s="345"/>
      <c r="CE91" s="345"/>
      <c r="CF91" s="345"/>
      <c r="CG91" s="345"/>
      <c r="CH91" s="345"/>
      <c r="CI91" s="345"/>
      <c r="DC91" s="4"/>
      <c r="DE91" s="94"/>
      <c r="DF91" s="4"/>
      <c r="DL91" s="94"/>
      <c r="DO91" s="94"/>
      <c r="DZ91" s="94"/>
      <c r="EH91" s="4"/>
      <c r="EN91" s="94"/>
      <c r="EQ91" s="94"/>
      <c r="ER91" s="4"/>
      <c r="EU91" s="94"/>
      <c r="EX91" s="94"/>
      <c r="FD91" s="4"/>
    </row>
    <row r="92" spans="1:165">
      <c r="D92" s="2" t="s">
        <v>22</v>
      </c>
      <c r="E92" s="440">
        <v>366.73701238980487</v>
      </c>
      <c r="F92" s="440">
        <v>80.711200004215783</v>
      </c>
      <c r="G92" s="957">
        <v>447.44821239402063</v>
      </c>
      <c r="H92" s="2"/>
      <c r="J92" s="100"/>
      <c r="K92" s="100"/>
      <c r="L92" s="100"/>
      <c r="M92" s="100"/>
      <c r="N92" s="100"/>
      <c r="BM92" s="4"/>
      <c r="BN92" s="4"/>
      <c r="BP92" s="4"/>
      <c r="BQ92" s="4"/>
      <c r="BS92" s="94"/>
      <c r="BV92" s="94"/>
      <c r="BW92" s="94"/>
      <c r="BX92" s="94"/>
      <c r="CA92" s="345"/>
      <c r="CG92" s="345"/>
      <c r="CH92" s="345"/>
      <c r="CI92" s="345"/>
      <c r="DC92" s="4"/>
      <c r="DE92" s="94"/>
      <c r="DF92" s="4"/>
      <c r="DL92" s="94"/>
      <c r="DO92" s="94"/>
      <c r="DZ92" s="94"/>
      <c r="EH92" s="4"/>
      <c r="EN92" s="94"/>
      <c r="EQ92" s="94"/>
      <c r="ER92" s="4"/>
      <c r="EU92" s="94"/>
      <c r="EX92" s="94"/>
      <c r="FD92" s="4"/>
    </row>
    <row r="93" spans="1:165">
      <c r="D93" s="2" t="s">
        <v>17</v>
      </c>
      <c r="E93" s="440">
        <v>330.78375946384978</v>
      </c>
      <c r="F93" s="440">
        <v>106.38470643361707</v>
      </c>
      <c r="G93" s="957">
        <v>437.16846589746683</v>
      </c>
      <c r="H93" s="2"/>
      <c r="J93" s="100"/>
      <c r="K93" s="100"/>
      <c r="L93" s="100"/>
      <c r="M93" s="100"/>
      <c r="N93" s="100"/>
      <c r="BM93" s="4"/>
      <c r="BN93" s="4"/>
      <c r="BP93" s="4"/>
      <c r="BQ93" s="4"/>
      <c r="BS93" s="94"/>
      <c r="BV93" s="94"/>
      <c r="BW93" s="94"/>
      <c r="BX93" s="94"/>
      <c r="DC93" s="4"/>
      <c r="DE93" s="94"/>
      <c r="DF93" s="4"/>
      <c r="DL93" s="94"/>
      <c r="DO93" s="94"/>
      <c r="DZ93" s="94"/>
      <c r="EH93" s="4"/>
      <c r="EN93" s="94"/>
      <c r="EQ93" s="94"/>
      <c r="ER93" s="4"/>
      <c r="EU93" s="94"/>
      <c r="EX93" s="94"/>
      <c r="FD93" s="4"/>
    </row>
    <row r="94" spans="1:165">
      <c r="D94" s="2" t="s">
        <v>25</v>
      </c>
      <c r="E94" s="440">
        <v>378.60242853502535</v>
      </c>
      <c r="F94" s="440">
        <v>47.622149346380247</v>
      </c>
      <c r="G94" s="957">
        <v>426.22457788140559</v>
      </c>
      <c r="H94" s="2"/>
      <c r="J94" s="100"/>
      <c r="K94" s="100"/>
      <c r="L94" s="100"/>
      <c r="M94" s="100"/>
      <c r="N94" s="100"/>
      <c r="BP94" s="4"/>
      <c r="BQ94" s="4"/>
      <c r="DC94" s="4"/>
      <c r="DE94" s="94"/>
      <c r="DF94" s="4"/>
      <c r="DL94" s="94"/>
      <c r="DO94" s="94"/>
      <c r="DZ94" s="94"/>
      <c r="EH94" s="4"/>
      <c r="EN94" s="94"/>
      <c r="EQ94" s="94"/>
      <c r="ER94" s="4"/>
      <c r="EU94" s="94"/>
      <c r="EX94" s="94"/>
      <c r="FD94" s="4"/>
    </row>
    <row r="95" spans="1:165">
      <c r="D95" s="2" t="s">
        <v>30</v>
      </c>
      <c r="E95" s="440">
        <v>295.47941426438388</v>
      </c>
      <c r="F95" s="440">
        <v>130.32109671946239</v>
      </c>
      <c r="G95" s="957">
        <v>425.80051098384627</v>
      </c>
      <c r="H95" s="2"/>
      <c r="J95" s="100"/>
      <c r="K95" s="100"/>
      <c r="L95" s="100"/>
      <c r="M95" s="100"/>
      <c r="N95" s="100"/>
    </row>
    <row r="96" spans="1:165">
      <c r="D96" s="2" t="s">
        <v>16</v>
      </c>
      <c r="E96" s="440">
        <v>360.89499499283272</v>
      </c>
      <c r="F96" s="440">
        <v>46.058669757040661</v>
      </c>
      <c r="G96" s="957">
        <v>406.95366474987338</v>
      </c>
      <c r="H96" s="2"/>
      <c r="J96" s="100"/>
      <c r="K96" s="100"/>
      <c r="L96" s="100"/>
      <c r="M96" s="100"/>
      <c r="N96" s="100"/>
    </row>
    <row r="97" spans="4:14">
      <c r="D97" s="2" t="s">
        <v>23</v>
      </c>
      <c r="E97" s="440">
        <v>372.37708569211753</v>
      </c>
      <c r="F97" s="440">
        <v>32.433374639330843</v>
      </c>
      <c r="G97" s="957">
        <v>404.81046033144838</v>
      </c>
      <c r="H97" s="2"/>
      <c r="J97" s="100"/>
      <c r="K97" s="100"/>
      <c r="N97" s="100"/>
    </row>
    <row r="98" spans="4:14">
      <c r="D98" s="2" t="s">
        <v>19</v>
      </c>
      <c r="E98" s="440">
        <v>344.54085522936816</v>
      </c>
      <c r="F98" s="440">
        <v>60.087009524941365</v>
      </c>
      <c r="G98" s="957">
        <v>404.62786475430954</v>
      </c>
      <c r="H98" s="2"/>
      <c r="J98" s="100"/>
      <c r="K98" s="100"/>
      <c r="N98" s="100"/>
    </row>
    <row r="99" spans="4:14">
      <c r="D99" s="2" t="s">
        <v>9</v>
      </c>
      <c r="E99" s="440">
        <v>323.98887727946936</v>
      </c>
      <c r="F99" s="440">
        <v>76.385106655770514</v>
      </c>
      <c r="G99" s="957">
        <v>400.37398393523989</v>
      </c>
      <c r="H99" s="2"/>
      <c r="J99" s="100"/>
      <c r="K99" s="100"/>
      <c r="L99" s="100"/>
      <c r="M99" s="100"/>
      <c r="N99" s="100"/>
    </row>
    <row r="100" spans="4:14">
      <c r="D100" s="2" t="s">
        <v>27</v>
      </c>
      <c r="E100" s="440">
        <v>335.81234035398455</v>
      </c>
      <c r="F100" s="440">
        <v>64.225561403980464</v>
      </c>
      <c r="G100" s="957">
        <v>400.03790175796502</v>
      </c>
      <c r="H100" s="2"/>
      <c r="J100" s="100"/>
      <c r="K100" s="100"/>
      <c r="L100" s="100"/>
      <c r="M100" s="100"/>
      <c r="N100" s="100"/>
    </row>
    <row r="101" spans="4:14">
      <c r="D101" s="2" t="s">
        <v>8</v>
      </c>
      <c r="E101" s="440">
        <v>348.86572726837721</v>
      </c>
      <c r="F101" s="440">
        <v>49.869793833671835</v>
      </c>
      <c r="G101" s="957">
        <v>398.73552110204906</v>
      </c>
      <c r="H101" s="2"/>
      <c r="J101" s="100"/>
      <c r="K101" s="100"/>
      <c r="L101" s="100"/>
      <c r="M101" s="100"/>
      <c r="N101" s="100"/>
    </row>
    <row r="102" spans="4:14">
      <c r="D102" s="2" t="s">
        <v>24</v>
      </c>
      <c r="E102" s="440">
        <v>294.1294924470609</v>
      </c>
      <c r="F102" s="440">
        <v>103.75492979620746</v>
      </c>
      <c r="G102" s="957">
        <v>397.88442224326838</v>
      </c>
      <c r="H102" s="2"/>
      <c r="K102" s="100"/>
      <c r="N102" s="100"/>
    </row>
    <row r="103" spans="4:14">
      <c r="D103" s="2" t="s">
        <v>11</v>
      </c>
      <c r="E103" s="440">
        <v>358.31762235334537</v>
      </c>
      <c r="F103" s="440">
        <v>31.198024699157248</v>
      </c>
      <c r="G103" s="957">
        <v>389.51564705250263</v>
      </c>
      <c r="H103" s="2"/>
    </row>
    <row r="104" spans="4:14">
      <c r="D104" s="2" t="s">
        <v>20</v>
      </c>
      <c r="E104" s="440">
        <v>331.22403493833974</v>
      </c>
      <c r="F104" s="440">
        <v>52.790058499319244</v>
      </c>
      <c r="G104" s="957">
        <v>384.01409343765897</v>
      </c>
      <c r="H104" s="2"/>
    </row>
    <row r="105" spans="4:14">
      <c r="D105" s="2" t="s">
        <v>13</v>
      </c>
      <c r="E105" s="440">
        <v>343.10114584100779</v>
      </c>
      <c r="F105" s="440">
        <v>38.355946076767829</v>
      </c>
      <c r="G105" s="957">
        <v>381.45709191777564</v>
      </c>
      <c r="H105" s="2"/>
    </row>
    <row r="106" spans="4:14">
      <c r="D106" s="2" t="s">
        <v>12</v>
      </c>
      <c r="E106" s="440">
        <v>314.80509310067652</v>
      </c>
      <c r="F106" s="440">
        <v>60.061138263287745</v>
      </c>
      <c r="G106" s="957">
        <v>374.86623136396429</v>
      </c>
      <c r="H106" s="2"/>
    </row>
    <row r="107" spans="4:14">
      <c r="D107" s="2" t="s">
        <v>28</v>
      </c>
      <c r="E107" s="440">
        <v>315.53874451197964</v>
      </c>
      <c r="F107" s="440">
        <v>51.557562632971717</v>
      </c>
      <c r="G107" s="957">
        <v>367.09630714495137</v>
      </c>
      <c r="H107" s="2"/>
    </row>
    <row r="108" spans="4:14">
      <c r="D108" s="2" t="s">
        <v>26</v>
      </c>
      <c r="E108" s="440">
        <v>305.83506088413128</v>
      </c>
      <c r="F108" s="440">
        <v>36.918729433277406</v>
      </c>
      <c r="G108" s="957">
        <v>342.75379031740869</v>
      </c>
      <c r="H108" s="2"/>
    </row>
    <row r="109" spans="4:14">
      <c r="E109" s="4"/>
      <c r="F109" s="94"/>
      <c r="G109" s="81"/>
    </row>
    <row r="110" spans="4:14">
      <c r="E110" s="4"/>
      <c r="F110" s="94"/>
      <c r="G110" s="81"/>
    </row>
    <row r="111" spans="4:14">
      <c r="D111" s="94" t="s">
        <v>18</v>
      </c>
      <c r="E111" s="528">
        <v>469.71437884264674</v>
      </c>
      <c r="F111" s="528">
        <v>43.381400550373556</v>
      </c>
      <c r="G111" s="957">
        <v>513.09577939302028</v>
      </c>
      <c r="H111" s="2"/>
    </row>
    <row r="112" spans="4:14">
      <c r="D112" s="94" t="s">
        <v>10</v>
      </c>
      <c r="E112" s="528">
        <v>378.00981027218876</v>
      </c>
      <c r="F112" s="528">
        <v>86.723488863238856</v>
      </c>
      <c r="G112" s="957">
        <v>464.73329913542761</v>
      </c>
      <c r="H112" s="2"/>
    </row>
    <row r="113" spans="4:8">
      <c r="D113" s="94" t="s">
        <v>21</v>
      </c>
      <c r="E113" s="528">
        <v>375.49450930913616</v>
      </c>
      <c r="F113" s="528">
        <v>83.737067607497949</v>
      </c>
      <c r="G113" s="957">
        <v>459.23157691663414</v>
      </c>
      <c r="H113" s="2"/>
    </row>
    <row r="114" spans="4:8">
      <c r="D114" s="94" t="s">
        <v>14</v>
      </c>
      <c r="E114" s="528">
        <v>368.27306210264675</v>
      </c>
      <c r="F114" s="528">
        <v>81.674318610414616</v>
      </c>
      <c r="G114" s="957">
        <v>449.94738071306136</v>
      </c>
      <c r="H114" s="2"/>
    </row>
    <row r="115" spans="4:8">
      <c r="D115" s="94" t="s">
        <v>22</v>
      </c>
      <c r="E115" s="528">
        <v>366.73701238980487</v>
      </c>
      <c r="F115" s="528">
        <v>80.711200004215783</v>
      </c>
      <c r="G115" s="957">
        <v>447.44821239402063</v>
      </c>
      <c r="H115" s="2"/>
    </row>
    <row r="116" spans="4:8">
      <c r="D116" s="94" t="s">
        <v>17</v>
      </c>
      <c r="E116" s="528">
        <v>330.78375946384978</v>
      </c>
      <c r="F116" s="528">
        <v>106.38470643361707</v>
      </c>
      <c r="G116" s="957">
        <v>437.16846589746683</v>
      </c>
      <c r="H116" s="2"/>
    </row>
    <row r="117" spans="4:8">
      <c r="D117" s="94" t="s">
        <v>25</v>
      </c>
      <c r="E117" s="528">
        <v>378.60242853502535</v>
      </c>
      <c r="F117" s="528">
        <v>47.622149346380247</v>
      </c>
      <c r="G117" s="957">
        <v>426.22457788140559</v>
      </c>
      <c r="H117" s="2"/>
    </row>
    <row r="118" spans="4:8">
      <c r="D118" s="94" t="s">
        <v>30</v>
      </c>
      <c r="E118" s="528">
        <v>295.47941426438388</v>
      </c>
      <c r="F118" s="528">
        <v>130.32109671946239</v>
      </c>
      <c r="G118" s="957">
        <v>425.80051098384627</v>
      </c>
      <c r="H118" s="2"/>
    </row>
    <row r="119" spans="4:8">
      <c r="D119" s="94" t="s">
        <v>16</v>
      </c>
      <c r="E119" s="454">
        <v>360.89499499283272</v>
      </c>
      <c r="F119" s="528">
        <v>46.058669757040661</v>
      </c>
      <c r="G119" s="957">
        <v>406.95366474987338</v>
      </c>
      <c r="H119" s="2"/>
    </row>
    <row r="120" spans="4:8">
      <c r="D120" s="94" t="s">
        <v>23</v>
      </c>
      <c r="E120" s="528">
        <v>372.37708569211753</v>
      </c>
      <c r="F120" s="528">
        <v>32.433374639330843</v>
      </c>
      <c r="G120" s="957">
        <v>404.81046033144838</v>
      </c>
      <c r="H120" s="2"/>
    </row>
    <row r="121" spans="4:8">
      <c r="D121" s="94" t="s">
        <v>19</v>
      </c>
      <c r="E121" s="528">
        <v>344.54085522936816</v>
      </c>
      <c r="F121" s="528">
        <v>60.087009524941365</v>
      </c>
      <c r="G121" s="957">
        <v>404.62786475430954</v>
      </c>
      <c r="H121" s="2"/>
    </row>
    <row r="122" spans="4:8">
      <c r="D122" s="94" t="s">
        <v>9</v>
      </c>
      <c r="E122" s="528">
        <v>323.98887727946936</v>
      </c>
      <c r="F122" s="528">
        <v>76.385106655770514</v>
      </c>
      <c r="G122" s="957">
        <v>400.37398393523989</v>
      </c>
      <c r="H122" s="2"/>
    </row>
    <row r="123" spans="4:8">
      <c r="D123" s="94" t="s">
        <v>27</v>
      </c>
      <c r="E123" s="454">
        <v>335.81234035398455</v>
      </c>
      <c r="F123" s="528">
        <v>64.225561403980464</v>
      </c>
      <c r="G123" s="957">
        <v>400.03790175796502</v>
      </c>
      <c r="H123" s="2"/>
    </row>
    <row r="124" spans="4:8">
      <c r="D124" s="94" t="s">
        <v>8</v>
      </c>
      <c r="E124" s="528">
        <v>348.86572726837721</v>
      </c>
      <c r="F124" s="528">
        <v>49.869793833671835</v>
      </c>
      <c r="G124" s="957">
        <v>398.73552110204906</v>
      </c>
      <c r="H124" s="2"/>
    </row>
    <row r="125" spans="4:8">
      <c r="D125" s="94" t="s">
        <v>24</v>
      </c>
      <c r="E125" s="528">
        <v>294.1294924470609</v>
      </c>
      <c r="F125" s="528">
        <v>103.75492979620746</v>
      </c>
      <c r="G125" s="957">
        <v>397.88442224326838</v>
      </c>
      <c r="H125" s="2"/>
    </row>
    <row r="126" spans="4:8">
      <c r="D126" s="94" t="s">
        <v>11</v>
      </c>
      <c r="E126" s="528">
        <v>358.31762235334537</v>
      </c>
      <c r="F126" s="528">
        <v>31.198024699157248</v>
      </c>
      <c r="G126" s="957">
        <v>389.51564705250263</v>
      </c>
      <c r="H126" s="2"/>
    </row>
    <row r="127" spans="4:8">
      <c r="D127" s="94" t="s">
        <v>20</v>
      </c>
      <c r="E127" s="528">
        <v>331.22403493833974</v>
      </c>
      <c r="F127" s="528">
        <v>52.790058499319244</v>
      </c>
      <c r="G127" s="957">
        <v>384.01409343765897</v>
      </c>
      <c r="H127" s="2"/>
    </row>
    <row r="128" spans="4:8">
      <c r="D128" s="94" t="s">
        <v>13</v>
      </c>
      <c r="E128" s="528">
        <v>343.10114584100779</v>
      </c>
      <c r="F128" s="528">
        <v>38.355946076767829</v>
      </c>
      <c r="G128" s="957">
        <v>381.45709191777564</v>
      </c>
      <c r="H128" s="2"/>
    </row>
    <row r="129" spans="4:8">
      <c r="D129" s="94" t="s">
        <v>12</v>
      </c>
      <c r="E129" s="528">
        <v>314.80509310067652</v>
      </c>
      <c r="F129" s="528">
        <v>60.061138263287745</v>
      </c>
      <c r="G129" s="957">
        <v>374.86623136396429</v>
      </c>
      <c r="H129" s="2"/>
    </row>
    <row r="130" spans="4:8">
      <c r="D130" s="94" t="s">
        <v>28</v>
      </c>
      <c r="E130" s="528">
        <v>315.53874451197964</v>
      </c>
      <c r="F130" s="528">
        <v>51.557562632971717</v>
      </c>
      <c r="G130" s="957">
        <v>367.09630714495137</v>
      </c>
      <c r="H130" s="2"/>
    </row>
    <row r="131" spans="4:8">
      <c r="D131" s="94" t="s">
        <v>26</v>
      </c>
      <c r="E131" s="528">
        <v>305.83506088413128</v>
      </c>
      <c r="F131" s="528">
        <v>36.918729433277406</v>
      </c>
      <c r="G131" s="957">
        <v>342.75379031740869</v>
      </c>
      <c r="H131" s="2"/>
    </row>
    <row r="132" spans="4:8">
      <c r="E132" s="528"/>
      <c r="F132" s="528"/>
    </row>
    <row r="133" spans="4:8">
      <c r="E133" s="528"/>
      <c r="F133" s="528"/>
    </row>
    <row r="134" spans="4:8">
      <c r="F134" s="94"/>
    </row>
  </sheetData>
  <sortState ref="D111:G131">
    <sortCondition descending="1" ref="G111:G131"/>
  </sortState>
  <mergeCells count="6">
    <mergeCell ref="A75:F75"/>
    <mergeCell ref="A43:A44"/>
    <mergeCell ref="A6:A7"/>
    <mergeCell ref="E6:G6"/>
    <mergeCell ref="B6:D6"/>
    <mergeCell ref="B43:C43"/>
  </mergeCells>
  <phoneticPr fontId="0" type="noConversion"/>
  <hyperlinks>
    <hyperlink ref="G1" location="Sommaire!A1" display="Retour sommaire"/>
  </hyperlinks>
  <pageMargins left="0.78740157480314965" right="0.18" top="1.1811023622047245" bottom="0.98425196850393704" header="0.51181102362204722" footer="0.51181102362204722"/>
  <pageSetup paperSize="9" scale="57" firstPageNumber="13"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drawing r:id="rId2"/>
</worksheet>
</file>

<file path=xl/worksheets/sheet8.xml><?xml version="1.0" encoding="utf-8"?>
<worksheet xmlns="http://schemas.openxmlformats.org/spreadsheetml/2006/main" xmlns:r="http://schemas.openxmlformats.org/officeDocument/2006/relationships">
  <sheetPr>
    <tabColor rgb="FF92D050"/>
  </sheetPr>
  <dimension ref="A1:P76"/>
  <sheetViews>
    <sheetView view="pageLayout" zoomScale="90" zoomScaleNormal="100" zoomScaleSheetLayoutView="80" zoomScalePageLayoutView="90" workbookViewId="0">
      <selection activeCell="F2" sqref="F2"/>
    </sheetView>
  </sheetViews>
  <sheetFormatPr baseColWidth="10" defaultRowHeight="12.75"/>
  <cols>
    <col min="1" max="1" width="30" customWidth="1"/>
    <col min="2" max="11" width="14.7109375" customWidth="1"/>
    <col min="16" max="16" width="11.5703125" bestFit="1" customWidth="1"/>
  </cols>
  <sheetData>
    <row r="1" spans="1:15" s="650" customFormat="1" ht="20.25">
      <c r="A1" s="776" t="s">
        <v>293</v>
      </c>
      <c r="B1" s="777"/>
      <c r="C1" s="777"/>
      <c r="D1" s="777"/>
      <c r="E1" s="776"/>
      <c r="F1" s="777"/>
      <c r="G1" s="777"/>
      <c r="H1" s="777"/>
      <c r="I1" s="777"/>
      <c r="K1" s="652" t="s">
        <v>115</v>
      </c>
    </row>
    <row r="2" spans="1:15" s="650" customFormat="1" ht="18">
      <c r="A2" s="655" t="s">
        <v>347</v>
      </c>
      <c r="B2" s="659"/>
      <c r="C2" s="659"/>
      <c r="D2" s="659"/>
      <c r="E2" s="659"/>
      <c r="F2" s="659"/>
      <c r="G2" s="659"/>
      <c r="H2" s="659"/>
      <c r="I2" s="659"/>
      <c r="J2" s="778"/>
    </row>
    <row r="3" spans="1:15" ht="18">
      <c r="A3" s="402"/>
      <c r="B3" s="10"/>
      <c r="C3" s="10"/>
      <c r="D3" s="10"/>
      <c r="E3" s="10"/>
      <c r="F3" s="10"/>
      <c r="G3" s="10"/>
      <c r="H3" s="10"/>
      <c r="I3" s="10"/>
    </row>
    <row r="4" spans="1:15" ht="15.75" customHeight="1">
      <c r="A4" s="780" t="s">
        <v>4</v>
      </c>
      <c r="B4" s="781"/>
      <c r="C4" s="782"/>
      <c r="D4" s="782"/>
      <c r="E4" s="782"/>
      <c r="F4" s="782"/>
      <c r="G4" s="782"/>
      <c r="H4" s="782"/>
      <c r="I4" s="783"/>
      <c r="J4" s="784"/>
      <c r="K4" s="784"/>
    </row>
    <row r="5" spans="1:15" ht="19.5" customHeight="1">
      <c r="A5" s="1109" t="s">
        <v>7</v>
      </c>
      <c r="B5" s="1137" t="s">
        <v>232</v>
      </c>
      <c r="C5" s="1137"/>
      <c r="D5" s="1137" t="s">
        <v>233</v>
      </c>
      <c r="E5" s="1137"/>
      <c r="F5" s="1137" t="s">
        <v>294</v>
      </c>
      <c r="G5" s="1137"/>
      <c r="H5" s="1184" t="s">
        <v>295</v>
      </c>
      <c r="I5" s="1184"/>
      <c r="J5" s="1184" t="s">
        <v>366</v>
      </c>
      <c r="K5" s="1184"/>
    </row>
    <row r="6" spans="1:15" ht="19.5" customHeight="1">
      <c r="A6" s="1169" t="s">
        <v>7</v>
      </c>
      <c r="B6" s="775">
        <v>2013</v>
      </c>
      <c r="C6" s="785" t="s">
        <v>400</v>
      </c>
      <c r="D6" s="775">
        <v>2013</v>
      </c>
      <c r="E6" s="785" t="s">
        <v>400</v>
      </c>
      <c r="F6" s="775">
        <v>2013</v>
      </c>
      <c r="G6" s="785" t="s">
        <v>400</v>
      </c>
      <c r="H6" s="775">
        <v>2013</v>
      </c>
      <c r="I6" s="785" t="s">
        <v>400</v>
      </c>
      <c r="J6" s="775">
        <v>2013</v>
      </c>
      <c r="K6" s="785" t="s">
        <v>400</v>
      </c>
    </row>
    <row r="7" spans="1:15" ht="15.75" customHeight="1">
      <c r="A7" s="670" t="s">
        <v>8</v>
      </c>
      <c r="B7" s="682">
        <v>345.45592063999999</v>
      </c>
      <c r="C7" s="683">
        <v>3.1820009039239538E-2</v>
      </c>
      <c r="D7" s="682">
        <v>151.84680399999999</v>
      </c>
      <c r="E7" s="683">
        <v>8.2014676346957582E-2</v>
      </c>
      <c r="F7" s="682">
        <v>193.60911664</v>
      </c>
      <c r="G7" s="683">
        <v>-4.4032684477546269E-3</v>
      </c>
      <c r="H7" s="682">
        <v>52.317691500000002</v>
      </c>
      <c r="I7" s="683">
        <v>-3.4815841304325246E-2</v>
      </c>
      <c r="J7" s="682">
        <v>101.809583</v>
      </c>
      <c r="K7" s="683">
        <v>9.2451236859698582E-3</v>
      </c>
      <c r="L7" s="466"/>
      <c r="M7" s="467"/>
      <c r="N7" s="468"/>
      <c r="O7" s="467"/>
    </row>
    <row r="8" spans="1:15" ht="15.75" customHeight="1">
      <c r="A8" s="524" t="s">
        <v>9</v>
      </c>
      <c r="B8" s="685">
        <v>588.53183009000008</v>
      </c>
      <c r="C8" s="686">
        <v>2.8469699740836241E-2</v>
      </c>
      <c r="D8" s="685">
        <v>242.730064</v>
      </c>
      <c r="E8" s="686">
        <v>5.3776927530516883E-2</v>
      </c>
      <c r="F8" s="685">
        <v>345.80176609000006</v>
      </c>
      <c r="G8" s="686">
        <v>1.1419727651563294E-2</v>
      </c>
      <c r="H8" s="685">
        <v>97.059359239999992</v>
      </c>
      <c r="I8" s="686">
        <v>-2.6091075358076754E-3</v>
      </c>
      <c r="J8" s="685">
        <v>175.74169599999999</v>
      </c>
      <c r="K8" s="686">
        <v>1.2128457730959719E-2</v>
      </c>
      <c r="L8" s="466"/>
      <c r="M8" s="467"/>
      <c r="N8" s="468"/>
      <c r="O8" s="467"/>
    </row>
    <row r="9" spans="1:15" ht="15.75" customHeight="1">
      <c r="A9" s="670" t="s">
        <v>10</v>
      </c>
      <c r="B9" s="682">
        <v>258.63244472000002</v>
      </c>
      <c r="C9" s="683">
        <v>1.9648305519652576E-2</v>
      </c>
      <c r="D9" s="682">
        <v>106.98187</v>
      </c>
      <c r="E9" s="683">
        <v>5.6843107942051052E-2</v>
      </c>
      <c r="F9" s="682">
        <v>151.65057472000001</v>
      </c>
      <c r="G9" s="683">
        <v>-5.053993478020935E-3</v>
      </c>
      <c r="H9" s="682">
        <v>41.862782500000002</v>
      </c>
      <c r="I9" s="683">
        <v>-4.114250240683337E-2</v>
      </c>
      <c r="J9" s="682">
        <v>92.818359999999998</v>
      </c>
      <c r="K9" s="683">
        <v>7.0652266254696006E-3</v>
      </c>
      <c r="L9" s="466"/>
      <c r="M9" s="467"/>
      <c r="N9" s="468"/>
      <c r="O9" s="467"/>
    </row>
    <row r="10" spans="1:15" ht="15.75" customHeight="1">
      <c r="A10" s="524" t="s">
        <v>11</v>
      </c>
      <c r="B10" s="685">
        <v>321.26050486999998</v>
      </c>
      <c r="C10" s="686">
        <v>7.9907722270242676E-3</v>
      </c>
      <c r="D10" s="685">
        <v>124.912988</v>
      </c>
      <c r="E10" s="686">
        <v>4.2831507588394269E-2</v>
      </c>
      <c r="F10" s="685">
        <v>196.34751686999999</v>
      </c>
      <c r="G10" s="686">
        <v>-1.2987892035887461E-2</v>
      </c>
      <c r="H10" s="685">
        <v>54.937677499999999</v>
      </c>
      <c r="I10" s="686">
        <v>-5.1117522163102724E-2</v>
      </c>
      <c r="J10" s="685">
        <v>102.352671</v>
      </c>
      <c r="K10" s="686">
        <v>3.5772009682724093E-3</v>
      </c>
      <c r="L10" s="466"/>
      <c r="M10" s="467"/>
      <c r="N10" s="468"/>
      <c r="O10" s="467"/>
    </row>
    <row r="11" spans="1:15" ht="15.75" customHeight="1">
      <c r="A11" s="670" t="s">
        <v>12</v>
      </c>
      <c r="B11" s="682">
        <v>578.59140506000006</v>
      </c>
      <c r="C11" s="683">
        <v>1.8814043780868372E-2</v>
      </c>
      <c r="D11" s="682">
        <v>210.912182</v>
      </c>
      <c r="E11" s="683">
        <v>6.5833737832364791E-2</v>
      </c>
      <c r="F11" s="682">
        <v>367.67922306000003</v>
      </c>
      <c r="G11" s="683">
        <v>-6.3316921060894149E-3</v>
      </c>
      <c r="H11" s="682">
        <v>105.576949</v>
      </c>
      <c r="I11" s="683">
        <v>-5.4192171129405664E-2</v>
      </c>
      <c r="J11" s="682">
        <v>191.08229800000001</v>
      </c>
      <c r="K11" s="683">
        <v>1.5633374453021265E-2</v>
      </c>
      <c r="L11" s="466"/>
      <c r="M11" s="467"/>
      <c r="N11" s="468"/>
      <c r="O11" s="467"/>
    </row>
    <row r="12" spans="1:15" ht="15.75" customHeight="1">
      <c r="A12" s="524" t="s">
        <v>13</v>
      </c>
      <c r="B12" s="685">
        <v>477.11862050000002</v>
      </c>
      <c r="C12" s="686">
        <v>4.8079214558045535E-3</v>
      </c>
      <c r="D12" s="685">
        <v>195.561432</v>
      </c>
      <c r="E12" s="686">
        <v>2.6818527793386782E-2</v>
      </c>
      <c r="F12" s="685">
        <v>281.5571885</v>
      </c>
      <c r="G12" s="686">
        <v>-9.9328278288312033E-3</v>
      </c>
      <c r="H12" s="685">
        <v>80.597387499999996</v>
      </c>
      <c r="I12" s="686">
        <v>-3.0805364918718769E-2</v>
      </c>
      <c r="J12" s="685">
        <v>143.55464699999999</v>
      </c>
      <c r="K12" s="686">
        <v>-3.7747672051657855E-4</v>
      </c>
      <c r="L12" s="466"/>
      <c r="M12" s="467"/>
      <c r="N12" s="468"/>
      <c r="O12" s="467"/>
    </row>
    <row r="13" spans="1:15" ht="15.75" customHeight="1">
      <c r="A13" s="670" t="s">
        <v>14</v>
      </c>
      <c r="B13" s="682">
        <v>256.02523929</v>
      </c>
      <c r="C13" s="683">
        <v>1.6111681517348542E-2</v>
      </c>
      <c r="D13" s="682">
        <v>99.838956999999994</v>
      </c>
      <c r="E13" s="683">
        <v>4.8298132047401854E-2</v>
      </c>
      <c r="F13" s="682">
        <v>156.18628229000001</v>
      </c>
      <c r="G13" s="683">
        <v>-3.4472759633430439E-3</v>
      </c>
      <c r="H13" s="682">
        <v>35.81029375</v>
      </c>
      <c r="I13" s="683">
        <v>-8.7345336440462495E-2</v>
      </c>
      <c r="J13" s="682">
        <v>88.240262999999999</v>
      </c>
      <c r="K13" s="683">
        <v>2.8256782733951269E-2</v>
      </c>
      <c r="L13" s="466"/>
      <c r="M13" s="467"/>
      <c r="N13" s="468"/>
      <c r="O13" s="467"/>
    </row>
    <row r="14" spans="1:15" ht="15.75" customHeight="1">
      <c r="A14" s="524" t="s">
        <v>278</v>
      </c>
      <c r="B14" s="685">
        <v>197.05996359</v>
      </c>
      <c r="C14" s="686">
        <v>2.7342087492776557E-2</v>
      </c>
      <c r="D14" s="685">
        <v>16.589811999999998</v>
      </c>
      <c r="E14" s="686">
        <v>0.12926208523227678</v>
      </c>
      <c r="F14" s="685">
        <v>180.47015159</v>
      </c>
      <c r="G14" s="686">
        <v>1.8888763540765963E-2</v>
      </c>
      <c r="H14" s="685">
        <v>10.889623500000001</v>
      </c>
      <c r="I14" s="686">
        <v>5.1227691047690316E-2</v>
      </c>
      <c r="J14" s="685">
        <v>32.678182360000001</v>
      </c>
      <c r="K14" s="686">
        <v>-8.3124947952943007E-2</v>
      </c>
      <c r="L14" s="466"/>
      <c r="M14" s="467"/>
      <c r="N14" s="468"/>
      <c r="O14" s="467"/>
    </row>
    <row r="15" spans="1:15" ht="15.75" customHeight="1">
      <c r="A15" s="670" t="s">
        <v>16</v>
      </c>
      <c r="B15" s="682">
        <v>212.78537699999998</v>
      </c>
      <c r="C15" s="683">
        <v>-8.4448281641451572E-3</v>
      </c>
      <c r="D15" s="682">
        <v>89.941329999999994</v>
      </c>
      <c r="E15" s="683">
        <v>-1.6531710948838541E-2</v>
      </c>
      <c r="F15" s="682">
        <v>122.844047</v>
      </c>
      <c r="G15" s="683">
        <v>-2.4391038329640846E-3</v>
      </c>
      <c r="H15" s="682">
        <v>36.400305000000003</v>
      </c>
      <c r="I15" s="683">
        <v>-5.0114247595406392E-2</v>
      </c>
      <c r="J15" s="682">
        <v>74.561751000000001</v>
      </c>
      <c r="K15" s="683">
        <v>5.395893450656386E-3</v>
      </c>
      <c r="L15" s="466"/>
      <c r="M15" s="467"/>
      <c r="N15" s="468"/>
      <c r="O15" s="467"/>
    </row>
    <row r="16" spans="1:15" ht="15.75" customHeight="1">
      <c r="A16" s="524" t="s">
        <v>17</v>
      </c>
      <c r="B16" s="685">
        <v>446.92541441000003</v>
      </c>
      <c r="C16" s="686">
        <v>1.3638623252475002E-2</v>
      </c>
      <c r="D16" s="685">
        <v>192.92013700000001</v>
      </c>
      <c r="E16" s="686">
        <v>4.2219671982822504E-2</v>
      </c>
      <c r="F16" s="685">
        <v>254.00527740999999</v>
      </c>
      <c r="G16" s="686">
        <v>-7.0429783134873247E-3</v>
      </c>
      <c r="H16" s="685">
        <v>92.532631659999993</v>
      </c>
      <c r="I16" s="686">
        <v>-2.3346075913922126E-2</v>
      </c>
      <c r="J16" s="685">
        <v>133.192217</v>
      </c>
      <c r="K16" s="686">
        <v>-1.6045422391793851E-3</v>
      </c>
      <c r="L16" s="466"/>
      <c r="M16" s="467"/>
      <c r="N16" s="468"/>
      <c r="O16" s="467"/>
    </row>
    <row r="17" spans="1:16" ht="15.75" customHeight="1">
      <c r="A17" s="670" t="s">
        <v>18</v>
      </c>
      <c r="B17" s="682">
        <v>166.851844</v>
      </c>
      <c r="C17" s="683">
        <v>3.2683895295316345E-2</v>
      </c>
      <c r="D17" s="682">
        <v>54.416584999999998</v>
      </c>
      <c r="E17" s="683">
        <v>3.9723264929821145E-2</v>
      </c>
      <c r="F17" s="682">
        <v>112.435259</v>
      </c>
      <c r="G17" s="683">
        <v>2.9311088852169709E-2</v>
      </c>
      <c r="H17" s="682">
        <v>23.019120999999998</v>
      </c>
      <c r="I17" s="683">
        <v>-2.8227276177462457E-2</v>
      </c>
      <c r="J17" s="682">
        <v>71.685866000000004</v>
      </c>
      <c r="K17" s="683">
        <v>5.1248697081812233E-2</v>
      </c>
      <c r="L17" s="466"/>
      <c r="M17" s="467"/>
      <c r="N17" s="468"/>
      <c r="O17" s="467"/>
    </row>
    <row r="18" spans="1:16" ht="15.75" customHeight="1">
      <c r="A18" s="524" t="s">
        <v>19</v>
      </c>
      <c r="B18" s="685">
        <v>442.88223805000001</v>
      </c>
      <c r="C18" s="686">
        <v>6.9536314269804667E-3</v>
      </c>
      <c r="D18" s="685">
        <v>154.099109</v>
      </c>
      <c r="E18" s="686">
        <v>3.1205806494496668E-2</v>
      </c>
      <c r="F18" s="685">
        <v>288.78312905000001</v>
      </c>
      <c r="G18" s="686">
        <v>-5.5267188327760008E-3</v>
      </c>
      <c r="H18" s="685">
        <v>75.86992004999999</v>
      </c>
      <c r="I18" s="686">
        <v>-2.1547324524928579E-2</v>
      </c>
      <c r="J18" s="685">
        <v>159.96114299999999</v>
      </c>
      <c r="K18" s="686">
        <v>3.2713640436776714E-4</v>
      </c>
      <c r="L18" s="466"/>
      <c r="M18" s="467"/>
      <c r="N18" s="468"/>
      <c r="O18" s="467"/>
    </row>
    <row r="19" spans="1:16" ht="15.75" customHeight="1">
      <c r="A19" s="670" t="s">
        <v>20</v>
      </c>
      <c r="B19" s="682">
        <v>515.08768883999994</v>
      </c>
      <c r="C19" s="683">
        <v>4.4035028291441014E-2</v>
      </c>
      <c r="D19" s="682">
        <v>250.41556499999999</v>
      </c>
      <c r="E19" s="683">
        <v>8.4506181944131509E-2</v>
      </c>
      <c r="F19" s="682">
        <v>264.67212383999998</v>
      </c>
      <c r="G19" s="683">
        <v>8.4299135518037804E-3</v>
      </c>
      <c r="H19" s="682">
        <v>78.422627000000006</v>
      </c>
      <c r="I19" s="683">
        <v>9.8773955647650791E-3</v>
      </c>
      <c r="J19" s="682">
        <v>156.93497500000001</v>
      </c>
      <c r="K19" s="683">
        <v>5.0071438225873788E-3</v>
      </c>
      <c r="L19" s="466"/>
      <c r="M19" s="467"/>
      <c r="N19" s="468"/>
      <c r="O19" s="467"/>
    </row>
    <row r="20" spans="1:16" ht="15.75" customHeight="1">
      <c r="A20" s="524" t="s">
        <v>21</v>
      </c>
      <c r="B20" s="685">
        <v>779.02358543000003</v>
      </c>
      <c r="C20" s="686">
        <v>1.1779832866824824E-2</v>
      </c>
      <c r="D20" s="685">
        <v>331.18315699999999</v>
      </c>
      <c r="E20" s="686">
        <v>3.9272023341228479E-2</v>
      </c>
      <c r="F20" s="685">
        <v>447.84042843000003</v>
      </c>
      <c r="G20" s="686">
        <v>-7.6333705216373726E-3</v>
      </c>
      <c r="H20" s="685">
        <v>120.228976</v>
      </c>
      <c r="I20" s="686">
        <v>-6.5607959785438541E-2</v>
      </c>
      <c r="J20" s="685">
        <v>249.30377300000001</v>
      </c>
      <c r="K20" s="686">
        <v>1.0401379662952071E-2</v>
      </c>
      <c r="L20" s="466"/>
      <c r="M20" s="467"/>
      <c r="N20" s="468"/>
      <c r="O20" s="467"/>
    </row>
    <row r="21" spans="1:16" ht="15.75" customHeight="1">
      <c r="A21" s="670" t="s">
        <v>22</v>
      </c>
      <c r="B21" s="682">
        <v>296.12714923999999</v>
      </c>
      <c r="C21" s="683">
        <v>1.8326600075473598E-2</v>
      </c>
      <c r="D21" s="682">
        <v>119.886731</v>
      </c>
      <c r="E21" s="683">
        <v>3.3922509012765945E-2</v>
      </c>
      <c r="F21" s="682">
        <v>176.24041824</v>
      </c>
      <c r="G21" s="683">
        <v>7.9837121565897728E-3</v>
      </c>
      <c r="H21" s="682">
        <v>41.979599899999997</v>
      </c>
      <c r="I21" s="683">
        <v>2.8434370175351997E-3</v>
      </c>
      <c r="J21" s="682">
        <v>97.427577999999997</v>
      </c>
      <c r="K21" s="683">
        <v>6.5886652467797013E-3</v>
      </c>
      <c r="L21" s="466"/>
      <c r="M21" s="467"/>
      <c r="N21" s="468"/>
      <c r="O21" s="467"/>
    </row>
    <row r="22" spans="1:16" ht="15.75" customHeight="1">
      <c r="A22" s="524" t="s">
        <v>23</v>
      </c>
      <c r="B22" s="685">
        <v>383.59896025</v>
      </c>
      <c r="C22" s="686">
        <v>3.332676480352359E-2</v>
      </c>
      <c r="D22" s="685">
        <v>166.33634499999999</v>
      </c>
      <c r="E22" s="686">
        <v>1.0411733848445293E-2</v>
      </c>
      <c r="F22" s="685">
        <v>217.26261525000001</v>
      </c>
      <c r="G22" s="686">
        <v>5.1585419457229609E-2</v>
      </c>
      <c r="H22" s="685">
        <v>58.472558749999997</v>
      </c>
      <c r="I22" s="686">
        <v>-1.803964198825192E-2</v>
      </c>
      <c r="J22" s="685">
        <v>118.587187</v>
      </c>
      <c r="K22" s="686">
        <v>0.10727200092363542</v>
      </c>
      <c r="L22" s="466"/>
      <c r="M22" s="467"/>
      <c r="N22" s="468"/>
      <c r="O22" s="467"/>
    </row>
    <row r="23" spans="1:16" ht="15.75" customHeight="1">
      <c r="A23" s="670" t="s">
        <v>24</v>
      </c>
      <c r="B23" s="682">
        <v>587.12293438999995</v>
      </c>
      <c r="C23" s="683">
        <v>4.1635591602628308E-2</v>
      </c>
      <c r="D23" s="682">
        <v>253.23136299999999</v>
      </c>
      <c r="E23" s="683">
        <v>7.6821251151805159E-2</v>
      </c>
      <c r="F23" s="682">
        <v>333.89157138999997</v>
      </c>
      <c r="G23" s="683">
        <v>1.6446152833498928E-2</v>
      </c>
      <c r="H23" s="682">
        <v>111.95691075000001</v>
      </c>
      <c r="I23" s="683">
        <v>4.2641660761289613E-2</v>
      </c>
      <c r="J23" s="682">
        <v>178.60986399999999</v>
      </c>
      <c r="K23" s="683">
        <v>-7.8132235596162225E-4</v>
      </c>
      <c r="L23" s="466"/>
      <c r="M23" s="467"/>
      <c r="N23" s="468"/>
      <c r="O23" s="467"/>
    </row>
    <row r="24" spans="1:16" ht="15.75" customHeight="1">
      <c r="A24" s="524" t="s">
        <v>25</v>
      </c>
      <c r="B24" s="685">
        <v>361.91570868999997</v>
      </c>
      <c r="C24" s="686">
        <v>-2.7706646756983422E-2</v>
      </c>
      <c r="D24" s="685">
        <v>141.95880500000001</v>
      </c>
      <c r="E24" s="686">
        <v>2.0563866426533517E-2</v>
      </c>
      <c r="F24" s="685">
        <v>219.95690368999999</v>
      </c>
      <c r="G24" s="686">
        <v>-5.6507471908868956E-2</v>
      </c>
      <c r="H24" s="685">
        <v>68.500964249999996</v>
      </c>
      <c r="I24" s="686">
        <v>-9.1418134670018247E-2</v>
      </c>
      <c r="J24" s="685">
        <v>113.328729</v>
      </c>
      <c r="K24" s="686">
        <v>-4.3961009874982082E-2</v>
      </c>
      <c r="L24" s="466"/>
      <c r="M24" s="467"/>
      <c r="N24" s="468"/>
      <c r="O24" s="467"/>
    </row>
    <row r="25" spans="1:16" ht="15.75" customHeight="1">
      <c r="A25" s="670" t="s">
        <v>26</v>
      </c>
      <c r="B25" s="682">
        <v>284.42112099999997</v>
      </c>
      <c r="C25" s="683">
        <v>6.7281450930879672E-2</v>
      </c>
      <c r="D25" s="682">
        <v>114.97116699999999</v>
      </c>
      <c r="E25" s="683">
        <v>8.2520285397545523E-2</v>
      </c>
      <c r="F25" s="682">
        <v>169.44995399999999</v>
      </c>
      <c r="G25" s="683">
        <v>5.7183953414366773E-2</v>
      </c>
      <c r="H25" s="682">
        <v>58.352409000000002</v>
      </c>
      <c r="I25" s="683">
        <v>0.15440271414097406</v>
      </c>
      <c r="J25" s="682">
        <v>83.956517000000005</v>
      </c>
      <c r="K25" s="683">
        <v>9.0274930656228936E-3</v>
      </c>
      <c r="L25" s="466"/>
      <c r="M25" s="467"/>
      <c r="N25" s="468"/>
      <c r="O25" s="467"/>
    </row>
    <row r="26" spans="1:16" ht="15.75" customHeight="1">
      <c r="A26" s="524" t="s">
        <v>27</v>
      </c>
      <c r="B26" s="685">
        <v>914.80330530999993</v>
      </c>
      <c r="C26" s="686">
        <v>1.3408423217874832E-2</v>
      </c>
      <c r="D26" s="685">
        <v>372.84896300000003</v>
      </c>
      <c r="E26" s="686">
        <v>4.5897557178489423E-2</v>
      </c>
      <c r="F26" s="685">
        <v>541.9543423099999</v>
      </c>
      <c r="G26" s="686">
        <v>-7.7957005231286125E-3</v>
      </c>
      <c r="H26" s="685">
        <v>198.93040779</v>
      </c>
      <c r="I26" s="686">
        <v>-5.6491839859242554E-2</v>
      </c>
      <c r="J26" s="685">
        <v>241.11236700000001</v>
      </c>
      <c r="K26" s="686">
        <v>8.5850530994675545E-3</v>
      </c>
      <c r="L26" s="466"/>
      <c r="M26" s="467"/>
      <c r="N26" s="468"/>
      <c r="O26" s="467"/>
    </row>
    <row r="27" spans="1:16" ht="15.75" customHeight="1">
      <c r="A27" s="670" t="s">
        <v>28</v>
      </c>
      <c r="B27" s="682">
        <v>1092.4894393700001</v>
      </c>
      <c r="C27" s="683">
        <v>6.3028079382312363E-3</v>
      </c>
      <c r="D27" s="682">
        <v>493.79013900000001</v>
      </c>
      <c r="E27" s="683">
        <v>3.0287712754722973E-2</v>
      </c>
      <c r="F27" s="682">
        <v>598.69930037000006</v>
      </c>
      <c r="G27" s="683">
        <v>-1.2654741017230076E-2</v>
      </c>
      <c r="H27" s="682">
        <v>221.86140950000001</v>
      </c>
      <c r="I27" s="683">
        <v>-4.6954096714987292E-2</v>
      </c>
      <c r="J27" s="682">
        <v>320.12432899999999</v>
      </c>
      <c r="K27" s="683">
        <v>6.4547896919924241E-3</v>
      </c>
      <c r="L27" s="466"/>
      <c r="M27" s="467"/>
      <c r="N27" s="468"/>
      <c r="O27" s="467"/>
    </row>
    <row r="28" spans="1:16" ht="15.75" customHeight="1">
      <c r="A28" s="679" t="s">
        <v>29</v>
      </c>
      <c r="B28" s="688">
        <v>9506.7106947400007</v>
      </c>
      <c r="C28" s="689">
        <v>1.7969481644430241E-2</v>
      </c>
      <c r="D28" s="688">
        <v>3885.373505</v>
      </c>
      <c r="E28" s="689">
        <v>4.5954063680563539E-2</v>
      </c>
      <c r="F28" s="688">
        <v>5621.3371897400002</v>
      </c>
      <c r="G28" s="689">
        <v>-5.1367764068643851E-4</v>
      </c>
      <c r="H28" s="688">
        <v>1665.57960514</v>
      </c>
      <c r="I28" s="689">
        <v>-2.9629045823448497E-2</v>
      </c>
      <c r="J28" s="688">
        <v>2927.0639963600001</v>
      </c>
      <c r="K28" s="689">
        <v>8.6553769629986732E-3</v>
      </c>
      <c r="L28" s="466"/>
      <c r="M28" s="467"/>
      <c r="N28" s="469"/>
      <c r="O28" s="467"/>
      <c r="P28" s="955"/>
    </row>
    <row r="29" spans="1:16" ht="15.75" customHeight="1">
      <c r="A29" s="670" t="s">
        <v>30</v>
      </c>
      <c r="B29" s="682">
        <v>2348.2073586800002</v>
      </c>
      <c r="C29" s="683">
        <v>4.0316084675569908E-2</v>
      </c>
      <c r="D29" s="682">
        <v>800.286968</v>
      </c>
      <c r="E29" s="683">
        <v>0.15192594344278265</v>
      </c>
      <c r="F29" s="682">
        <v>1547.9203906800001</v>
      </c>
      <c r="G29" s="683">
        <v>-9.3103144534361082E-3</v>
      </c>
      <c r="H29" s="682">
        <v>333.96656769999998</v>
      </c>
      <c r="I29" s="683">
        <v>-6.7222070405640988E-2</v>
      </c>
      <c r="J29" s="682">
        <v>922.952046</v>
      </c>
      <c r="K29" s="683">
        <v>7.781705211411527E-3</v>
      </c>
      <c r="L29" s="466"/>
      <c r="M29" s="467"/>
      <c r="N29" s="468"/>
      <c r="O29" s="467"/>
    </row>
    <row r="30" spans="1:16" ht="15.75" customHeight="1">
      <c r="A30" s="679" t="s">
        <v>31</v>
      </c>
      <c r="B30" s="688">
        <v>11854.91805342</v>
      </c>
      <c r="C30" s="689">
        <v>2.2319295246691517E-2</v>
      </c>
      <c r="D30" s="688">
        <v>4685.6604729999999</v>
      </c>
      <c r="E30" s="689">
        <v>6.2650799694289994E-2</v>
      </c>
      <c r="F30" s="688">
        <v>7169.2575804200005</v>
      </c>
      <c r="G30" s="689">
        <v>-2.4261647078746007E-3</v>
      </c>
      <c r="H30" s="688">
        <v>1999.5461728400001</v>
      </c>
      <c r="I30" s="689">
        <v>-3.6117253900778246E-2</v>
      </c>
      <c r="J30" s="688">
        <v>3850.01604236</v>
      </c>
      <c r="K30" s="689">
        <v>8.4457964101982697E-3</v>
      </c>
      <c r="L30" s="466"/>
      <c r="M30" s="467"/>
      <c r="N30" s="468"/>
      <c r="O30" s="467"/>
    </row>
    <row r="31" spans="1:16" ht="15.75" customHeight="1">
      <c r="A31" s="670" t="s">
        <v>274</v>
      </c>
      <c r="B31" s="682">
        <v>190.37395523000001</v>
      </c>
      <c r="C31" s="683">
        <v>0.10888010172104945</v>
      </c>
      <c r="D31" s="682">
        <v>16.201371999999999</v>
      </c>
      <c r="E31" s="683">
        <v>2.3878489818643489E-2</v>
      </c>
      <c r="F31" s="682">
        <v>174.17258323000001</v>
      </c>
      <c r="G31" s="683">
        <v>0.11750992959926609</v>
      </c>
      <c r="H31" s="682">
        <v>10.7520145</v>
      </c>
      <c r="I31" s="683">
        <v>0.11053065053231959</v>
      </c>
      <c r="J31" s="682">
        <v>0</v>
      </c>
      <c r="K31" s="760" t="s">
        <v>49</v>
      </c>
      <c r="L31" s="466"/>
      <c r="M31" s="467"/>
      <c r="N31" s="468"/>
      <c r="O31" s="467"/>
    </row>
    <row r="32" spans="1:16" ht="15.75" customHeight="1">
      <c r="A32" s="524" t="s">
        <v>275</v>
      </c>
      <c r="B32" s="685">
        <v>74.344979979999991</v>
      </c>
      <c r="C32" s="192">
        <v>6.7910783854914003E-2</v>
      </c>
      <c r="D32" s="685">
        <v>7.81867</v>
      </c>
      <c r="E32" s="192">
        <v>5.3693182698757003E-2</v>
      </c>
      <c r="F32" s="685">
        <v>66.526309979999994</v>
      </c>
      <c r="G32" s="192">
        <v>6.9606979067001751E-2</v>
      </c>
      <c r="H32" s="685">
        <v>3.7993740099999997</v>
      </c>
      <c r="I32" s="192">
        <v>5.0525614790077222E-2</v>
      </c>
      <c r="J32" s="685">
        <v>0</v>
      </c>
      <c r="K32" s="759" t="s">
        <v>49</v>
      </c>
      <c r="L32" s="466"/>
      <c r="M32" s="467"/>
      <c r="N32" s="468"/>
      <c r="O32" s="467"/>
    </row>
    <row r="33" spans="1:15" ht="15.75" customHeight="1">
      <c r="A33" s="670" t="s">
        <v>276</v>
      </c>
      <c r="B33" s="682">
        <v>163.25064132</v>
      </c>
      <c r="C33" s="683">
        <v>7.6560915168012222E-2</v>
      </c>
      <c r="D33" s="682">
        <v>17.308481</v>
      </c>
      <c r="E33" s="683">
        <v>3.2879850731884375E-2</v>
      </c>
      <c r="F33" s="682">
        <v>145.94216032</v>
      </c>
      <c r="G33" s="683">
        <v>8.1987716499986707E-2</v>
      </c>
      <c r="H33" s="682">
        <v>6.7693965</v>
      </c>
      <c r="I33" s="683">
        <v>-2.1195182405043811E-2</v>
      </c>
      <c r="J33" s="682">
        <v>0</v>
      </c>
      <c r="K33" s="760" t="s">
        <v>49</v>
      </c>
      <c r="L33" s="466"/>
      <c r="M33" s="467"/>
      <c r="N33" s="468"/>
      <c r="O33" s="467"/>
    </row>
    <row r="34" spans="1:15" ht="15.75" customHeight="1">
      <c r="A34" s="524" t="s">
        <v>277</v>
      </c>
      <c r="B34" s="685">
        <v>296.55996689</v>
      </c>
      <c r="C34" s="192">
        <v>3.7317899540585397E-3</v>
      </c>
      <c r="D34" s="685">
        <v>28.845416</v>
      </c>
      <c r="E34" s="192">
        <v>0.1171380918843965</v>
      </c>
      <c r="F34" s="685">
        <v>267.71455089</v>
      </c>
      <c r="G34" s="192">
        <v>-7.1281730493177875E-3</v>
      </c>
      <c r="H34" s="685">
        <v>20.7434665</v>
      </c>
      <c r="I34" s="192">
        <v>6.2962986117327979E-2</v>
      </c>
      <c r="J34" s="685">
        <v>0</v>
      </c>
      <c r="K34" s="759" t="s">
        <v>49</v>
      </c>
      <c r="L34" s="466"/>
      <c r="M34" s="467"/>
      <c r="N34" s="468"/>
      <c r="O34" s="467"/>
    </row>
    <row r="35" spans="1:15" ht="15.75" customHeight="1">
      <c r="A35" s="718" t="s">
        <v>129</v>
      </c>
      <c r="B35" s="719">
        <v>724.5295434200001</v>
      </c>
      <c r="C35" s="720">
        <v>5.2488312804505943E-2</v>
      </c>
      <c r="D35" s="719">
        <v>70.173939000000004</v>
      </c>
      <c r="E35" s="720">
        <v>6.6115245951986257E-2</v>
      </c>
      <c r="F35" s="719">
        <v>654.35560442000008</v>
      </c>
      <c r="G35" s="720">
        <v>5.1047596790736227E-2</v>
      </c>
      <c r="H35" s="719">
        <v>42.064251509999998</v>
      </c>
      <c r="I35" s="720">
        <v>5.8772776573473351E-2</v>
      </c>
      <c r="J35" s="719">
        <v>0</v>
      </c>
      <c r="K35" s="779" t="s">
        <v>49</v>
      </c>
      <c r="L35" s="466"/>
      <c r="M35" s="467"/>
      <c r="N35" s="468"/>
      <c r="O35" s="467"/>
    </row>
    <row r="36" spans="1:15" ht="15.75" customHeight="1">
      <c r="A36" s="681" t="s">
        <v>128</v>
      </c>
      <c r="B36" s="691">
        <v>12579.447596840002</v>
      </c>
      <c r="C36" s="692">
        <v>2.4009901887724672E-2</v>
      </c>
      <c r="D36" s="691">
        <v>4755.8344120000002</v>
      </c>
      <c r="E36" s="692">
        <v>6.270175509281084E-2</v>
      </c>
      <c r="F36" s="691">
        <v>7823.6131848400018</v>
      </c>
      <c r="G36" s="692">
        <v>1.8368990797341667E-3</v>
      </c>
      <c r="H36" s="691">
        <v>2041.6104243499999</v>
      </c>
      <c r="I36" s="692">
        <v>-3.4334115718623992E-2</v>
      </c>
      <c r="J36" s="691">
        <v>3850.01604236</v>
      </c>
      <c r="K36" s="692">
        <v>8.4457964101982697E-3</v>
      </c>
      <c r="L36" s="466"/>
      <c r="M36" s="467"/>
      <c r="N36" s="469"/>
      <c r="O36" s="467"/>
    </row>
    <row r="37" spans="1:15">
      <c r="A37" s="19" t="s">
        <v>398</v>
      </c>
      <c r="B37" s="10"/>
      <c r="C37" s="10"/>
      <c r="D37" s="10"/>
      <c r="E37" s="10"/>
      <c r="F37" s="464"/>
      <c r="G37" s="10"/>
      <c r="H37" s="10"/>
      <c r="I37" s="10"/>
      <c r="N37" s="409"/>
    </row>
    <row r="38" spans="1:15" ht="17.25" customHeight="1">
      <c r="A38" s="1187" t="s">
        <v>367</v>
      </c>
      <c r="B38" s="1187"/>
      <c r="C38" s="1187"/>
      <c r="D38" s="1187"/>
      <c r="E38" s="1187"/>
      <c r="F38" s="1187"/>
      <c r="G38" s="1187"/>
      <c r="H38" s="1187"/>
      <c r="I38" s="1187"/>
      <c r="J38" s="1187"/>
      <c r="K38" s="1187"/>
    </row>
    <row r="39" spans="1:15" ht="17.25" customHeight="1">
      <c r="A39" s="1185" t="s">
        <v>458</v>
      </c>
      <c r="B39" s="1186"/>
      <c r="C39" s="1186"/>
      <c r="D39" s="1186"/>
      <c r="E39" s="1186"/>
      <c r="F39" s="1186"/>
      <c r="G39" s="1186"/>
      <c r="H39" s="1186"/>
      <c r="I39" s="1186"/>
      <c r="J39" s="1186"/>
      <c r="K39" s="1186"/>
    </row>
    <row r="40" spans="1:15" ht="17.25" customHeight="1">
      <c r="A40" s="1185" t="s">
        <v>273</v>
      </c>
      <c r="B40" s="1186"/>
      <c r="C40" s="1186"/>
      <c r="D40" s="1186"/>
      <c r="E40" s="1186"/>
      <c r="F40" s="1186"/>
      <c r="G40" s="1186"/>
      <c r="H40" s="1186"/>
      <c r="I40" s="1186"/>
      <c r="J40" s="1186"/>
      <c r="K40" s="1186"/>
    </row>
    <row r="41" spans="1:15">
      <c r="H41" s="2"/>
      <c r="I41" s="2"/>
    </row>
    <row r="42" spans="1:15" ht="15.75" customHeight="1">
      <c r="A42" s="669" t="s">
        <v>404</v>
      </c>
      <c r="B42" s="352"/>
      <c r="C42" s="403"/>
      <c r="D42" s="2"/>
      <c r="E42" s="10"/>
      <c r="F42" s="2"/>
      <c r="H42" s="2"/>
      <c r="I42" s="2"/>
    </row>
    <row r="43" spans="1:15" ht="17.25" customHeight="1">
      <c r="A43" s="1168" t="s">
        <v>7</v>
      </c>
      <c r="B43" s="1188" t="s">
        <v>232</v>
      </c>
      <c r="C43" s="1188" t="s">
        <v>233</v>
      </c>
      <c r="D43" s="1188" t="s">
        <v>234</v>
      </c>
      <c r="E43" s="1190" t="s">
        <v>295</v>
      </c>
      <c r="F43" s="1190" t="s">
        <v>296</v>
      </c>
      <c r="H43" s="2"/>
      <c r="I43" s="2"/>
    </row>
    <row r="44" spans="1:15" ht="17.25" customHeight="1">
      <c r="A44" s="1169" t="s">
        <v>7</v>
      </c>
      <c r="B44" s="1189"/>
      <c r="C44" s="1189"/>
      <c r="D44" s="1189"/>
      <c r="E44" s="1191"/>
      <c r="F44" s="1191"/>
      <c r="H44" s="2"/>
      <c r="I44" s="2"/>
    </row>
    <row r="45" spans="1:15" ht="17.25" customHeight="1">
      <c r="A45" s="670" t="s">
        <v>8</v>
      </c>
      <c r="B45" s="1041">
        <v>183.66913041906361</v>
      </c>
      <c r="C45" s="1041">
        <v>80.732645704624474</v>
      </c>
      <c r="D45" s="1041">
        <v>102.93648471443913</v>
      </c>
      <c r="E45" s="1041">
        <v>27.81583504354391</v>
      </c>
      <c r="F45" s="1041">
        <v>54.129272247801538</v>
      </c>
      <c r="H45" s="2"/>
      <c r="I45" s="2"/>
    </row>
    <row r="46" spans="1:15" ht="17.25" customHeight="1">
      <c r="A46" s="524" t="s">
        <v>9</v>
      </c>
      <c r="B46" s="1042">
        <v>177.21215049240334</v>
      </c>
      <c r="C46" s="1042">
        <v>73.088173708498914</v>
      </c>
      <c r="D46" s="1042">
        <v>104.12397678390441</v>
      </c>
      <c r="E46" s="1042">
        <v>29.225433352865259</v>
      </c>
      <c r="F46" s="1042">
        <v>52.917382352250399</v>
      </c>
      <c r="H46" s="2"/>
      <c r="I46" s="2"/>
    </row>
    <row r="47" spans="1:15" ht="17.25" customHeight="1">
      <c r="A47" s="670" t="s">
        <v>10</v>
      </c>
      <c r="B47" s="1041">
        <v>186.23009472349455</v>
      </c>
      <c r="C47" s="1041">
        <v>77.033041254224031</v>
      </c>
      <c r="D47" s="1041">
        <v>109.19705346927049</v>
      </c>
      <c r="E47" s="1041">
        <v>30.143588360711099</v>
      </c>
      <c r="F47" s="1041">
        <v>66.834507146205411</v>
      </c>
      <c r="H47" s="2"/>
      <c r="I47" s="2"/>
    </row>
    <row r="48" spans="1:15" ht="17.25" customHeight="1">
      <c r="A48" s="524" t="s">
        <v>11</v>
      </c>
      <c r="B48" s="1042">
        <v>189.67499469812995</v>
      </c>
      <c r="C48" s="1042">
        <v>73.749713946988379</v>
      </c>
      <c r="D48" s="1042">
        <v>115.92528075114156</v>
      </c>
      <c r="E48" s="1042">
        <v>32.435682353038423</v>
      </c>
      <c r="F48" s="1042">
        <v>60.429906680002034</v>
      </c>
      <c r="H48" s="2"/>
      <c r="I48" s="2"/>
    </row>
    <row r="49" spans="1:9" ht="17.25" customHeight="1">
      <c r="A49" s="670" t="s">
        <v>12</v>
      </c>
      <c r="B49" s="1041">
        <v>175.23503985399489</v>
      </c>
      <c r="C49" s="1041">
        <v>63.877901218789013</v>
      </c>
      <c r="D49" s="1041">
        <v>111.35713863520587</v>
      </c>
      <c r="E49" s="1041">
        <v>31.975554257947628</v>
      </c>
      <c r="F49" s="1041">
        <v>57.872124979026601</v>
      </c>
      <c r="H49" s="2"/>
      <c r="I49" s="2"/>
    </row>
    <row r="50" spans="1:9" ht="17.25" customHeight="1">
      <c r="A50" s="524" t="s">
        <v>13</v>
      </c>
      <c r="B50" s="1042">
        <v>182.13324659024062</v>
      </c>
      <c r="C50" s="1042">
        <v>74.652794897566935</v>
      </c>
      <c r="D50" s="1042">
        <v>107.48045169267368</v>
      </c>
      <c r="E50" s="1042">
        <v>30.766906218590304</v>
      </c>
      <c r="F50" s="1042">
        <v>54.799944495618249</v>
      </c>
      <c r="H50" s="2"/>
      <c r="I50" s="2"/>
    </row>
    <row r="51" spans="1:9" ht="17.25" customHeight="1">
      <c r="A51" s="670" t="s">
        <v>14</v>
      </c>
      <c r="B51" s="1041">
        <v>186.34450631944014</v>
      </c>
      <c r="C51" s="1041">
        <v>72.666434001608522</v>
      </c>
      <c r="D51" s="1041">
        <v>113.67807231783165</v>
      </c>
      <c r="E51" s="1041">
        <v>26.064037781991143</v>
      </c>
      <c r="F51" s="1041">
        <v>64.2244815074949</v>
      </c>
      <c r="H51" s="2"/>
      <c r="I51" s="2"/>
    </row>
    <row r="52" spans="1:9" ht="17.25" customHeight="1">
      <c r="A52" s="524" t="s">
        <v>210</v>
      </c>
      <c r="B52" s="1042">
        <v>625.85143438340629</v>
      </c>
      <c r="C52" s="1042">
        <v>52.688316019144587</v>
      </c>
      <c r="D52" s="1042">
        <v>573.16311836426178</v>
      </c>
      <c r="E52" s="1042">
        <v>34.584835819568262</v>
      </c>
      <c r="F52" s="1042">
        <v>103.78408140579991</v>
      </c>
      <c r="H52" s="2"/>
      <c r="I52" s="2"/>
    </row>
    <row r="53" spans="1:9" ht="17.25" customHeight="1">
      <c r="A53" s="670" t="s">
        <v>16</v>
      </c>
      <c r="B53" s="1041">
        <v>176.10776499915579</v>
      </c>
      <c r="C53" s="1041">
        <v>74.438228935964531</v>
      </c>
      <c r="D53" s="1041">
        <v>101.66953606319127</v>
      </c>
      <c r="E53" s="1041">
        <v>30.12601922752237</v>
      </c>
      <c r="F53" s="1041">
        <v>61.709613264606858</v>
      </c>
      <c r="H53" s="2"/>
      <c r="I53" s="2"/>
    </row>
    <row r="54" spans="1:9" ht="17.25" customHeight="1">
      <c r="A54" s="524" t="s">
        <v>17</v>
      </c>
      <c r="B54" s="1042">
        <v>165.94124788965109</v>
      </c>
      <c r="C54" s="1042">
        <v>71.630315136775863</v>
      </c>
      <c r="D54" s="1042">
        <v>94.310932752875217</v>
      </c>
      <c r="E54" s="1042">
        <v>34.356919237731013</v>
      </c>
      <c r="F54" s="1042">
        <v>49.453626904048043</v>
      </c>
      <c r="H54" s="2"/>
      <c r="I54" s="2"/>
    </row>
    <row r="55" spans="1:9" ht="17.25" customHeight="1">
      <c r="A55" s="670" t="s">
        <v>18</v>
      </c>
      <c r="B55" s="1041">
        <v>218.12551916175883</v>
      </c>
      <c r="C55" s="1041">
        <v>71.138835325877366</v>
      </c>
      <c r="D55" s="1041">
        <v>146.98668383588148</v>
      </c>
      <c r="E55" s="1041">
        <v>30.092911162386347</v>
      </c>
      <c r="F55" s="1041">
        <v>93.714977089556626</v>
      </c>
      <c r="H55" s="2"/>
      <c r="I55" s="2"/>
    </row>
    <row r="56" spans="1:9" ht="17.25" customHeight="1">
      <c r="A56" s="524" t="s">
        <v>19</v>
      </c>
      <c r="B56" s="1042">
        <v>184.03400009723569</v>
      </c>
      <c r="C56" s="1042">
        <v>64.033896607721346</v>
      </c>
      <c r="D56" s="1042">
        <v>120.00010348951434</v>
      </c>
      <c r="E56" s="1042">
        <v>31.526766427428107</v>
      </c>
      <c r="F56" s="1042">
        <v>66.469789206340764</v>
      </c>
      <c r="H56" s="2"/>
      <c r="I56" s="2"/>
    </row>
    <row r="57" spans="1:9" ht="17.25" customHeight="1">
      <c r="A57" s="670" t="s">
        <v>20</v>
      </c>
      <c r="B57" s="1041">
        <v>173.76321517197266</v>
      </c>
      <c r="C57" s="1041">
        <v>84.476904896522228</v>
      </c>
      <c r="D57" s="1041">
        <v>89.286310275450447</v>
      </c>
      <c r="E57" s="1041">
        <v>26.455627080586769</v>
      </c>
      <c r="F57" s="1041">
        <v>52.94152125892451</v>
      </c>
      <c r="H57" s="2"/>
      <c r="I57" s="2"/>
    </row>
    <row r="58" spans="1:9" ht="17.25" customHeight="1">
      <c r="A58" s="524" t="s">
        <v>21</v>
      </c>
      <c r="B58" s="1042">
        <v>189.67507025069466</v>
      </c>
      <c r="C58" s="1042">
        <v>80.635798125609298</v>
      </c>
      <c r="D58" s="1042">
        <v>109.03927212508535</v>
      </c>
      <c r="E58" s="1042">
        <v>29.27310532758985</v>
      </c>
      <c r="F58" s="1042">
        <v>60.699973071338064</v>
      </c>
      <c r="H58" s="2"/>
      <c r="I58" s="2"/>
    </row>
    <row r="59" spans="1:9" ht="17.25" customHeight="1">
      <c r="A59" s="670" t="s">
        <v>22</v>
      </c>
      <c r="B59" s="1041">
        <v>195.06393784874939</v>
      </c>
      <c r="C59" s="1041">
        <v>78.97140773715617</v>
      </c>
      <c r="D59" s="1041">
        <v>116.09253011159322</v>
      </c>
      <c r="E59" s="1041">
        <v>27.652669087670599</v>
      </c>
      <c r="F59" s="1041">
        <v>64.177185605983254</v>
      </c>
      <c r="H59" s="2"/>
      <c r="I59" s="2"/>
    </row>
    <row r="60" spans="1:9" ht="17.25" customHeight="1">
      <c r="A60" s="524" t="s">
        <v>23</v>
      </c>
      <c r="B60" s="1042">
        <v>204.13472941964062</v>
      </c>
      <c r="C60" s="1042">
        <v>88.516988568211303</v>
      </c>
      <c r="D60" s="1042">
        <v>115.61774085142932</v>
      </c>
      <c r="E60" s="1042">
        <v>31.116559729792151</v>
      </c>
      <c r="F60" s="1042">
        <v>63.106957628624919</v>
      </c>
      <c r="H60" s="2"/>
      <c r="I60" s="2"/>
    </row>
    <row r="61" spans="1:9" ht="17.25" customHeight="1">
      <c r="A61" s="670" t="s">
        <v>24</v>
      </c>
      <c r="B61" s="1041">
        <v>159.69259882956507</v>
      </c>
      <c r="C61" s="1041">
        <v>68.87684349213481</v>
      </c>
      <c r="D61" s="1041">
        <v>90.815755337430247</v>
      </c>
      <c r="E61" s="1041">
        <v>30.451356926079711</v>
      </c>
      <c r="F61" s="1041">
        <v>48.580410827230288</v>
      </c>
      <c r="H61" s="2"/>
      <c r="I61" s="2"/>
    </row>
    <row r="62" spans="1:9" ht="17.25" customHeight="1">
      <c r="A62" s="524" t="s">
        <v>25</v>
      </c>
      <c r="B62" s="1042">
        <v>184.4485430216854</v>
      </c>
      <c r="C62" s="1042">
        <v>72.348599750273934</v>
      </c>
      <c r="D62" s="1042">
        <v>112.09994327141146</v>
      </c>
      <c r="E62" s="1042">
        <v>34.911176133323139</v>
      </c>
      <c r="F62" s="1042">
        <v>57.75742374436205</v>
      </c>
      <c r="H62" s="2"/>
      <c r="I62" s="2"/>
    </row>
    <row r="63" spans="1:9" ht="17.25" customHeight="1">
      <c r="A63" s="670" t="s">
        <v>26</v>
      </c>
      <c r="B63" s="1041">
        <v>155.9012638356208</v>
      </c>
      <c r="C63" s="1041">
        <v>63.019758085955296</v>
      </c>
      <c r="D63" s="1041">
        <v>92.881505749665507</v>
      </c>
      <c r="E63" s="1041">
        <v>31.985016720868114</v>
      </c>
      <c r="F63" s="1041">
        <v>46.019532802336371</v>
      </c>
      <c r="H63" s="2"/>
      <c r="I63" s="2"/>
    </row>
    <row r="64" spans="1:9" ht="17.25" customHeight="1">
      <c r="A64" s="524" t="s">
        <v>27</v>
      </c>
      <c r="B64" s="1042">
        <v>183.54587874178029</v>
      </c>
      <c r="C64" s="1042">
        <v>74.808311420131943</v>
      </c>
      <c r="D64" s="1042">
        <v>108.73756732164833</v>
      </c>
      <c r="E64" s="1042">
        <v>39.913341255258267</v>
      </c>
      <c r="F64" s="1042">
        <v>48.37671772680013</v>
      </c>
      <c r="H64" s="2"/>
      <c r="I64" s="2"/>
    </row>
    <row r="65" spans="1:9" ht="17.25" customHeight="1">
      <c r="A65" s="670" t="s">
        <v>28</v>
      </c>
      <c r="B65" s="1041">
        <v>171.10742727276715</v>
      </c>
      <c r="C65" s="1041">
        <v>77.338194084214805</v>
      </c>
      <c r="D65" s="1041">
        <v>93.769233188552334</v>
      </c>
      <c r="E65" s="1041">
        <v>34.748285541822973</v>
      </c>
      <c r="F65" s="1041">
        <v>50.138379712117001</v>
      </c>
      <c r="H65" s="2"/>
      <c r="I65" s="2"/>
    </row>
    <row r="66" spans="1:9" ht="17.25" customHeight="1">
      <c r="A66" s="679" t="s">
        <v>29</v>
      </c>
      <c r="B66" s="1043">
        <v>181.88278836234619</v>
      </c>
      <c r="C66" s="1043">
        <v>74.335129111437567</v>
      </c>
      <c r="D66" s="1043">
        <v>107.54765925090861</v>
      </c>
      <c r="E66" s="1043">
        <v>31.865938971923654</v>
      </c>
      <c r="F66" s="1043">
        <v>56.000711336209363</v>
      </c>
      <c r="H66" s="2"/>
      <c r="I66" s="2"/>
    </row>
    <row r="67" spans="1:9" ht="17.25" customHeight="1">
      <c r="A67" s="670" t="s">
        <v>30</v>
      </c>
      <c r="B67" s="1041">
        <v>196.68846734078733</v>
      </c>
      <c r="C67" s="1041">
        <v>67.032929007261586</v>
      </c>
      <c r="D67" s="1041">
        <v>129.6555383335257</v>
      </c>
      <c r="E67" s="1041">
        <v>27.973412186605692</v>
      </c>
      <c r="F67" s="1041">
        <v>77.307492750056667</v>
      </c>
      <c r="H67" s="2"/>
      <c r="I67" s="2"/>
    </row>
    <row r="68" spans="1:9" ht="17.25" customHeight="1">
      <c r="A68" s="679" t="s">
        <v>31</v>
      </c>
      <c r="B68" s="1043">
        <v>184.63576902256059</v>
      </c>
      <c r="C68" s="1043">
        <v>72.977351754986401</v>
      </c>
      <c r="D68" s="1043">
        <v>111.65841726757419</v>
      </c>
      <c r="E68" s="1043">
        <v>31.142159199651754</v>
      </c>
      <c r="F68" s="1043">
        <v>59.962512564585978</v>
      </c>
      <c r="H68" s="2"/>
      <c r="I68" s="2"/>
    </row>
    <row r="69" spans="1:9" ht="17.25" customHeight="1">
      <c r="A69" s="891" t="s">
        <v>334</v>
      </c>
      <c r="B69" s="1041">
        <v>464.43433290640519</v>
      </c>
      <c r="C69" s="1041">
        <v>39.524699625522985</v>
      </c>
      <c r="D69" s="1041">
        <v>424.90963328088219</v>
      </c>
      <c r="E69" s="1041">
        <v>26.230503409326552</v>
      </c>
      <c r="F69" s="1041">
        <v>0</v>
      </c>
      <c r="H69" s="2"/>
      <c r="I69" s="2"/>
    </row>
    <row r="70" spans="1:9" ht="17.25" customHeight="1">
      <c r="A70" s="888" t="s">
        <v>335</v>
      </c>
      <c r="B70" s="1042">
        <v>321.60723624046682</v>
      </c>
      <c r="C70" s="1042">
        <v>33.822604437484586</v>
      </c>
      <c r="D70" s="1042">
        <v>287.78463180298223</v>
      </c>
      <c r="E70" s="1042">
        <v>16.435624505227821</v>
      </c>
      <c r="F70" s="1042">
        <v>0</v>
      </c>
      <c r="H70" s="2"/>
      <c r="I70" s="2"/>
    </row>
    <row r="71" spans="1:9" ht="17.25" customHeight="1">
      <c r="A71" s="891" t="s">
        <v>336</v>
      </c>
      <c r="B71" s="1041">
        <v>407.58146309311292</v>
      </c>
      <c r="C71" s="1041">
        <v>43.213404571385773</v>
      </c>
      <c r="D71" s="1041">
        <v>364.36805852172716</v>
      </c>
      <c r="E71" s="1041">
        <v>16.900886314554285</v>
      </c>
      <c r="F71" s="1041">
        <v>0</v>
      </c>
      <c r="H71" s="2"/>
      <c r="I71" s="2"/>
    </row>
    <row r="72" spans="1:9" ht="17.25" customHeight="1">
      <c r="A72" s="888" t="s">
        <v>337</v>
      </c>
      <c r="B72" s="1042">
        <v>357.34292669143258</v>
      </c>
      <c r="C72" s="1042">
        <v>34.757575282894507</v>
      </c>
      <c r="D72" s="1042">
        <v>322.58535140853809</v>
      </c>
      <c r="E72" s="1042">
        <v>24.995049421438409</v>
      </c>
      <c r="F72" s="1042">
        <v>0</v>
      </c>
      <c r="H72" s="2"/>
      <c r="I72" s="2"/>
    </row>
    <row r="73" spans="1:9" ht="17.25" customHeight="1">
      <c r="A73" s="718" t="s">
        <v>129</v>
      </c>
      <c r="B73" s="1045">
        <v>387.13634627653607</v>
      </c>
      <c r="C73" s="1045">
        <v>37.495893155793986</v>
      </c>
      <c r="D73" s="1045">
        <v>349.64045312074211</v>
      </c>
      <c r="E73" s="1045">
        <v>22.476102991701886</v>
      </c>
      <c r="F73" s="1045">
        <v>0</v>
      </c>
      <c r="H73" s="2"/>
      <c r="I73" s="2"/>
    </row>
    <row r="74" spans="1:9" ht="17.25" customHeight="1">
      <c r="A74" s="679" t="s">
        <v>128</v>
      </c>
      <c r="B74" s="1044">
        <v>190.37109157402949</v>
      </c>
      <c r="C74" s="1044">
        <v>71.972428152187334</v>
      </c>
      <c r="D74" s="1044">
        <v>118.39866342184216</v>
      </c>
      <c r="E74" s="1044">
        <v>30.896714824747995</v>
      </c>
      <c r="F74" s="1044">
        <v>58.264224316631598</v>
      </c>
      <c r="H74" s="2"/>
      <c r="I74" s="2"/>
    </row>
    <row r="75" spans="1:9" ht="18.75" customHeight="1">
      <c r="A75" s="1085" t="s">
        <v>460</v>
      </c>
      <c r="B75" s="10"/>
      <c r="C75" s="10"/>
      <c r="D75" s="10"/>
      <c r="E75" s="90"/>
      <c r="F75" s="145"/>
      <c r="G75" s="117"/>
      <c r="H75" s="10"/>
      <c r="I75" s="10"/>
    </row>
    <row r="76" spans="1:9">
      <c r="A76" s="552" t="s">
        <v>329</v>
      </c>
      <c r="B76" s="2"/>
      <c r="C76" s="2"/>
      <c r="D76" s="2"/>
      <c r="E76" s="10"/>
      <c r="F76" s="10"/>
      <c r="G76" s="10"/>
      <c r="H76" s="2"/>
      <c r="I76" s="2"/>
    </row>
  </sheetData>
  <mergeCells count="15">
    <mergeCell ref="A43:A44"/>
    <mergeCell ref="H5:I5"/>
    <mergeCell ref="J5:K5"/>
    <mergeCell ref="A40:K40"/>
    <mergeCell ref="A39:K39"/>
    <mergeCell ref="A38:K38"/>
    <mergeCell ref="A5:A6"/>
    <mergeCell ref="B5:C5"/>
    <mergeCell ref="D5:E5"/>
    <mergeCell ref="F5:G5"/>
    <mergeCell ref="B43:B44"/>
    <mergeCell ref="C43:C44"/>
    <mergeCell ref="D43:D44"/>
    <mergeCell ref="E43:E44"/>
    <mergeCell ref="F43:F44"/>
  </mergeCells>
  <phoneticPr fontId="0" type="noConversion"/>
  <hyperlinks>
    <hyperlink ref="K1" location="Sommaire!A1" display="Retour sommaire"/>
  </hyperlinks>
  <pageMargins left="0.78740157480314965" right="0.16" top="1.1811023622047245" bottom="0.98425196850393704" header="0.51181102362204722" footer="0.51181102362204722"/>
  <pageSetup paperSize="9" scale="49" firstPageNumber="14"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J110"/>
  <sheetViews>
    <sheetView view="pageLayout" zoomScaleNormal="100" zoomScaleSheetLayoutView="80" workbookViewId="0">
      <selection activeCell="F1" sqref="F1"/>
    </sheetView>
  </sheetViews>
  <sheetFormatPr baseColWidth="10" defaultColWidth="0.140625" defaultRowHeight="12.75"/>
  <cols>
    <col min="1" max="1" width="26.28515625" style="619" customWidth="1"/>
    <col min="2" max="7" width="15.42578125" style="619" customWidth="1"/>
    <col min="8" max="16384" width="0.140625" style="619"/>
  </cols>
  <sheetData>
    <row r="1" spans="1:10" s="790" customFormat="1" ht="20.25">
      <c r="A1" s="788" t="s">
        <v>297</v>
      </c>
      <c r="B1" s="789"/>
      <c r="C1" s="789"/>
      <c r="D1" s="789"/>
      <c r="E1" s="789"/>
      <c r="F1" s="789"/>
      <c r="G1" s="652" t="s">
        <v>115</v>
      </c>
    </row>
    <row r="2" spans="1:10" s="790" customFormat="1" ht="18">
      <c r="A2" s="655" t="s">
        <v>348</v>
      </c>
      <c r="B2" s="791"/>
      <c r="C2" s="791"/>
      <c r="D2" s="791"/>
      <c r="E2" s="791"/>
      <c r="F2" s="791"/>
      <c r="G2" s="791"/>
    </row>
    <row r="3" spans="1:10" ht="18">
      <c r="A3" s="620"/>
      <c r="B3" s="621"/>
      <c r="C3" s="621"/>
      <c r="D3" s="621"/>
      <c r="E3" s="621"/>
      <c r="F3" s="621"/>
      <c r="G3" s="621"/>
    </row>
    <row r="4" spans="1:10" ht="56.25" customHeight="1">
      <c r="A4" s="1193"/>
      <c r="B4" s="1193"/>
      <c r="C4" s="1193"/>
      <c r="D4" s="1193"/>
      <c r="E4" s="1193"/>
      <c r="F4" s="1193"/>
      <c r="G4" s="1193"/>
    </row>
    <row r="5" spans="1:10" ht="14.25" customHeight="1">
      <c r="A5" s="647"/>
      <c r="B5" s="647"/>
      <c r="C5" s="647"/>
      <c r="D5" s="1057"/>
      <c r="E5" s="1057"/>
      <c r="F5" s="647"/>
      <c r="G5" s="647"/>
    </row>
    <row r="6" spans="1:10" ht="14.25" customHeight="1">
      <c r="A6" s="669" t="s">
        <v>405</v>
      </c>
      <c r="B6" s="623"/>
      <c r="C6" s="623"/>
      <c r="D6" s="623"/>
      <c r="E6" s="623"/>
      <c r="F6" s="623"/>
      <c r="G6" s="623"/>
    </row>
    <row r="7" spans="1:10" ht="27" customHeight="1">
      <c r="A7" s="1168" t="s">
        <v>7</v>
      </c>
      <c r="B7" s="1168" t="s">
        <v>299</v>
      </c>
      <c r="C7" s="1194" t="s">
        <v>467</v>
      </c>
      <c r="D7" s="1198" t="s">
        <v>468</v>
      </c>
      <c r="E7" s="1198"/>
      <c r="F7" s="1199" t="s">
        <v>471</v>
      </c>
      <c r="G7" s="1199"/>
    </row>
    <row r="8" spans="1:10" ht="27.6" customHeight="1">
      <c r="A8" s="1169" t="s">
        <v>7</v>
      </c>
      <c r="B8" s="1169" t="s">
        <v>253</v>
      </c>
      <c r="C8" s="1195" t="s">
        <v>298</v>
      </c>
      <c r="D8" s="787" t="s">
        <v>469</v>
      </c>
      <c r="E8" s="787" t="s">
        <v>470</v>
      </c>
      <c r="F8" s="787" t="s">
        <v>469</v>
      </c>
      <c r="G8" s="787" t="s">
        <v>470</v>
      </c>
    </row>
    <row r="9" spans="1:10" ht="16.5" customHeight="1">
      <c r="A9" s="670" t="s">
        <v>8</v>
      </c>
      <c r="B9" s="743">
        <v>151.84680399999999</v>
      </c>
      <c r="C9" s="743">
        <v>148.19198499999999</v>
      </c>
      <c r="D9" s="1041">
        <v>0</v>
      </c>
      <c r="E9" s="1041">
        <v>5.4995620000000001</v>
      </c>
      <c r="F9" s="743">
        <v>1.844743</v>
      </c>
      <c r="G9" s="743">
        <v>0</v>
      </c>
      <c r="J9" s="855">
        <f>B9-(C9+G9)</f>
        <v>3.6548190000000034</v>
      </c>
    </row>
    <row r="10" spans="1:10" ht="16.5" customHeight="1">
      <c r="A10" s="524" t="s">
        <v>9</v>
      </c>
      <c r="B10" s="744">
        <v>242.730064</v>
      </c>
      <c r="C10" s="744">
        <v>194.62370200000001</v>
      </c>
      <c r="D10" s="1042">
        <v>0</v>
      </c>
      <c r="E10" s="1042">
        <v>46.553759999999997</v>
      </c>
      <c r="F10" s="744">
        <v>0</v>
      </c>
      <c r="G10" s="744">
        <v>1.552602</v>
      </c>
      <c r="J10" s="855">
        <f t="shared" ref="J10:J36" si="0">B10-(C10+G10)</f>
        <v>46.553759999999983</v>
      </c>
    </row>
    <row r="11" spans="1:10" ht="16.5" customHeight="1">
      <c r="A11" s="670" t="s">
        <v>10</v>
      </c>
      <c r="B11" s="743">
        <v>106.98187</v>
      </c>
      <c r="C11" s="743">
        <v>75.114031999999995</v>
      </c>
      <c r="D11" s="1041">
        <v>0</v>
      </c>
      <c r="E11" s="1041">
        <v>30.271049000000001</v>
      </c>
      <c r="F11" s="743">
        <v>0</v>
      </c>
      <c r="G11" s="743">
        <v>1.596789</v>
      </c>
      <c r="J11" s="855">
        <f t="shared" si="0"/>
        <v>30.271049000000005</v>
      </c>
    </row>
    <row r="12" spans="1:10" ht="16.5" customHeight="1">
      <c r="A12" s="524" t="s">
        <v>11</v>
      </c>
      <c r="B12" s="744">
        <v>124.912988</v>
      </c>
      <c r="C12" s="744">
        <v>111.497692</v>
      </c>
      <c r="D12" s="1042">
        <v>0</v>
      </c>
      <c r="E12" s="1042">
        <v>12.304760999999999</v>
      </c>
      <c r="F12" s="744">
        <v>0</v>
      </c>
      <c r="G12" s="744">
        <v>1.110535</v>
      </c>
      <c r="J12" s="855">
        <f t="shared" si="0"/>
        <v>12.304760999999999</v>
      </c>
    </row>
    <row r="13" spans="1:10" ht="16.5" customHeight="1">
      <c r="A13" s="670" t="s">
        <v>12</v>
      </c>
      <c r="B13" s="743">
        <v>210.912182</v>
      </c>
      <c r="C13" s="743">
        <v>181.66477699999999</v>
      </c>
      <c r="D13" s="1041">
        <v>0</v>
      </c>
      <c r="E13" s="1041">
        <v>27.608412000000001</v>
      </c>
      <c r="F13" s="743">
        <v>0</v>
      </c>
      <c r="G13" s="743">
        <v>1.6389929999999999</v>
      </c>
      <c r="J13" s="855">
        <f t="shared" si="0"/>
        <v>27.608412000000015</v>
      </c>
    </row>
    <row r="14" spans="1:10" ht="16.5" customHeight="1">
      <c r="A14" s="524" t="s">
        <v>13</v>
      </c>
      <c r="B14" s="744">
        <v>195.561432</v>
      </c>
      <c r="C14" s="744">
        <v>170.94683800000001</v>
      </c>
      <c r="D14" s="1042">
        <v>0</v>
      </c>
      <c r="E14" s="1042">
        <v>24.114207</v>
      </c>
      <c r="F14" s="744">
        <v>0</v>
      </c>
      <c r="G14" s="744">
        <v>0.50038700000000003</v>
      </c>
      <c r="J14" s="855">
        <f t="shared" si="0"/>
        <v>24.114206999999993</v>
      </c>
    </row>
    <row r="15" spans="1:10" ht="16.5" customHeight="1">
      <c r="A15" s="670" t="s">
        <v>14</v>
      </c>
      <c r="B15" s="743">
        <v>99.838956999999994</v>
      </c>
      <c r="C15" s="743">
        <v>83.616677999999993</v>
      </c>
      <c r="D15" s="1041">
        <v>0</v>
      </c>
      <c r="E15" s="1041">
        <v>15.820467000000001</v>
      </c>
      <c r="F15" s="743">
        <v>0</v>
      </c>
      <c r="G15" s="743">
        <v>0.401812</v>
      </c>
      <c r="J15" s="855">
        <f t="shared" si="0"/>
        <v>15.820466999999994</v>
      </c>
    </row>
    <row r="16" spans="1:10" ht="16.5" customHeight="1">
      <c r="A16" s="524" t="s">
        <v>15</v>
      </c>
      <c r="B16" s="744">
        <v>16.589811999999998</v>
      </c>
      <c r="C16" s="744">
        <v>15.043256</v>
      </c>
      <c r="D16" s="1042">
        <v>0</v>
      </c>
      <c r="E16" s="1042">
        <v>1.546556</v>
      </c>
      <c r="F16" s="744">
        <v>0</v>
      </c>
      <c r="G16" s="744">
        <v>0</v>
      </c>
      <c r="J16" s="855">
        <f t="shared" si="0"/>
        <v>1.5465559999999989</v>
      </c>
    </row>
    <row r="17" spans="1:10" ht="16.5" customHeight="1">
      <c r="A17" s="670" t="s">
        <v>16</v>
      </c>
      <c r="B17" s="743">
        <v>89.941329999999994</v>
      </c>
      <c r="C17" s="743">
        <v>67.493525000000005</v>
      </c>
      <c r="D17" s="1041">
        <v>0</v>
      </c>
      <c r="E17" s="1041">
        <v>23.065801</v>
      </c>
      <c r="F17" s="743">
        <v>0.61799599999999999</v>
      </c>
      <c r="G17" s="743">
        <v>0</v>
      </c>
      <c r="J17" s="855">
        <f t="shared" si="0"/>
        <v>22.447804999999988</v>
      </c>
    </row>
    <row r="18" spans="1:10" ht="16.5" customHeight="1">
      <c r="A18" s="524" t="s">
        <v>17</v>
      </c>
      <c r="B18" s="744">
        <v>192.92013700000001</v>
      </c>
      <c r="C18" s="744">
        <v>131.429779</v>
      </c>
      <c r="D18" s="1042">
        <v>0</v>
      </c>
      <c r="E18" s="1042">
        <v>59.099820000000001</v>
      </c>
      <c r="F18" s="744">
        <v>0</v>
      </c>
      <c r="G18" s="744">
        <v>2.3905379999999998</v>
      </c>
      <c r="J18" s="855">
        <f t="shared" si="0"/>
        <v>59.099820000000022</v>
      </c>
    </row>
    <row r="19" spans="1:10" ht="16.5" customHeight="1">
      <c r="A19" s="670" t="s">
        <v>18</v>
      </c>
      <c r="B19" s="743">
        <v>54.416584999999998</v>
      </c>
      <c r="C19" s="743">
        <v>36.935948000000003</v>
      </c>
      <c r="D19" s="1041">
        <v>0</v>
      </c>
      <c r="E19" s="1041">
        <v>16.710011000000002</v>
      </c>
      <c r="F19" s="743">
        <v>0</v>
      </c>
      <c r="G19" s="743">
        <v>0.77062600000000003</v>
      </c>
      <c r="J19" s="855">
        <f t="shared" si="0"/>
        <v>16.710010999999994</v>
      </c>
    </row>
    <row r="20" spans="1:10" ht="16.5" customHeight="1">
      <c r="A20" s="524" t="s">
        <v>19</v>
      </c>
      <c r="B20" s="744">
        <v>154.099109</v>
      </c>
      <c r="C20" s="744">
        <v>127.739266</v>
      </c>
      <c r="D20" s="1042">
        <v>0</v>
      </c>
      <c r="E20" s="1042">
        <v>25.01735</v>
      </c>
      <c r="F20" s="744">
        <v>0</v>
      </c>
      <c r="G20" s="744">
        <v>1.3424929999999999</v>
      </c>
      <c r="J20" s="855">
        <f t="shared" si="0"/>
        <v>25.017349999999993</v>
      </c>
    </row>
    <row r="21" spans="1:10" ht="16.5" customHeight="1">
      <c r="A21" s="670" t="s">
        <v>20</v>
      </c>
      <c r="B21" s="743">
        <v>250.41556499999999</v>
      </c>
      <c r="C21" s="743">
        <v>182.03601900000001</v>
      </c>
      <c r="D21" s="1041">
        <v>0</v>
      </c>
      <c r="E21" s="1041">
        <v>65.660904000000002</v>
      </c>
      <c r="F21" s="743">
        <v>0</v>
      </c>
      <c r="G21" s="743">
        <v>2.718642</v>
      </c>
      <c r="J21" s="855">
        <f t="shared" si="0"/>
        <v>65.660903999999988</v>
      </c>
    </row>
    <row r="22" spans="1:10" ht="16.5" customHeight="1">
      <c r="A22" s="524" t="s">
        <v>21</v>
      </c>
      <c r="B22" s="744">
        <v>331.18315699999999</v>
      </c>
      <c r="C22" s="744">
        <v>234.76770300000001</v>
      </c>
      <c r="D22" s="1042">
        <v>0</v>
      </c>
      <c r="E22" s="1042">
        <v>91.795411999999999</v>
      </c>
      <c r="F22" s="744">
        <v>0</v>
      </c>
      <c r="G22" s="744">
        <v>4.6200419999999998</v>
      </c>
      <c r="J22" s="855">
        <f t="shared" si="0"/>
        <v>91.79541199999997</v>
      </c>
    </row>
    <row r="23" spans="1:10" ht="16.5" customHeight="1">
      <c r="A23" s="670" t="s">
        <v>22</v>
      </c>
      <c r="B23" s="743">
        <v>119.886731</v>
      </c>
      <c r="C23" s="743">
        <v>80.963932999999997</v>
      </c>
      <c r="D23" s="1041">
        <v>0</v>
      </c>
      <c r="E23" s="1041">
        <v>38.101216999999998</v>
      </c>
      <c r="F23" s="743">
        <v>0</v>
      </c>
      <c r="G23" s="743">
        <v>0.82158100000000001</v>
      </c>
      <c r="J23" s="855">
        <f t="shared" si="0"/>
        <v>38.101217000000005</v>
      </c>
    </row>
    <row r="24" spans="1:10" ht="16.5" customHeight="1">
      <c r="A24" s="524" t="s">
        <v>23</v>
      </c>
      <c r="B24" s="744">
        <v>166.33634499999999</v>
      </c>
      <c r="C24" s="744">
        <v>122.52110399999999</v>
      </c>
      <c r="D24" s="1042">
        <v>0</v>
      </c>
      <c r="E24" s="1042">
        <v>43.141748999999997</v>
      </c>
      <c r="F24" s="744">
        <v>0</v>
      </c>
      <c r="G24" s="744">
        <v>0.67349199999999998</v>
      </c>
      <c r="J24" s="855">
        <f t="shared" si="0"/>
        <v>43.141749000000004</v>
      </c>
    </row>
    <row r="25" spans="1:10" ht="16.5" customHeight="1">
      <c r="A25" s="670" t="s">
        <v>24</v>
      </c>
      <c r="B25" s="743">
        <v>253.23136299999999</v>
      </c>
      <c r="C25" s="743">
        <v>237.155721</v>
      </c>
      <c r="D25" s="1041">
        <v>0</v>
      </c>
      <c r="E25" s="1041">
        <v>15.890727999999999</v>
      </c>
      <c r="F25" s="743">
        <v>0</v>
      </c>
      <c r="G25" s="743">
        <v>0.18488499999999999</v>
      </c>
      <c r="J25" s="855">
        <f t="shared" si="0"/>
        <v>15.890756999999979</v>
      </c>
    </row>
    <row r="26" spans="1:10" ht="16.5" customHeight="1">
      <c r="A26" s="524" t="s">
        <v>25</v>
      </c>
      <c r="B26" s="744">
        <v>141.95880500000001</v>
      </c>
      <c r="C26" s="744">
        <v>113.858532</v>
      </c>
      <c r="D26" s="1042">
        <v>0</v>
      </c>
      <c r="E26" s="1042">
        <v>27.832564999999999</v>
      </c>
      <c r="F26" s="744">
        <v>0</v>
      </c>
      <c r="G26" s="744">
        <v>0.267708</v>
      </c>
      <c r="J26" s="855">
        <f t="shared" si="0"/>
        <v>27.832565000000017</v>
      </c>
    </row>
    <row r="27" spans="1:10" ht="16.5" customHeight="1">
      <c r="A27" s="670" t="s">
        <v>26</v>
      </c>
      <c r="B27" s="743">
        <v>114.97116699999999</v>
      </c>
      <c r="C27" s="743">
        <v>102.760407</v>
      </c>
      <c r="D27" s="1041">
        <v>0</v>
      </c>
      <c r="E27" s="1041">
        <v>12.210760000000001</v>
      </c>
      <c r="F27" s="743">
        <v>0</v>
      </c>
      <c r="G27" s="743">
        <v>0</v>
      </c>
      <c r="J27" s="855">
        <f t="shared" si="0"/>
        <v>12.210759999999993</v>
      </c>
    </row>
    <row r="28" spans="1:10" ht="16.5" customHeight="1">
      <c r="A28" s="524" t="s">
        <v>27</v>
      </c>
      <c r="B28" s="744">
        <v>372.84896300000003</v>
      </c>
      <c r="C28" s="744">
        <v>305.70654400000001</v>
      </c>
      <c r="D28" s="1042">
        <v>0</v>
      </c>
      <c r="E28" s="1042">
        <v>67.222948000000002</v>
      </c>
      <c r="F28" s="744">
        <v>8.0529000000000003E-2</v>
      </c>
      <c r="G28" s="744">
        <v>0</v>
      </c>
      <c r="J28" s="855">
        <f>B28-(C28+G28)</f>
        <v>67.142419000000018</v>
      </c>
    </row>
    <row r="29" spans="1:10" ht="16.5" customHeight="1">
      <c r="A29" s="670" t="s">
        <v>28</v>
      </c>
      <c r="B29" s="743">
        <v>493.79013900000001</v>
      </c>
      <c r="C29" s="743">
        <v>490.27551199999999</v>
      </c>
      <c r="D29" s="1041">
        <v>0</v>
      </c>
      <c r="E29" s="1041">
        <v>11.949748</v>
      </c>
      <c r="F29" s="743">
        <v>8.4351210000000005</v>
      </c>
      <c r="G29" s="743">
        <v>0</v>
      </c>
      <c r="J29" s="855">
        <f t="shared" si="0"/>
        <v>3.5146270000000186</v>
      </c>
    </row>
    <row r="30" spans="1:10" ht="16.5" customHeight="1">
      <c r="A30" s="679" t="s">
        <v>29</v>
      </c>
      <c r="B30" s="745">
        <v>3885.373505</v>
      </c>
      <c r="C30" s="745">
        <v>3214.3429529999999</v>
      </c>
      <c r="D30" s="1043">
        <v>0</v>
      </c>
      <c r="E30" s="1043">
        <v>661.41778699999998</v>
      </c>
      <c r="F30" s="745">
        <v>10.978389</v>
      </c>
      <c r="G30" s="745">
        <v>20.591125000000002</v>
      </c>
      <c r="J30" s="855">
        <f>B30-(C30+G30)</f>
        <v>650.43942700000025</v>
      </c>
    </row>
    <row r="31" spans="1:10" ht="16.5" customHeight="1">
      <c r="A31" s="670" t="s">
        <v>30</v>
      </c>
      <c r="B31" s="743">
        <v>800.286968</v>
      </c>
      <c r="C31" s="743">
        <v>1486.7911899999999</v>
      </c>
      <c r="D31" s="1041">
        <v>674.815742</v>
      </c>
      <c r="E31" s="1041">
        <v>0</v>
      </c>
      <c r="F31" s="743">
        <v>11.68848</v>
      </c>
      <c r="G31" s="743">
        <v>0</v>
      </c>
      <c r="J31" s="855">
        <f>B31-(C31-F31)</f>
        <v>-674.81574199999989</v>
      </c>
    </row>
    <row r="32" spans="1:10" ht="16.5" customHeight="1">
      <c r="A32" s="679" t="s">
        <v>31</v>
      </c>
      <c r="B32" s="745">
        <v>4685.6604729999999</v>
      </c>
      <c r="C32" s="745">
        <v>4701.1341430000002</v>
      </c>
      <c r="D32" s="1043">
        <v>674.815742</v>
      </c>
      <c r="E32" s="1043">
        <v>661.41778699999998</v>
      </c>
      <c r="F32" s="745">
        <v>22.666868999999998</v>
      </c>
      <c r="G32" s="745">
        <v>20.591125000000002</v>
      </c>
      <c r="J32" s="855">
        <f>B31-C31-G31+F31</f>
        <v>-674.81574199999989</v>
      </c>
    </row>
    <row r="33" spans="1:10" ht="16.5" customHeight="1">
      <c r="A33" s="670" t="s">
        <v>32</v>
      </c>
      <c r="B33" s="743">
        <v>16.201371999999999</v>
      </c>
      <c r="C33" s="743">
        <v>11.662458000000001</v>
      </c>
      <c r="D33" s="1041">
        <v>0</v>
      </c>
      <c r="E33" s="1041">
        <v>4.2187890000000001</v>
      </c>
      <c r="F33" s="743">
        <v>0</v>
      </c>
      <c r="G33" s="743">
        <v>0.32012499999999999</v>
      </c>
      <c r="J33" s="855">
        <f t="shared" si="0"/>
        <v>4.2187889999999975</v>
      </c>
    </row>
    <row r="34" spans="1:10" ht="16.5" customHeight="1">
      <c r="A34" s="524" t="s">
        <v>33</v>
      </c>
      <c r="B34" s="744">
        <v>7.81867</v>
      </c>
      <c r="C34" s="744">
        <v>5.3585339999999997</v>
      </c>
      <c r="D34" s="1042">
        <v>0</v>
      </c>
      <c r="E34" s="1042">
        <v>2.2480600000000002</v>
      </c>
      <c r="F34" s="744">
        <v>0</v>
      </c>
      <c r="G34" s="744">
        <v>0.21207599999999999</v>
      </c>
      <c r="J34" s="855">
        <f t="shared" si="0"/>
        <v>2.2480600000000006</v>
      </c>
    </row>
    <row r="35" spans="1:10" ht="16.5" customHeight="1">
      <c r="A35" s="670" t="s">
        <v>34</v>
      </c>
      <c r="B35" s="743">
        <v>17.308481</v>
      </c>
      <c r="C35" s="743">
        <v>12.829650000000001</v>
      </c>
      <c r="D35" s="1041">
        <v>0</v>
      </c>
      <c r="E35" s="1041">
        <v>4.0617140000000003</v>
      </c>
      <c r="F35" s="743">
        <v>0</v>
      </c>
      <c r="G35" s="743">
        <v>0.41711700000000002</v>
      </c>
      <c r="J35" s="855">
        <f t="shared" si="0"/>
        <v>4.0617140000000003</v>
      </c>
    </row>
    <row r="36" spans="1:10" ht="16.5" customHeight="1">
      <c r="A36" s="524" t="s">
        <v>35</v>
      </c>
      <c r="B36" s="744">
        <v>28.845416</v>
      </c>
      <c r="C36" s="744">
        <v>25.141107999999999</v>
      </c>
      <c r="D36" s="1042">
        <v>0</v>
      </c>
      <c r="E36" s="1042">
        <v>2.8353760000000001</v>
      </c>
      <c r="F36" s="744">
        <v>0</v>
      </c>
      <c r="G36" s="744">
        <v>0.86893200000000004</v>
      </c>
      <c r="J36" s="855">
        <f t="shared" si="0"/>
        <v>2.8353760000000001</v>
      </c>
    </row>
    <row r="37" spans="1:10" ht="16.5" customHeight="1">
      <c r="A37" s="792" t="s">
        <v>129</v>
      </c>
      <c r="B37" s="793">
        <v>70.173939000000004</v>
      </c>
      <c r="C37" s="793">
        <v>54.991750000000003</v>
      </c>
      <c r="D37" s="1045">
        <v>0</v>
      </c>
      <c r="E37" s="1045">
        <v>13.363939</v>
      </c>
      <c r="F37" s="793">
        <v>0</v>
      </c>
      <c r="G37" s="793">
        <v>1.8182499999999999</v>
      </c>
      <c r="J37" s="855">
        <f>B37-(C37+G37)</f>
        <v>13.363939000000002</v>
      </c>
    </row>
    <row r="38" spans="1:10" ht="16.5" customHeight="1">
      <c r="A38" s="794" t="s">
        <v>128</v>
      </c>
      <c r="B38" s="795">
        <v>4755.8344120000002</v>
      </c>
      <c r="C38" s="795">
        <v>4756.1258930000004</v>
      </c>
      <c r="D38" s="1044">
        <v>674.815742</v>
      </c>
      <c r="E38" s="1044">
        <v>674.78172600000005</v>
      </c>
      <c r="F38" s="795">
        <v>22.666868999999998</v>
      </c>
      <c r="G38" s="795">
        <v>22.409375000000001</v>
      </c>
      <c r="J38" s="855">
        <f>B38-(C38-F38+G38)</f>
        <v>-3.3987000000706757E-2</v>
      </c>
    </row>
    <row r="39" spans="1:10">
      <c r="A39" s="19" t="s">
        <v>401</v>
      </c>
      <c r="C39" s="648"/>
      <c r="D39" s="648"/>
      <c r="E39" s="648"/>
      <c r="F39" s="648"/>
      <c r="G39" s="625"/>
    </row>
    <row r="40" spans="1:10" ht="24" customHeight="1">
      <c r="A40" s="1196" t="s">
        <v>472</v>
      </c>
      <c r="B40" s="1197"/>
      <c r="C40" s="1197"/>
      <c r="D40" s="1197"/>
      <c r="E40" s="1197"/>
      <c r="F40" s="1197"/>
      <c r="G40" s="1197"/>
    </row>
    <row r="41" spans="1:10" s="636" customFormat="1">
      <c r="A41" s="1196" t="s">
        <v>391</v>
      </c>
      <c r="B41" s="1197"/>
      <c r="C41" s="1197"/>
      <c r="D41" s="1197"/>
      <c r="E41" s="1197"/>
      <c r="F41" s="1197"/>
      <c r="G41" s="1197"/>
      <c r="H41" s="622"/>
    </row>
    <row r="42" spans="1:10" s="636" customFormat="1">
      <c r="A42" s="862"/>
      <c r="B42" s="862"/>
      <c r="C42" s="862"/>
      <c r="D42" s="1056"/>
      <c r="E42" s="1056"/>
      <c r="F42" s="862"/>
      <c r="G42" s="862"/>
      <c r="H42" s="622"/>
    </row>
    <row r="43" spans="1:10">
      <c r="A43" s="624"/>
      <c r="B43" s="626"/>
      <c r="C43" s="626"/>
      <c r="D43" s="626"/>
      <c r="E43" s="626"/>
      <c r="F43" s="626"/>
      <c r="G43" s="626"/>
    </row>
    <row r="44" spans="1:10" s="636" customFormat="1">
      <c r="A44" s="624"/>
      <c r="B44" s="637"/>
      <c r="C44" s="637"/>
      <c r="D44" s="637"/>
      <c r="E44" s="637"/>
      <c r="F44" s="637"/>
      <c r="G44" s="638"/>
      <c r="H44" s="622"/>
    </row>
    <row r="45" spans="1:10" s="636" customFormat="1">
      <c r="A45" s="624"/>
      <c r="B45" s="639"/>
      <c r="C45" s="639"/>
      <c r="D45" s="639"/>
      <c r="E45" s="639"/>
      <c r="F45" s="639"/>
      <c r="G45" s="640"/>
      <c r="H45" s="622"/>
    </row>
    <row r="46" spans="1:10" s="636" customFormat="1">
      <c r="A46" s="628"/>
      <c r="B46" s="633"/>
      <c r="C46" s="633"/>
      <c r="D46" s="633"/>
      <c r="E46" s="633"/>
      <c r="F46" s="633"/>
      <c r="G46" s="633"/>
      <c r="H46" s="635"/>
    </row>
    <row r="47" spans="1:10" s="636" customFormat="1">
      <c r="A47" s="628"/>
      <c r="B47" s="633"/>
      <c r="C47" s="633"/>
      <c r="D47" s="633"/>
      <c r="E47" s="633"/>
      <c r="F47" s="633"/>
      <c r="G47" s="633"/>
      <c r="H47" s="635"/>
    </row>
    <row r="48" spans="1:10" s="636" customFormat="1">
      <c r="A48" s="628"/>
      <c r="B48" s="633"/>
      <c r="C48" s="633"/>
      <c r="D48" s="633"/>
      <c r="E48" s="633"/>
      <c r="F48" s="633"/>
      <c r="G48" s="633"/>
      <c r="H48" s="635"/>
    </row>
    <row r="49" spans="1:8" s="636" customFormat="1">
      <c r="A49" s="628"/>
      <c r="B49" s="633"/>
      <c r="C49" s="633"/>
      <c r="D49" s="633"/>
      <c r="E49" s="633"/>
      <c r="F49" s="633"/>
      <c r="G49" s="633"/>
      <c r="H49" s="635"/>
    </row>
    <row r="50" spans="1:8" s="636" customFormat="1">
      <c r="A50" s="628"/>
      <c r="B50" s="633"/>
      <c r="C50" s="633"/>
      <c r="D50" s="633"/>
      <c r="E50" s="633"/>
      <c r="F50" s="633"/>
      <c r="G50" s="633"/>
      <c r="H50" s="635"/>
    </row>
    <row r="51" spans="1:8" s="636" customFormat="1">
      <c r="A51" s="628"/>
      <c r="B51" s="633"/>
      <c r="C51" s="633"/>
      <c r="D51" s="633"/>
      <c r="E51" s="633"/>
      <c r="F51" s="633"/>
      <c r="G51" s="633"/>
      <c r="H51" s="635"/>
    </row>
    <row r="52" spans="1:8" s="636" customFormat="1">
      <c r="A52" s="628"/>
      <c r="B52" s="633"/>
      <c r="C52" s="633"/>
      <c r="D52" s="633"/>
      <c r="E52" s="633"/>
      <c r="F52" s="633"/>
      <c r="G52" s="633"/>
      <c r="H52" s="635"/>
    </row>
    <row r="53" spans="1:8" s="636" customFormat="1">
      <c r="A53" s="628"/>
      <c r="B53" s="633"/>
      <c r="C53" s="633"/>
      <c r="D53" s="633"/>
      <c r="E53" s="633"/>
      <c r="F53" s="633"/>
      <c r="G53" s="633"/>
      <c r="H53" s="635"/>
    </row>
    <row r="54" spans="1:8" s="636" customFormat="1">
      <c r="A54" s="628"/>
      <c r="B54" s="633"/>
      <c r="C54" s="633"/>
      <c r="D54" s="633"/>
      <c r="E54" s="633"/>
      <c r="F54" s="633"/>
      <c r="G54" s="633"/>
      <c r="H54" s="635"/>
    </row>
    <row r="55" spans="1:8" s="636" customFormat="1">
      <c r="A55" s="628"/>
      <c r="B55" s="633"/>
      <c r="C55" s="633"/>
      <c r="D55" s="633"/>
      <c r="E55" s="633"/>
      <c r="F55" s="633"/>
      <c r="G55" s="633"/>
      <c r="H55" s="635"/>
    </row>
    <row r="56" spans="1:8" s="636" customFormat="1">
      <c r="A56" s="628"/>
      <c r="B56" s="633"/>
      <c r="C56" s="633"/>
      <c r="D56" s="633"/>
      <c r="E56" s="633"/>
      <c r="F56" s="633"/>
      <c r="G56" s="633"/>
      <c r="H56" s="635"/>
    </row>
    <row r="57" spans="1:8" s="636" customFormat="1">
      <c r="A57" s="628"/>
      <c r="B57" s="633"/>
      <c r="C57" s="633"/>
      <c r="D57" s="633"/>
      <c r="E57" s="633"/>
      <c r="F57" s="633"/>
      <c r="G57" s="633"/>
      <c r="H57" s="635"/>
    </row>
    <row r="58" spans="1:8" s="636" customFormat="1">
      <c r="A58" s="628"/>
      <c r="B58" s="633"/>
      <c r="C58" s="633"/>
      <c r="D58" s="633"/>
      <c r="E58" s="633"/>
      <c r="F58" s="633"/>
      <c r="G58" s="633"/>
      <c r="H58" s="635"/>
    </row>
    <row r="59" spans="1:8" s="636" customFormat="1">
      <c r="A59" s="628"/>
      <c r="B59" s="633"/>
      <c r="C59" s="633"/>
      <c r="D59" s="633"/>
      <c r="E59" s="633"/>
      <c r="F59" s="633"/>
      <c r="G59" s="633"/>
      <c r="H59" s="635"/>
    </row>
    <row r="60" spans="1:8" s="636" customFormat="1">
      <c r="A60" s="628"/>
      <c r="B60" s="633"/>
      <c r="C60" s="633"/>
      <c r="D60" s="633"/>
      <c r="E60" s="633"/>
      <c r="F60" s="633"/>
      <c r="G60" s="633"/>
      <c r="H60" s="635"/>
    </row>
    <row r="61" spans="1:8" s="636" customFormat="1">
      <c r="A61" s="628"/>
      <c r="B61" s="633"/>
      <c r="C61" s="633"/>
      <c r="D61" s="633"/>
      <c r="E61" s="633"/>
      <c r="F61" s="633"/>
      <c r="G61" s="633"/>
      <c r="H61" s="635"/>
    </row>
    <row r="62" spans="1:8" s="636" customFormat="1">
      <c r="A62" s="628"/>
      <c r="B62" s="633"/>
      <c r="C62" s="633"/>
      <c r="D62" s="633"/>
      <c r="E62" s="633"/>
      <c r="F62" s="633"/>
      <c r="G62" s="633"/>
      <c r="H62" s="635"/>
    </row>
    <row r="63" spans="1:8" s="636" customFormat="1">
      <c r="A63" s="628"/>
      <c r="B63" s="633"/>
      <c r="C63" s="633"/>
      <c r="D63" s="633"/>
      <c r="E63" s="633"/>
      <c r="F63" s="633"/>
      <c r="G63" s="633"/>
      <c r="H63" s="635"/>
    </row>
    <row r="64" spans="1:8" s="636" customFormat="1">
      <c r="A64" s="628"/>
      <c r="B64" s="633"/>
      <c r="C64" s="633"/>
      <c r="D64" s="633"/>
      <c r="E64" s="633"/>
      <c r="F64" s="633"/>
      <c r="G64" s="633"/>
      <c r="H64" s="635"/>
    </row>
    <row r="65" spans="1:8" s="636" customFormat="1">
      <c r="A65" s="628"/>
      <c r="B65" s="633"/>
      <c r="C65" s="633"/>
      <c r="D65" s="633"/>
      <c r="E65" s="633"/>
      <c r="F65" s="633"/>
      <c r="G65" s="633"/>
      <c r="H65" s="635"/>
    </row>
    <row r="66" spans="1:8" s="636" customFormat="1">
      <c r="A66" s="628"/>
      <c r="B66" s="633"/>
      <c r="C66" s="633"/>
      <c r="D66" s="633"/>
      <c r="E66" s="633"/>
      <c r="F66" s="633"/>
      <c r="G66" s="633"/>
      <c r="H66" s="635"/>
    </row>
    <row r="67" spans="1:8" s="636" customFormat="1">
      <c r="A67" s="631"/>
      <c r="B67" s="634"/>
      <c r="C67" s="634"/>
      <c r="D67" s="634"/>
      <c r="E67" s="634"/>
      <c r="F67" s="634"/>
      <c r="G67" s="634"/>
      <c r="H67" s="635"/>
    </row>
    <row r="68" spans="1:8" s="636" customFormat="1">
      <c r="A68" s="628"/>
      <c r="B68" s="633"/>
      <c r="C68" s="633"/>
      <c r="D68" s="633"/>
      <c r="E68" s="633"/>
      <c r="F68" s="633"/>
      <c r="G68" s="633"/>
      <c r="H68" s="635"/>
    </row>
    <row r="69" spans="1:8" s="636" customFormat="1">
      <c r="A69" s="631"/>
      <c r="B69" s="634"/>
      <c r="C69" s="634"/>
      <c r="D69" s="634"/>
      <c r="E69" s="634"/>
      <c r="F69" s="634"/>
      <c r="G69" s="634"/>
      <c r="H69" s="635"/>
    </row>
    <row r="70" spans="1:8" s="636" customFormat="1">
      <c r="A70" s="628"/>
      <c r="B70" s="633"/>
      <c r="C70" s="633"/>
      <c r="D70" s="633"/>
      <c r="E70" s="633"/>
      <c r="F70" s="633"/>
      <c r="G70" s="633"/>
      <c r="H70" s="635"/>
    </row>
    <row r="71" spans="1:8" s="636" customFormat="1">
      <c r="A71" s="628"/>
      <c r="B71" s="633"/>
      <c r="C71" s="633"/>
      <c r="D71" s="633"/>
      <c r="E71" s="633"/>
      <c r="F71" s="633"/>
      <c r="G71" s="633"/>
      <c r="H71" s="641"/>
    </row>
    <row r="72" spans="1:8" s="636" customFormat="1">
      <c r="A72" s="628"/>
      <c r="B72" s="633"/>
      <c r="C72" s="633"/>
      <c r="D72" s="633"/>
      <c r="E72" s="633"/>
      <c r="F72" s="633"/>
      <c r="G72" s="633"/>
      <c r="H72" s="635"/>
    </row>
    <row r="73" spans="1:8" s="636" customFormat="1">
      <c r="A73" s="628"/>
      <c r="B73" s="633"/>
      <c r="C73" s="633"/>
      <c r="D73" s="633"/>
      <c r="E73" s="633"/>
      <c r="F73" s="633"/>
      <c r="G73" s="633"/>
      <c r="H73" s="641"/>
    </row>
    <row r="74" spans="1:8" s="636" customFormat="1">
      <c r="A74" s="632"/>
      <c r="B74" s="633"/>
      <c r="C74" s="633"/>
      <c r="D74" s="633"/>
      <c r="E74" s="633"/>
      <c r="F74" s="633"/>
      <c r="G74" s="633"/>
      <c r="H74" s="635"/>
    </row>
    <row r="75" spans="1:8" s="636" customFormat="1">
      <c r="A75" s="631"/>
      <c r="B75" s="634"/>
      <c r="C75" s="634"/>
      <c r="D75" s="634"/>
      <c r="E75" s="634"/>
      <c r="F75" s="634"/>
      <c r="G75" s="634"/>
      <c r="H75" s="635"/>
    </row>
    <row r="76" spans="1:8" s="636" customFormat="1">
      <c r="A76" s="642"/>
      <c r="C76" s="635"/>
      <c r="D76" s="635"/>
      <c r="E76" s="635"/>
      <c r="F76" s="635"/>
      <c r="G76" s="635"/>
    </row>
    <row r="77" spans="1:8" s="636" customFormat="1">
      <c r="A77" s="643"/>
      <c r="B77" s="644"/>
      <c r="C77" s="644"/>
      <c r="D77" s="644"/>
      <c r="E77" s="644"/>
      <c r="F77" s="644"/>
      <c r="G77" s="644"/>
    </row>
    <row r="78" spans="1:8" s="636" customFormat="1">
      <c r="A78" s="1192"/>
      <c r="B78" s="1192"/>
      <c r="C78" s="1192"/>
      <c r="D78" s="1192"/>
      <c r="E78" s="1192"/>
      <c r="F78" s="1192"/>
      <c r="G78" s="1192"/>
    </row>
    <row r="79" spans="1:8" s="636" customFormat="1">
      <c r="A79" s="1192"/>
      <c r="B79" s="1192"/>
      <c r="C79" s="1192"/>
      <c r="D79" s="1192"/>
      <c r="E79" s="1192"/>
      <c r="F79" s="1192"/>
      <c r="G79" s="1192"/>
    </row>
    <row r="80" spans="1:8" s="636" customFormat="1" ht="29.25" customHeight="1">
      <c r="A80" s="1192"/>
      <c r="B80" s="1192"/>
      <c r="C80" s="1192"/>
      <c r="D80" s="1192"/>
      <c r="E80" s="1192"/>
      <c r="F80" s="1192"/>
      <c r="G80" s="1192"/>
    </row>
    <row r="81" spans="1:7" s="636" customFormat="1">
      <c r="A81" s="643"/>
      <c r="B81" s="627"/>
      <c r="C81" s="627"/>
      <c r="D81" s="627"/>
      <c r="E81" s="627"/>
      <c r="F81" s="627"/>
      <c r="G81" s="627"/>
    </row>
    <row r="82" spans="1:7">
      <c r="A82" s="628"/>
      <c r="B82" s="629"/>
      <c r="C82" s="630"/>
      <c r="D82" s="630"/>
      <c r="E82" s="630"/>
      <c r="F82" s="630"/>
      <c r="G82" s="630"/>
    </row>
    <row r="83" spans="1:7">
      <c r="A83" s="628"/>
      <c r="B83" s="629"/>
      <c r="C83" s="630"/>
      <c r="D83" s="630"/>
      <c r="E83" s="630"/>
      <c r="F83" s="630"/>
      <c r="G83" s="630"/>
    </row>
    <row r="84" spans="1:7">
      <c r="A84" s="628"/>
      <c r="B84" s="629"/>
      <c r="C84" s="630"/>
      <c r="D84" s="630"/>
      <c r="E84" s="630"/>
      <c r="F84" s="630"/>
      <c r="G84" s="630"/>
    </row>
    <row r="85" spans="1:7">
      <c r="A85" s="628"/>
      <c r="B85" s="629"/>
      <c r="C85" s="630"/>
      <c r="D85" s="630"/>
      <c r="E85" s="630"/>
      <c r="F85" s="630"/>
      <c r="G85" s="630"/>
    </row>
    <row r="86" spans="1:7">
      <c r="A86" s="628"/>
      <c r="B86" s="629"/>
      <c r="C86" s="630"/>
      <c r="D86" s="630"/>
      <c r="E86" s="630"/>
      <c r="F86" s="630"/>
      <c r="G86" s="630"/>
    </row>
    <row r="87" spans="1:7">
      <c r="A87" s="628"/>
      <c r="B87" s="629"/>
      <c r="C87" s="630"/>
      <c r="D87" s="630"/>
      <c r="E87" s="630"/>
      <c r="F87" s="630"/>
      <c r="G87" s="630"/>
    </row>
    <row r="88" spans="1:7">
      <c r="A88" s="628"/>
      <c r="B88" s="629"/>
      <c r="C88" s="630"/>
      <c r="D88" s="630"/>
      <c r="E88" s="630"/>
      <c r="F88" s="630"/>
      <c r="G88" s="630"/>
    </row>
    <row r="89" spans="1:7">
      <c r="A89" s="628"/>
      <c r="B89" s="629"/>
      <c r="C89" s="630"/>
      <c r="D89" s="630"/>
      <c r="E89" s="630"/>
      <c r="F89" s="630"/>
      <c r="G89" s="630"/>
    </row>
    <row r="90" spans="1:7">
      <c r="A90" s="628"/>
      <c r="B90" s="629"/>
      <c r="C90" s="630"/>
      <c r="D90" s="630"/>
      <c r="E90" s="630"/>
      <c r="F90" s="630"/>
      <c r="G90" s="630"/>
    </row>
    <row r="91" spans="1:7">
      <c r="A91" s="628"/>
      <c r="B91" s="629"/>
      <c r="C91" s="630"/>
      <c r="D91" s="630"/>
      <c r="E91" s="630"/>
      <c r="F91" s="630"/>
      <c r="G91" s="630"/>
    </row>
    <row r="92" spans="1:7">
      <c r="A92" s="628"/>
      <c r="B92" s="629"/>
      <c r="C92" s="630"/>
      <c r="D92" s="630"/>
      <c r="E92" s="630"/>
      <c r="F92" s="630"/>
      <c r="G92" s="630"/>
    </row>
    <row r="93" spans="1:7">
      <c r="A93" s="628"/>
      <c r="B93" s="629"/>
      <c r="C93" s="630"/>
      <c r="D93" s="630"/>
      <c r="E93" s="630"/>
      <c r="F93" s="630"/>
      <c r="G93" s="630"/>
    </row>
    <row r="94" spans="1:7">
      <c r="A94" s="628"/>
      <c r="B94" s="629"/>
      <c r="C94" s="630"/>
      <c r="D94" s="630"/>
      <c r="E94" s="630"/>
      <c r="F94" s="630"/>
      <c r="G94" s="630"/>
    </row>
    <row r="95" spans="1:7">
      <c r="A95" s="628"/>
      <c r="B95" s="629"/>
      <c r="C95" s="630"/>
      <c r="D95" s="630"/>
      <c r="E95" s="630"/>
      <c r="F95" s="630"/>
      <c r="G95" s="630"/>
    </row>
    <row r="96" spans="1:7">
      <c r="A96" s="628"/>
      <c r="B96" s="629"/>
      <c r="C96" s="630"/>
      <c r="D96" s="630"/>
      <c r="E96" s="630"/>
      <c r="F96" s="630"/>
      <c r="G96" s="630"/>
    </row>
    <row r="97" spans="1:7">
      <c r="A97" s="628"/>
      <c r="B97" s="629"/>
      <c r="C97" s="630"/>
      <c r="D97" s="630"/>
      <c r="E97" s="630"/>
      <c r="F97" s="630"/>
      <c r="G97" s="630"/>
    </row>
    <row r="98" spans="1:7">
      <c r="A98" s="628"/>
      <c r="B98" s="629"/>
      <c r="C98" s="630"/>
      <c r="D98" s="630"/>
      <c r="E98" s="630"/>
      <c r="F98" s="630"/>
      <c r="G98" s="630"/>
    </row>
    <row r="99" spans="1:7">
      <c r="A99" s="628"/>
      <c r="B99" s="629"/>
      <c r="C99" s="630"/>
      <c r="D99" s="630"/>
      <c r="E99" s="630"/>
      <c r="F99" s="630"/>
      <c r="G99" s="630"/>
    </row>
    <row r="100" spans="1:7">
      <c r="A100" s="628"/>
      <c r="B100" s="629"/>
      <c r="C100" s="630"/>
      <c r="D100" s="630"/>
      <c r="E100" s="630"/>
      <c r="F100" s="630"/>
      <c r="G100" s="630"/>
    </row>
    <row r="101" spans="1:7">
      <c r="A101" s="628"/>
      <c r="B101" s="629"/>
      <c r="C101" s="630"/>
      <c r="D101" s="630"/>
      <c r="E101" s="630"/>
      <c r="F101" s="630"/>
      <c r="G101" s="630"/>
    </row>
    <row r="102" spans="1:7">
      <c r="A102" s="631"/>
      <c r="B102" s="629"/>
      <c r="C102" s="630"/>
      <c r="D102" s="630"/>
      <c r="E102" s="630"/>
      <c r="F102" s="630"/>
      <c r="G102" s="630"/>
    </row>
    <row r="103" spans="1:7">
      <c r="A103" s="628"/>
      <c r="B103" s="629"/>
      <c r="C103" s="630"/>
      <c r="D103" s="630"/>
      <c r="E103" s="630"/>
      <c r="F103" s="630"/>
      <c r="G103" s="630"/>
    </row>
    <row r="104" spans="1:7">
      <c r="A104" s="631"/>
      <c r="B104" s="629"/>
      <c r="C104" s="630"/>
      <c r="D104" s="630"/>
      <c r="E104" s="630"/>
      <c r="F104" s="630"/>
      <c r="G104" s="630"/>
    </row>
    <row r="105" spans="1:7">
      <c r="A105" s="628"/>
      <c r="B105" s="629"/>
      <c r="C105" s="630"/>
      <c r="D105" s="630"/>
      <c r="E105" s="630"/>
      <c r="F105" s="630"/>
      <c r="G105" s="630"/>
    </row>
    <row r="106" spans="1:7">
      <c r="A106" s="628"/>
      <c r="B106" s="629"/>
      <c r="C106" s="630"/>
      <c r="D106" s="630"/>
      <c r="E106" s="630"/>
      <c r="F106" s="630"/>
      <c r="G106" s="630"/>
    </row>
    <row r="107" spans="1:7">
      <c r="A107" s="628"/>
      <c r="B107" s="629"/>
      <c r="C107" s="630"/>
      <c r="D107" s="630"/>
      <c r="E107" s="630"/>
      <c r="F107" s="630"/>
      <c r="G107" s="630"/>
    </row>
    <row r="108" spans="1:7">
      <c r="A108" s="628"/>
      <c r="B108" s="629"/>
      <c r="C108" s="630"/>
      <c r="D108" s="630"/>
      <c r="E108" s="630"/>
      <c r="F108" s="630"/>
      <c r="G108" s="630"/>
    </row>
    <row r="109" spans="1:7">
      <c r="A109" s="632"/>
      <c r="B109" s="629"/>
      <c r="C109" s="630"/>
      <c r="D109" s="630"/>
      <c r="E109" s="630"/>
      <c r="F109" s="630"/>
      <c r="G109" s="630"/>
    </row>
    <row r="110" spans="1:7">
      <c r="A110" s="631"/>
      <c r="B110" s="629"/>
      <c r="C110" s="630"/>
      <c r="D110" s="630"/>
      <c r="E110" s="630"/>
      <c r="F110" s="630"/>
      <c r="G110" s="630"/>
    </row>
  </sheetData>
  <mergeCells count="10">
    <mergeCell ref="A78:G79"/>
    <mergeCell ref="A80:G80"/>
    <mergeCell ref="A4:G4"/>
    <mergeCell ref="A7:A8"/>
    <mergeCell ref="B7:B8"/>
    <mergeCell ref="C7:C8"/>
    <mergeCell ref="A40:G40"/>
    <mergeCell ref="A41:G41"/>
    <mergeCell ref="D7:E7"/>
    <mergeCell ref="F7:G7"/>
  </mergeCells>
  <hyperlinks>
    <hyperlink ref="G1" location="Sommaire!A1" display="Retour sommaire"/>
  </hyperlinks>
  <pageMargins left="0.78740157480314965" right="0.46" top="1.1811023622047245" bottom="0.98425196850393704" header="0.51181102362204722" footer="0.51181102362204722"/>
  <pageSetup paperSize="9" scale="70" firstPageNumber="15" orientation="portrait" useFirstPageNumber="1" r:id="rId1"/>
  <headerFooter alignWithMargins="0">
    <oddHeader>&amp;L&amp;8Ministère de l'Intérieur
Ministère de la Décentralisation et de la Fonction publique / DGCL
&amp;R&amp;8Publication : «Les finances des régions 2013»</oddHeader>
    <oddFooter>&amp;L&amp;8Direction générale des collectivités locales / DESL
Mise en ligne : Avril 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17</vt:i4>
      </vt:variant>
    </vt:vector>
  </HeadingPairs>
  <TitlesOfParts>
    <vt:vector size="34" baseType="lpstr">
      <vt:lpstr>Sommaire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'1'!Zone_d_impression</vt:lpstr>
      <vt:lpstr>'10'!Zone_d_impression</vt:lpstr>
      <vt:lpstr>'11'!Zone_d_impression</vt:lpstr>
      <vt:lpstr>'12'!Zone_d_impression</vt:lpstr>
      <vt:lpstr>'13'!Zone_d_impression</vt:lpstr>
      <vt:lpstr>'14'!Zone_d_impression</vt:lpstr>
      <vt:lpstr>'15'!Zone_d_impression</vt:lpstr>
      <vt:lpstr>'16'!Zone_d_impression</vt:lpstr>
      <vt:lpstr>'2'!Zone_d_impression</vt:lpstr>
      <vt:lpstr>'3'!Zone_d_impression</vt:lpstr>
      <vt:lpstr>'4'!Zone_d_impression</vt:lpstr>
      <vt:lpstr>'5'!Zone_d_impression</vt:lpstr>
      <vt:lpstr>'6'!Zone_d_impression</vt:lpstr>
      <vt:lpstr>'7'!Zone_d_impression</vt:lpstr>
      <vt:lpstr>'8'!Zone_d_impression</vt:lpstr>
      <vt:lpstr>'9'!Zone_d_impression</vt:lpstr>
      <vt:lpstr>Sommaire!Zone_d_impression</vt:lpstr>
    </vt:vector>
  </TitlesOfParts>
  <Company>DGCL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MAHEN Angéline</dc:creator>
  <cp:lastModifiedBy>Utilisateur Windows</cp:lastModifiedBy>
  <cp:lastPrinted>2015-05-12T06:54:38Z</cp:lastPrinted>
  <dcterms:created xsi:type="dcterms:W3CDTF">2007-05-04T13:39:28Z</dcterms:created>
  <dcterms:modified xsi:type="dcterms:W3CDTF">2015-05-12T07:09:43Z</dcterms:modified>
</cp:coreProperties>
</file>