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525" windowWidth="8715" windowHeight="9900" activeTab="0"/>
  </bookViews>
  <sheets>
    <sheet name="Sommaire" sheetId="1" r:id="rId1"/>
    <sheet name="Introductions_Définitions" sheetId="2" r:id="rId2"/>
    <sheet name="Tourisme" sheetId="3" r:id="rId3"/>
    <sheet name="Tourisme_littoral" sheetId="4" r:id="rId4"/>
    <sheet name="Tourisme_ski" sheetId="5" r:id="rId5"/>
    <sheet name="Rural" sheetId="6" r:id="rId6"/>
    <sheet name="Pole_urbain" sheetId="7" r:id="rId7"/>
    <sheet name="Périurbaine" sheetId="8" r:id="rId8"/>
    <sheet name="Montagne_non_touristique" sheetId="9" r:id="rId9"/>
  </sheets>
  <externalReferences>
    <externalReference r:id="rId12"/>
  </externalReferences>
  <definedNames>
    <definedName name="_xlnm.Print_Area" localSheetId="8">'Montagne_non_touristique'!$A$1:$H$77</definedName>
    <definedName name="_xlnm.Print_Area" localSheetId="7">'Périurbaine'!$A$1:$H$77</definedName>
    <definedName name="_xlnm.Print_Area" localSheetId="6">'Pole_urbain'!$A$1:$H$77</definedName>
    <definedName name="_xlnm.Print_Area" localSheetId="5">'Rural'!$A$1:$H$77</definedName>
    <definedName name="_xlnm.Print_Area" localSheetId="0">'Sommaire'!$A$1:$B$28</definedName>
    <definedName name="_xlnm.Print_Area" localSheetId="2">'Tourisme'!$A$1:$H$77</definedName>
    <definedName name="_xlnm.Print_Area" localSheetId="4">'Tourisme_ski'!$A$1:$H$75</definedName>
  </definedNames>
  <calcPr fullCalcOnLoad="1"/>
</workbook>
</file>

<file path=xl/sharedStrings.xml><?xml version="1.0" encoding="utf-8"?>
<sst xmlns="http://schemas.openxmlformats.org/spreadsheetml/2006/main" count="694" uniqueCount="114">
  <si>
    <t>Disparités thématiques</t>
  </si>
  <si>
    <t>Introduction et définitions</t>
  </si>
  <si>
    <t>- Introduction et définitions</t>
  </si>
  <si>
    <t>Les communes touristiques</t>
  </si>
  <si>
    <t>Les communes « rurales » / périurbaines / pôles urbains</t>
  </si>
  <si>
    <t>Les communes de montagne non touristiques</t>
  </si>
  <si>
    <t>montants en euros par habitant</t>
  </si>
  <si>
    <t>Moins de</t>
  </si>
  <si>
    <t xml:space="preserve">De 500 </t>
  </si>
  <si>
    <t>De 2 000</t>
  </si>
  <si>
    <t xml:space="preserve">De 3 500 </t>
  </si>
  <si>
    <t>De 5 000</t>
  </si>
  <si>
    <t>Ensemble communes "touristiques"</t>
  </si>
  <si>
    <t>habitants</t>
  </si>
  <si>
    <t>Nombre total de communes</t>
  </si>
  <si>
    <t>Dépenses réelles totales *</t>
  </si>
  <si>
    <t>Recettes réelles totales *</t>
  </si>
  <si>
    <t>Dépenses réelles de fonctionnement (1)</t>
  </si>
  <si>
    <t>- dont charges à caractère général</t>
  </si>
  <si>
    <t>- dont charges de personnel</t>
  </si>
  <si>
    <t>- dont autres charges de gestion courante</t>
  </si>
  <si>
    <t>- dont autres</t>
  </si>
  <si>
    <t>Part des travaux en régie dans les dépenses</t>
  </si>
  <si>
    <t>Recettes réelles de fonctionnement</t>
  </si>
  <si>
    <t>- dont ventes, produits et prestations</t>
  </si>
  <si>
    <t>- dont dotations et participations</t>
  </si>
  <si>
    <t xml:space="preserve">    dont DGF</t>
  </si>
  <si>
    <t xml:space="preserve">    dont attributions de péréquation et de compensation</t>
  </si>
  <si>
    <t>- dont impôts et taxes</t>
  </si>
  <si>
    <t xml:space="preserve">     dont produit voté 4 taxes</t>
  </si>
  <si>
    <t>- dont autres produits courants non financiers</t>
  </si>
  <si>
    <t>Epargne brute / RRF</t>
  </si>
  <si>
    <t>Dépenses réelles d'investissement *(2)</t>
  </si>
  <si>
    <t>- dont remboursements de dette *</t>
  </si>
  <si>
    <t>- dont dépenses d'équipement brut</t>
  </si>
  <si>
    <t>Recettes réelles d'investissement *</t>
  </si>
  <si>
    <t>- dont dotations et subventions</t>
  </si>
  <si>
    <t>- dont emprunts</t>
  </si>
  <si>
    <t xml:space="preserve">  - par habitant </t>
  </si>
  <si>
    <t xml:space="preserve">  - sur recettes réelles de fonctionnement</t>
  </si>
  <si>
    <t xml:space="preserve">  - sur épargne brute</t>
  </si>
  <si>
    <t>Fiscalité</t>
  </si>
  <si>
    <t>Produit 4 taxes + reversement fiscalité</t>
  </si>
  <si>
    <t>Potentiel fiscal / population "DGF"</t>
  </si>
  <si>
    <t>Coefficient de mobilisation du potentiel fiscal (3)</t>
  </si>
  <si>
    <t>Coefficient de mobilisation du potentiel fiscal élargi</t>
  </si>
  <si>
    <t xml:space="preserve">Produit 4 taxes com. / produit com. + gpmt </t>
  </si>
  <si>
    <t>* Hors gestion active de la dette</t>
  </si>
  <si>
    <t>(1) hors travaux en régie, (2) y compris travaux en régie, (3) le CMPF n'est calculé que pour les communes n'appartenant pas à un EPCI à TPU.</t>
  </si>
  <si>
    <t>Charges à caractère général</t>
  </si>
  <si>
    <t>Charges de personnel</t>
  </si>
  <si>
    <t>Intérêts de la dette</t>
  </si>
  <si>
    <t>Dépenses d'équipement brut</t>
  </si>
  <si>
    <t>Remboursements de dette *</t>
  </si>
  <si>
    <t>Impôts et taxes</t>
  </si>
  <si>
    <t xml:space="preserve">    dont produit 4 taxes (voté)</t>
  </si>
  <si>
    <t xml:space="preserve">    dont produit 4 taxes (voté) + reversement de fiscalité</t>
  </si>
  <si>
    <t>Dotations et participations</t>
  </si>
  <si>
    <t>Dotations et subventions d'investissement</t>
  </si>
  <si>
    <t>Emprunts *</t>
  </si>
  <si>
    <t>Épargne brute</t>
  </si>
  <si>
    <t>Encours de la dette au 31/12</t>
  </si>
  <si>
    <t>(1) hors travaux en régie / (2) y compris travaux en régie</t>
  </si>
  <si>
    <t xml:space="preserve">à moins de </t>
  </si>
  <si>
    <t>3 500 hab.</t>
  </si>
  <si>
    <t>5 000 hab.</t>
  </si>
  <si>
    <t>10 000 hab.</t>
  </si>
  <si>
    <t>Ensemble</t>
  </si>
  <si>
    <t xml:space="preserve"> communes </t>
  </si>
  <si>
    <t>touristiques</t>
  </si>
  <si>
    <t>Charges d'intérêts</t>
  </si>
  <si>
    <t>Communes "touristiques du littoral maritime"</t>
  </si>
  <si>
    <t>Coefficient de mobilisation de potentiel fiscal élargi</t>
  </si>
  <si>
    <t>Ensemble communes "stations de sports d'hiver"</t>
  </si>
  <si>
    <t>Ensemble communes "rurales"</t>
  </si>
  <si>
    <t xml:space="preserve">Charges d'intérêts </t>
  </si>
  <si>
    <t xml:space="preserve">    dont produit 4 taxes (voté) + reversement fiscalité</t>
  </si>
  <si>
    <t>Ensemble communes "pôles urbains"</t>
  </si>
  <si>
    <t xml:space="preserve">Intérêts </t>
  </si>
  <si>
    <t>Ensemble communes "périurbaines"</t>
  </si>
  <si>
    <t>Ensemble communes "montagne non touristiques"</t>
  </si>
  <si>
    <t>- dont charges d'intérêts</t>
  </si>
  <si>
    <t>- Les communes touristiques en 2009</t>
  </si>
  <si>
    <t>- Les communes touristiques du littoral maritime en 2009</t>
  </si>
  <si>
    <t>- Les communes touristiques "supports de stations de sports d'hiver" en 2009</t>
  </si>
  <si>
    <t>- Les communes de l'espace à dominante rurale en 2009</t>
  </si>
  <si>
    <t>- Les communes appartenant à un pôle urbain en 2009</t>
  </si>
  <si>
    <t>- Les communes périurbaines en 2009</t>
  </si>
  <si>
    <t>-Les communes de montagne non touristiques en 2009</t>
  </si>
  <si>
    <t>Ensemble des communes touristiques en 2009</t>
  </si>
  <si>
    <t>Population totale au 01/01/2009</t>
  </si>
  <si>
    <t>Encours de dette au 31/12/2009</t>
  </si>
  <si>
    <t>Évolution 2009/2008 à champ constant : communes touristiques</t>
  </si>
  <si>
    <t>Ensemble des communes touristiques du littoral maritime en 2009</t>
  </si>
  <si>
    <t>Évolution 2009/2008 à champ constant : communes touristiques du littoral maritime</t>
  </si>
  <si>
    <t>Ensemble des communes "supports stations de sports d'hiver" en 2009</t>
  </si>
  <si>
    <t>Évolution 2009/2008 à champ constant : communes "supports stations de sports d'hiver"</t>
  </si>
  <si>
    <t>Ensemble des communes appartenant à l'espace à dominante rurale en 2009</t>
  </si>
  <si>
    <t>Évolution 2009/2008 à champ constant : communes appartenant à l'espace à dominante rurale</t>
  </si>
  <si>
    <t>Ensemble des communes appartenant à un pôle urbain en 2009</t>
  </si>
  <si>
    <t>Évolution 2009/2008 à champ constant : communes appartenant à un pôle urbain</t>
  </si>
  <si>
    <t>Ensemble des communes périurbaines en 2009</t>
  </si>
  <si>
    <t xml:space="preserve">Évolution 2009/2008 à champ constant : communes périurbaines </t>
  </si>
  <si>
    <t>Ensemble des communes de montagne non touristiques en 2009</t>
  </si>
  <si>
    <t>Évolution 2009/2008 à champ constant : communes de montagne non touristiques</t>
  </si>
  <si>
    <t>Sources de l'ensemble des tableaux suivants: analyses et traitements par la DGCL des</t>
  </si>
  <si>
    <t>comptes de gestion 2009 fournis par la DGFiP.</t>
  </si>
  <si>
    <t>2 000 hab.</t>
  </si>
  <si>
    <r>
      <t>• C</t>
    </r>
    <r>
      <rPr>
        <b/>
        <sz val="14"/>
        <color indexed="12"/>
        <rFont val="Times New Roman"/>
        <family val="1"/>
      </rPr>
      <t>ommunes touristiques</t>
    </r>
  </si>
  <si>
    <r>
      <t xml:space="preserve">Rappel                       </t>
    </r>
    <r>
      <rPr>
        <b/>
        <sz val="8"/>
        <rFont val="Times New Roman"/>
        <family val="1"/>
      </rPr>
      <t>moyenne des communes de métropole</t>
    </r>
  </si>
  <si>
    <r>
      <t xml:space="preserve">Rappel                       </t>
    </r>
    <r>
      <rPr>
        <b/>
        <sz val="9"/>
        <rFont val="Times New Roman"/>
        <family val="1"/>
      </rPr>
      <t>moyenne des communes de métropole</t>
    </r>
  </si>
  <si>
    <r>
      <t xml:space="preserve">• </t>
    </r>
    <r>
      <rPr>
        <b/>
        <sz val="16"/>
        <color indexed="12"/>
        <rFont val="Times New Roman"/>
        <family val="1"/>
      </rPr>
      <t>Communes touristiques</t>
    </r>
  </si>
  <si>
    <r>
      <t xml:space="preserve">• </t>
    </r>
    <r>
      <rPr>
        <b/>
        <sz val="16"/>
        <color indexed="12"/>
        <rFont val="Times New Roman"/>
        <family val="1"/>
      </rPr>
      <t>Communes « rurales » / périurbaines / pôles urbains</t>
    </r>
  </si>
  <si>
    <r>
      <t xml:space="preserve">• </t>
    </r>
    <r>
      <rPr>
        <b/>
        <sz val="16"/>
        <color indexed="12"/>
        <rFont val="Times New Roman"/>
        <family val="1"/>
      </rPr>
      <t>Communes de montagne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</si>
</sst>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  &quot;"/>
    <numFmt numFmtId="165" formatCode="0.0%&quot;   &quot;"/>
    <numFmt numFmtId="166" formatCode="&quot;(&quot;0.0%&quot;)  &quot;"/>
    <numFmt numFmtId="167" formatCode="0.0%"/>
    <numFmt numFmtId="168" formatCode="#,##0.00&quot;   &quot;"/>
    <numFmt numFmtId="169" formatCode="\+\ 0.0%;\-\ 0.0%"/>
    <numFmt numFmtId="170" formatCode="\+\ 0.0%&quot; &quot;;\-\ 0.0%&quot; &quot;"/>
    <numFmt numFmtId="171" formatCode="#,##0&quot;    &quot;"/>
    <numFmt numFmtId="172" formatCode="&quot;(&quot;#,##0&quot;)    &quot;;&quot;(-&quot;0&quot;)    &quot;"/>
    <numFmt numFmtId="173" formatCode="#,##0.0"/>
    <numFmt numFmtId="174" formatCode="0.0"/>
    <numFmt numFmtId="175" formatCode="_-* #,##0.00\ _F_-;\-* #,##0.00\ _F_-;_-* &quot;-&quot;??\ _F_-;_-@_-"/>
    <numFmt numFmtId="176" formatCode="\+0.0%;\-0.0%"/>
    <numFmt numFmtId="177" formatCode="&quot;(&quot;0.0%&quot;)&quot;"/>
    <numFmt numFmtId="178" formatCode="#,##0&quot;  &quot;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i/>
      <sz val="10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2"/>
      <name val="Times New Roman"/>
      <family val="1"/>
    </font>
    <font>
      <i/>
      <sz val="9"/>
      <name val="Times New Roman"/>
      <family val="1"/>
    </font>
    <font>
      <b/>
      <i/>
      <sz val="9"/>
      <color indexed="12"/>
      <name val="Times New Roman"/>
      <family val="1"/>
    </font>
    <font>
      <b/>
      <i/>
      <sz val="9"/>
      <name val="Times New Roman"/>
      <family val="1"/>
    </font>
    <font>
      <b/>
      <sz val="9"/>
      <color indexed="48"/>
      <name val="Times New Roman"/>
      <family val="1"/>
    </font>
    <font>
      <sz val="14"/>
      <name val="Times New Roman"/>
      <family val="1"/>
    </font>
    <font>
      <sz val="8"/>
      <color indexed="12"/>
      <name val="Times New Roman"/>
      <family val="1"/>
    </font>
    <font>
      <sz val="16"/>
      <color indexed="12"/>
      <name val="Times New Roman"/>
      <family val="1"/>
    </font>
    <font>
      <b/>
      <sz val="16"/>
      <color indexed="12"/>
      <name val="Times New Roman"/>
      <family val="1"/>
    </font>
    <font>
      <sz val="9"/>
      <color indexed="12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ash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167" fontId="4" fillId="0" borderId="0" xfId="23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3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15" applyFont="1" applyAlignment="1" quotePrefix="1">
      <alignment/>
    </xf>
    <xf numFmtId="0" fontId="10" fillId="0" borderId="0" xfId="0" applyFont="1" applyAlignment="1" quotePrefix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Fill="1" applyAlignment="1">
      <alignment horizontal="right"/>
    </xf>
    <xf numFmtId="0" fontId="18" fillId="0" borderId="1" xfId="0" applyFont="1" applyBorder="1" applyAlignment="1">
      <alignment/>
    </xf>
    <xf numFmtId="0" fontId="17" fillId="0" borderId="1" xfId="22" applyFont="1" applyBorder="1" applyAlignment="1">
      <alignment horizontal="center"/>
      <protection/>
    </xf>
    <xf numFmtId="0" fontId="17" fillId="0" borderId="0" xfId="22" applyFont="1" applyBorder="1" applyAlignment="1">
      <alignment horizontal="center"/>
      <protection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4" xfId="0" applyFont="1" applyBorder="1" applyAlignment="1">
      <alignment/>
    </xf>
    <xf numFmtId="0" fontId="17" fillId="0" borderId="4" xfId="0" applyFont="1" applyBorder="1" applyAlignment="1">
      <alignment/>
    </xf>
    <xf numFmtId="3" fontId="17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0" fontId="17" fillId="0" borderId="0" xfId="0" applyFont="1" applyFill="1" applyAlignment="1">
      <alignment/>
    </xf>
    <xf numFmtId="0" fontId="21" fillId="0" borderId="1" xfId="0" applyFont="1" applyBorder="1" applyAlignment="1">
      <alignment/>
    </xf>
    <xf numFmtId="0" fontId="22" fillId="0" borderId="1" xfId="22" applyFont="1" applyBorder="1" applyAlignment="1">
      <alignment horizontal="center"/>
      <protection/>
    </xf>
    <xf numFmtId="0" fontId="21" fillId="0" borderId="0" xfId="0" applyFont="1" applyBorder="1" applyAlignment="1">
      <alignment horizontal="left"/>
    </xf>
    <xf numFmtId="0" fontId="22" fillId="0" borderId="0" xfId="22" applyFont="1" applyBorder="1" applyAlignment="1">
      <alignment horizontal="center"/>
      <protection/>
    </xf>
    <xf numFmtId="0" fontId="21" fillId="0" borderId="2" xfId="0" applyFont="1" applyBorder="1" applyAlignment="1">
      <alignment/>
    </xf>
    <xf numFmtId="0" fontId="22" fillId="0" borderId="2" xfId="22" applyFont="1" applyBorder="1" applyAlignment="1">
      <alignment horizontal="center"/>
      <protection/>
    </xf>
    <xf numFmtId="0" fontId="21" fillId="0" borderId="5" xfId="0" applyFont="1" applyBorder="1" applyAlignment="1">
      <alignment/>
    </xf>
    <xf numFmtId="164" fontId="22" fillId="0" borderId="0" xfId="0" applyNumberFormat="1" applyFont="1" applyBorder="1" applyAlignment="1">
      <alignment horizontal="right"/>
    </xf>
    <xf numFmtId="164" fontId="22" fillId="0" borderId="0" xfId="0" applyNumberFormat="1" applyFont="1" applyFill="1" applyBorder="1" applyAlignment="1">
      <alignment horizontal="right"/>
    </xf>
    <xf numFmtId="0" fontId="21" fillId="0" borderId="3" xfId="0" applyFont="1" applyBorder="1" applyAlignment="1">
      <alignment/>
    </xf>
    <xf numFmtId="164" fontId="22" fillId="0" borderId="6" xfId="0" applyNumberFormat="1" applyFont="1" applyBorder="1" applyAlignment="1">
      <alignment horizontal="right"/>
    </xf>
    <xf numFmtId="164" fontId="22" fillId="0" borderId="2" xfId="0" applyNumberFormat="1" applyFont="1" applyBorder="1" applyAlignment="1">
      <alignment horizontal="right"/>
    </xf>
    <xf numFmtId="164" fontId="22" fillId="0" borderId="2" xfId="0" applyNumberFormat="1" applyFont="1" applyFill="1" applyBorder="1" applyAlignment="1">
      <alignment horizontal="right"/>
    </xf>
    <xf numFmtId="0" fontId="21" fillId="0" borderId="4" xfId="0" applyFont="1" applyBorder="1" applyAlignment="1">
      <alignment/>
    </xf>
    <xf numFmtId="164" fontId="21" fillId="0" borderId="0" xfId="0" applyNumberFormat="1" applyFont="1" applyBorder="1" applyAlignment="1">
      <alignment horizontal="right"/>
    </xf>
    <xf numFmtId="164" fontId="23" fillId="0" borderId="0" xfId="0" applyNumberFormat="1" applyFont="1" applyBorder="1" applyAlignment="1">
      <alignment horizontal="right"/>
    </xf>
    <xf numFmtId="164" fontId="21" fillId="0" borderId="0" xfId="0" applyNumberFormat="1" applyFont="1" applyFill="1" applyBorder="1" applyAlignment="1">
      <alignment horizontal="right"/>
    </xf>
    <xf numFmtId="0" fontId="21" fillId="0" borderId="4" xfId="22" applyFont="1" applyBorder="1">
      <alignment/>
      <protection/>
    </xf>
    <xf numFmtId="164" fontId="21" fillId="0" borderId="1" xfId="0" applyNumberFormat="1" applyFont="1" applyBorder="1" applyAlignment="1">
      <alignment horizontal="right"/>
    </xf>
    <xf numFmtId="164" fontId="23" fillId="0" borderId="1" xfId="0" applyNumberFormat="1" applyFont="1" applyBorder="1" applyAlignment="1">
      <alignment horizontal="right"/>
    </xf>
    <xf numFmtId="164" fontId="21" fillId="0" borderId="1" xfId="0" applyNumberFormat="1" applyFont="1" applyFill="1" applyBorder="1" applyAlignment="1">
      <alignment horizontal="right"/>
    </xf>
    <xf numFmtId="0" fontId="22" fillId="0" borderId="4" xfId="0" applyFont="1" applyBorder="1" applyAlignment="1">
      <alignment/>
    </xf>
    <xf numFmtId="165" fontId="22" fillId="0" borderId="0" xfId="23" applyNumberFormat="1" applyFont="1" applyBorder="1" applyAlignment="1">
      <alignment horizontal="right"/>
    </xf>
    <xf numFmtId="165" fontId="23" fillId="0" borderId="0" xfId="23" applyNumberFormat="1" applyFont="1" applyBorder="1" applyAlignment="1">
      <alignment horizontal="right"/>
    </xf>
    <xf numFmtId="165" fontId="21" fillId="0" borderId="0" xfId="23" applyNumberFormat="1" applyFont="1" applyFill="1" applyBorder="1" applyAlignment="1">
      <alignment horizontal="right"/>
    </xf>
    <xf numFmtId="0" fontId="22" fillId="0" borderId="7" xfId="0" applyFont="1" applyBorder="1" applyAlignment="1">
      <alignment horizontal="left"/>
    </xf>
    <xf numFmtId="165" fontId="22" fillId="0" borderId="8" xfId="23" applyNumberFormat="1" applyFont="1" applyBorder="1" applyAlignment="1">
      <alignment horizontal="right"/>
    </xf>
    <xf numFmtId="165" fontId="23" fillId="0" borderId="8" xfId="23" applyNumberFormat="1" applyFont="1" applyBorder="1" applyAlignment="1">
      <alignment horizontal="right"/>
    </xf>
    <xf numFmtId="165" fontId="21" fillId="0" borderId="8" xfId="23" applyNumberFormat="1" applyFont="1" applyFill="1" applyBorder="1" applyAlignment="1">
      <alignment horizontal="right"/>
    </xf>
    <xf numFmtId="0" fontId="22" fillId="0" borderId="3" xfId="0" applyFont="1" applyBorder="1" applyAlignment="1">
      <alignment/>
    </xf>
    <xf numFmtId="165" fontId="22" fillId="0" borderId="2" xfId="23" applyNumberFormat="1" applyFont="1" applyBorder="1" applyAlignment="1">
      <alignment horizontal="right"/>
    </xf>
    <xf numFmtId="165" fontId="23" fillId="0" borderId="2" xfId="23" applyNumberFormat="1" applyFont="1" applyBorder="1" applyAlignment="1">
      <alignment horizontal="right"/>
    </xf>
    <xf numFmtId="165" fontId="21" fillId="0" borderId="2" xfId="23" applyNumberFormat="1" applyFont="1" applyFill="1" applyBorder="1" applyAlignment="1">
      <alignment horizontal="right"/>
    </xf>
    <xf numFmtId="165" fontId="22" fillId="0" borderId="0" xfId="23" applyNumberFormat="1" applyFont="1" applyAlignment="1">
      <alignment horizontal="right"/>
    </xf>
    <xf numFmtId="165" fontId="23" fillId="0" borderId="0" xfId="23" applyNumberFormat="1" applyFont="1" applyAlignment="1">
      <alignment horizontal="right"/>
    </xf>
    <xf numFmtId="165" fontId="21" fillId="0" borderId="0" xfId="23" applyNumberFormat="1" applyFont="1" applyFill="1" applyAlignment="1">
      <alignment horizontal="right"/>
    </xf>
    <xf numFmtId="177" fontId="24" fillId="0" borderId="4" xfId="0" applyNumberFormat="1" applyFont="1" applyBorder="1" applyAlignment="1">
      <alignment horizontal="left"/>
    </xf>
    <xf numFmtId="166" fontId="24" fillId="0" borderId="0" xfId="23" applyNumberFormat="1" applyFont="1" applyBorder="1" applyAlignment="1">
      <alignment horizontal="right"/>
    </xf>
    <xf numFmtId="166" fontId="25" fillId="0" borderId="0" xfId="23" applyNumberFormat="1" applyFont="1" applyBorder="1" applyAlignment="1">
      <alignment horizontal="right"/>
    </xf>
    <xf numFmtId="166" fontId="26" fillId="0" borderId="0" xfId="23" applyNumberFormat="1" applyFont="1" applyFill="1" applyBorder="1" applyAlignment="1">
      <alignment horizontal="right"/>
    </xf>
    <xf numFmtId="0" fontId="24" fillId="0" borderId="4" xfId="0" applyFont="1" applyBorder="1" applyAlignment="1">
      <alignment horizontal="left"/>
    </xf>
    <xf numFmtId="0" fontId="24" fillId="0" borderId="4" xfId="0" applyFont="1" applyBorder="1" applyAlignment="1">
      <alignment/>
    </xf>
    <xf numFmtId="0" fontId="22" fillId="0" borderId="3" xfId="0" applyFont="1" applyBorder="1" applyAlignment="1" quotePrefix="1">
      <alignment/>
    </xf>
    <xf numFmtId="0" fontId="21" fillId="0" borderId="9" xfId="0" applyFont="1" applyBorder="1" applyAlignment="1">
      <alignment horizontal="left"/>
    </xf>
    <xf numFmtId="165" fontId="21" fillId="0" borderId="10" xfId="23" applyNumberFormat="1" applyFont="1" applyBorder="1" applyAlignment="1">
      <alignment horizontal="right"/>
    </xf>
    <xf numFmtId="165" fontId="23" fillId="0" borderId="10" xfId="23" applyNumberFormat="1" applyFont="1" applyBorder="1" applyAlignment="1">
      <alignment horizontal="right"/>
    </xf>
    <xf numFmtId="165" fontId="21" fillId="0" borderId="10" xfId="23" applyNumberFormat="1" applyFont="1" applyFill="1" applyBorder="1" applyAlignment="1">
      <alignment horizontal="right"/>
    </xf>
    <xf numFmtId="0" fontId="22" fillId="0" borderId="4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167" fontId="21" fillId="0" borderId="0" xfId="0" applyNumberFormat="1" applyFont="1" applyBorder="1" applyAlignment="1">
      <alignment horizontal="right"/>
    </xf>
    <xf numFmtId="167" fontId="23" fillId="0" borderId="0" xfId="0" applyNumberFormat="1" applyFont="1" applyBorder="1" applyAlignment="1">
      <alignment horizontal="right"/>
    </xf>
    <xf numFmtId="167" fontId="21" fillId="0" borderId="0" xfId="0" applyNumberFormat="1" applyFont="1" applyFill="1" applyBorder="1" applyAlignment="1">
      <alignment horizontal="right"/>
    </xf>
    <xf numFmtId="168" fontId="22" fillId="0" borderId="0" xfId="0" applyNumberFormat="1" applyFont="1" applyBorder="1" applyAlignment="1">
      <alignment horizontal="right"/>
    </xf>
    <xf numFmtId="168" fontId="23" fillId="0" borderId="0" xfId="0" applyNumberFormat="1" applyFont="1" applyBorder="1" applyAlignment="1">
      <alignment horizontal="right"/>
    </xf>
    <xf numFmtId="168" fontId="21" fillId="0" borderId="0" xfId="0" applyNumberFormat="1" applyFont="1" applyFill="1" applyBorder="1" applyAlignment="1">
      <alignment horizontal="right"/>
    </xf>
    <xf numFmtId="168" fontId="22" fillId="0" borderId="2" xfId="0" applyNumberFormat="1" applyFont="1" applyBorder="1" applyAlignment="1">
      <alignment horizontal="right"/>
    </xf>
    <xf numFmtId="168" fontId="23" fillId="0" borderId="2" xfId="0" applyNumberFormat="1" applyFont="1" applyBorder="1" applyAlignment="1">
      <alignment horizontal="right"/>
    </xf>
    <xf numFmtId="168" fontId="21" fillId="0" borderId="2" xfId="0" applyNumberFormat="1" applyFont="1" applyFill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22" fillId="0" borderId="4" xfId="22" applyFont="1" applyBorder="1">
      <alignment/>
      <protection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28" fillId="0" borderId="0" xfId="0" applyFont="1" applyAlignment="1">
      <alignment/>
    </xf>
    <xf numFmtId="0" fontId="19" fillId="0" borderId="1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8" fillId="0" borderId="11" xfId="0" applyFont="1" applyBorder="1" applyAlignment="1">
      <alignment/>
    </xf>
    <xf numFmtId="169" fontId="18" fillId="0" borderId="12" xfId="23" applyNumberFormat="1" applyFont="1" applyBorder="1" applyAlignment="1">
      <alignment horizontal="right"/>
    </xf>
    <xf numFmtId="169" fontId="19" fillId="0" borderId="12" xfId="23" applyNumberFormat="1" applyFont="1" applyBorder="1" applyAlignment="1">
      <alignment horizontal="right"/>
    </xf>
    <xf numFmtId="169" fontId="18" fillId="0" borderId="12" xfId="23" applyNumberFormat="1" applyFont="1" applyFill="1" applyBorder="1" applyAlignment="1">
      <alignment horizontal="right"/>
    </xf>
    <xf numFmtId="169" fontId="18" fillId="0" borderId="0" xfId="23" applyNumberFormat="1" applyFont="1" applyBorder="1" applyAlignment="1">
      <alignment horizontal="right"/>
    </xf>
    <xf numFmtId="169" fontId="19" fillId="0" borderId="0" xfId="23" applyNumberFormat="1" applyFont="1" applyBorder="1" applyAlignment="1">
      <alignment horizontal="right"/>
    </xf>
    <xf numFmtId="169" fontId="18" fillId="0" borderId="0" xfId="23" applyNumberFormat="1" applyFont="1" applyFill="1" applyBorder="1" applyAlignment="1">
      <alignment horizontal="right"/>
    </xf>
    <xf numFmtId="169" fontId="17" fillId="0" borderId="0" xfId="23" applyNumberFormat="1" applyFont="1" applyBorder="1" applyAlignment="1">
      <alignment horizontal="right"/>
    </xf>
    <xf numFmtId="169" fontId="29" fillId="0" borderId="0" xfId="23" applyNumberFormat="1" applyFont="1" applyBorder="1" applyAlignment="1">
      <alignment horizontal="right"/>
    </xf>
    <xf numFmtId="169" fontId="17" fillId="0" borderId="0" xfId="23" applyNumberFormat="1" applyFont="1" applyFill="1" applyBorder="1" applyAlignment="1">
      <alignment horizontal="right"/>
    </xf>
    <xf numFmtId="0" fontId="17" fillId="0" borderId="7" xfId="0" applyFont="1" applyBorder="1" applyAlignment="1">
      <alignment/>
    </xf>
    <xf numFmtId="169" fontId="17" fillId="0" borderId="8" xfId="23" applyNumberFormat="1" applyFont="1" applyBorder="1" applyAlignment="1">
      <alignment horizontal="right"/>
    </xf>
    <xf numFmtId="169" fontId="29" fillId="0" borderId="8" xfId="23" applyNumberFormat="1" applyFont="1" applyBorder="1" applyAlignment="1">
      <alignment horizontal="right"/>
    </xf>
    <xf numFmtId="169" fontId="17" fillId="0" borderId="8" xfId="23" applyNumberFormat="1" applyFont="1" applyFill="1" applyBorder="1" applyAlignment="1">
      <alignment horizontal="right"/>
    </xf>
    <xf numFmtId="0" fontId="17" fillId="0" borderId="4" xfId="21" applyFont="1" applyBorder="1">
      <alignment/>
      <protection/>
    </xf>
    <xf numFmtId="0" fontId="20" fillId="0" borderId="4" xfId="21" applyFont="1" applyBorder="1">
      <alignment/>
      <protection/>
    </xf>
    <xf numFmtId="169" fontId="20" fillId="0" borderId="0" xfId="0" applyNumberFormat="1" applyFont="1" applyFill="1" applyBorder="1" applyAlignment="1">
      <alignment horizontal="right"/>
    </xf>
    <xf numFmtId="0" fontId="18" fillId="0" borderId="13" xfId="0" applyFont="1" applyBorder="1" applyAlignment="1">
      <alignment/>
    </xf>
    <xf numFmtId="169" fontId="18" fillId="0" borderId="14" xfId="23" applyNumberFormat="1" applyFont="1" applyBorder="1" applyAlignment="1">
      <alignment horizontal="right"/>
    </xf>
    <xf numFmtId="169" fontId="19" fillId="0" borderId="14" xfId="23" applyNumberFormat="1" applyFont="1" applyBorder="1" applyAlignment="1">
      <alignment horizontal="right"/>
    </xf>
    <xf numFmtId="169" fontId="18" fillId="0" borderId="14" xfId="23" applyNumberFormat="1" applyFont="1" applyFill="1" applyBorder="1" applyAlignment="1">
      <alignment horizontal="right"/>
    </xf>
    <xf numFmtId="169" fontId="18" fillId="0" borderId="2" xfId="23" applyNumberFormat="1" applyFont="1" applyBorder="1" applyAlignment="1">
      <alignment horizontal="right"/>
    </xf>
    <xf numFmtId="169" fontId="19" fillId="0" borderId="2" xfId="23" applyNumberFormat="1" applyFont="1" applyBorder="1" applyAlignment="1">
      <alignment horizontal="right"/>
    </xf>
    <xf numFmtId="169" fontId="18" fillId="0" borderId="2" xfId="23" applyNumberFormat="1" applyFont="1" applyFill="1" applyBorder="1" applyAlignment="1">
      <alignment horizontal="right"/>
    </xf>
    <xf numFmtId="0" fontId="17" fillId="0" borderId="2" xfId="22" applyFont="1" applyBorder="1" applyAlignment="1">
      <alignment horizontal="center" vertical="top"/>
      <protection/>
    </xf>
    <xf numFmtId="0" fontId="19" fillId="0" borderId="2" xfId="0" applyFont="1" applyBorder="1" applyAlignment="1">
      <alignment horizontal="center" vertical="top"/>
    </xf>
    <xf numFmtId="0" fontId="30" fillId="0" borderId="0" xfId="0" applyFont="1" applyAlignment="1">
      <alignment vertical="center"/>
    </xf>
    <xf numFmtId="0" fontId="22" fillId="0" borderId="0" xfId="0" applyFont="1" applyAlignment="1">
      <alignment horizontal="right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/>
    </xf>
    <xf numFmtId="169" fontId="21" fillId="0" borderId="12" xfId="23" applyNumberFormat="1" applyFont="1" applyBorder="1" applyAlignment="1">
      <alignment horizontal="right"/>
    </xf>
    <xf numFmtId="169" fontId="23" fillId="0" borderId="12" xfId="23" applyNumberFormat="1" applyFont="1" applyBorder="1" applyAlignment="1">
      <alignment horizontal="right"/>
    </xf>
    <xf numFmtId="169" fontId="21" fillId="0" borderId="12" xfId="23" applyNumberFormat="1" applyFont="1" applyFill="1" applyBorder="1" applyAlignment="1">
      <alignment horizontal="right"/>
    </xf>
    <xf numFmtId="169" fontId="21" fillId="0" borderId="0" xfId="23" applyNumberFormat="1" applyFont="1" applyBorder="1" applyAlignment="1">
      <alignment horizontal="right"/>
    </xf>
    <xf numFmtId="169" fontId="23" fillId="0" borderId="0" xfId="23" applyNumberFormat="1" applyFont="1" applyBorder="1" applyAlignment="1">
      <alignment horizontal="right"/>
    </xf>
    <xf numFmtId="169" fontId="21" fillId="0" borderId="0" xfId="23" applyNumberFormat="1" applyFont="1" applyFill="1" applyBorder="1" applyAlignment="1">
      <alignment horizontal="right"/>
    </xf>
    <xf numFmtId="169" fontId="22" fillId="0" borderId="0" xfId="23" applyNumberFormat="1" applyFont="1" applyBorder="1" applyAlignment="1">
      <alignment horizontal="right"/>
    </xf>
    <xf numFmtId="169" fontId="32" fillId="0" borderId="0" xfId="23" applyNumberFormat="1" applyFont="1" applyBorder="1" applyAlignment="1">
      <alignment horizontal="right"/>
    </xf>
    <xf numFmtId="169" fontId="22" fillId="0" borderId="0" xfId="23" applyNumberFormat="1" applyFont="1" applyFill="1" applyBorder="1" applyAlignment="1">
      <alignment horizontal="right"/>
    </xf>
    <xf numFmtId="0" fontId="22" fillId="0" borderId="7" xfId="0" applyFont="1" applyBorder="1" applyAlignment="1">
      <alignment/>
    </xf>
    <xf numFmtId="169" fontId="22" fillId="0" borderId="8" xfId="23" applyNumberFormat="1" applyFont="1" applyBorder="1" applyAlignment="1">
      <alignment horizontal="right"/>
    </xf>
    <xf numFmtId="169" fontId="32" fillId="0" borderId="8" xfId="23" applyNumberFormat="1" applyFont="1" applyBorder="1" applyAlignment="1">
      <alignment horizontal="right"/>
    </xf>
    <xf numFmtId="169" fontId="22" fillId="0" borderId="8" xfId="23" applyNumberFormat="1" applyFont="1" applyFill="1" applyBorder="1" applyAlignment="1">
      <alignment horizontal="right"/>
    </xf>
    <xf numFmtId="0" fontId="22" fillId="0" borderId="4" xfId="21" applyFont="1" applyBorder="1">
      <alignment/>
      <protection/>
    </xf>
    <xf numFmtId="0" fontId="24" fillId="0" borderId="4" xfId="21" applyFont="1" applyBorder="1">
      <alignment/>
      <protection/>
    </xf>
    <xf numFmtId="169" fontId="24" fillId="0" borderId="0" xfId="0" applyNumberFormat="1" applyFont="1" applyFill="1" applyBorder="1" applyAlignment="1">
      <alignment horizontal="right"/>
    </xf>
    <xf numFmtId="0" fontId="21" fillId="0" borderId="13" xfId="0" applyFont="1" applyBorder="1" applyAlignment="1">
      <alignment/>
    </xf>
    <xf numFmtId="169" fontId="21" fillId="0" borderId="14" xfId="23" applyNumberFormat="1" applyFont="1" applyBorder="1" applyAlignment="1">
      <alignment horizontal="right"/>
    </xf>
    <xf numFmtId="169" fontId="23" fillId="0" borderId="14" xfId="23" applyNumberFormat="1" applyFont="1" applyBorder="1" applyAlignment="1">
      <alignment horizontal="right"/>
    </xf>
    <xf numFmtId="169" fontId="21" fillId="0" borderId="14" xfId="23" applyNumberFormat="1" applyFont="1" applyFill="1" applyBorder="1" applyAlignment="1">
      <alignment horizontal="right"/>
    </xf>
    <xf numFmtId="169" fontId="21" fillId="0" borderId="2" xfId="23" applyNumberFormat="1" applyFont="1" applyBorder="1" applyAlignment="1">
      <alignment horizontal="right"/>
    </xf>
    <xf numFmtId="169" fontId="23" fillId="0" borderId="2" xfId="23" applyNumberFormat="1" applyFont="1" applyBorder="1" applyAlignment="1">
      <alignment horizontal="right"/>
    </xf>
    <xf numFmtId="169" fontId="21" fillId="0" borderId="2" xfId="23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33" fillId="0" borderId="0" xfId="0" applyFont="1" applyAlignment="1">
      <alignment/>
    </xf>
    <xf numFmtId="3" fontId="22" fillId="0" borderId="0" xfId="0" applyNumberFormat="1" applyFont="1" applyFill="1" applyBorder="1" applyAlignment="1">
      <alignment horizontal="right"/>
    </xf>
    <xf numFmtId="3" fontId="22" fillId="0" borderId="6" xfId="0" applyNumberFormat="1" applyFont="1" applyBorder="1" applyAlignment="1">
      <alignment horizontal="right"/>
    </xf>
    <xf numFmtId="3" fontId="22" fillId="0" borderId="2" xfId="0" applyNumberFormat="1" applyFont="1" applyBorder="1" applyAlignment="1">
      <alignment horizontal="right"/>
    </xf>
    <xf numFmtId="3" fontId="22" fillId="0" borderId="2" xfId="0" applyNumberFormat="1" applyFont="1" applyFill="1" applyBorder="1" applyAlignment="1">
      <alignment horizontal="right"/>
    </xf>
    <xf numFmtId="178" fontId="21" fillId="0" borderId="0" xfId="0" applyNumberFormat="1" applyFont="1" applyBorder="1" applyAlignment="1">
      <alignment horizontal="right"/>
    </xf>
    <xf numFmtId="178" fontId="23" fillId="0" borderId="0" xfId="0" applyNumberFormat="1" applyFont="1" applyFill="1" applyBorder="1" applyAlignment="1">
      <alignment horizontal="right"/>
    </xf>
    <xf numFmtId="178" fontId="21" fillId="0" borderId="1" xfId="0" applyNumberFormat="1" applyFont="1" applyBorder="1" applyAlignment="1">
      <alignment horizontal="right"/>
    </xf>
    <xf numFmtId="178" fontId="23" fillId="0" borderId="1" xfId="0" applyNumberFormat="1" applyFont="1" applyBorder="1" applyAlignment="1">
      <alignment horizontal="right"/>
    </xf>
    <xf numFmtId="167" fontId="22" fillId="0" borderId="0" xfId="23" applyNumberFormat="1" applyFont="1" applyBorder="1" applyAlignment="1">
      <alignment horizontal="right"/>
    </xf>
    <xf numFmtId="167" fontId="23" fillId="0" borderId="0" xfId="23" applyNumberFormat="1" applyFont="1" applyBorder="1" applyAlignment="1">
      <alignment horizontal="right"/>
    </xf>
    <xf numFmtId="167" fontId="22" fillId="0" borderId="8" xfId="23" applyNumberFormat="1" applyFont="1" applyBorder="1" applyAlignment="1">
      <alignment horizontal="right"/>
    </xf>
    <xf numFmtId="167" fontId="23" fillId="0" borderId="8" xfId="23" applyNumberFormat="1" applyFont="1" applyBorder="1" applyAlignment="1">
      <alignment horizontal="right"/>
    </xf>
    <xf numFmtId="167" fontId="22" fillId="0" borderId="2" xfId="23" applyNumberFormat="1" applyFont="1" applyBorder="1" applyAlignment="1">
      <alignment horizontal="right"/>
    </xf>
    <xf numFmtId="167" fontId="23" fillId="0" borderId="2" xfId="23" applyNumberFormat="1" applyFont="1" applyBorder="1" applyAlignment="1">
      <alignment horizontal="right"/>
    </xf>
    <xf numFmtId="178" fontId="23" fillId="0" borderId="1" xfId="0" applyNumberFormat="1" applyFont="1" applyFill="1" applyBorder="1" applyAlignment="1">
      <alignment horizontal="right"/>
    </xf>
    <xf numFmtId="167" fontId="22" fillId="0" borderId="0" xfId="23" applyNumberFormat="1" applyFont="1" applyAlignment="1">
      <alignment horizontal="right"/>
    </xf>
    <xf numFmtId="167" fontId="23" fillId="0" borderId="0" xfId="23" applyNumberFormat="1" applyFont="1" applyFill="1" applyAlignment="1">
      <alignment horizontal="right"/>
    </xf>
    <xf numFmtId="177" fontId="24" fillId="0" borderId="0" xfId="23" applyNumberFormat="1" applyFont="1" applyBorder="1" applyAlignment="1">
      <alignment horizontal="right"/>
    </xf>
    <xf numFmtId="177" fontId="25" fillId="0" borderId="0" xfId="23" applyNumberFormat="1" applyFont="1" applyFill="1" applyBorder="1" applyAlignment="1">
      <alignment horizontal="right"/>
    </xf>
    <xf numFmtId="167" fontId="23" fillId="0" borderId="2" xfId="23" applyNumberFormat="1" applyFont="1" applyFill="1" applyBorder="1" applyAlignment="1">
      <alignment horizontal="right"/>
    </xf>
    <xf numFmtId="167" fontId="21" fillId="0" borderId="10" xfId="23" applyNumberFormat="1" applyFont="1" applyBorder="1" applyAlignment="1">
      <alignment horizontal="right"/>
    </xf>
    <xf numFmtId="167" fontId="23" fillId="0" borderId="10" xfId="23" applyNumberFormat="1" applyFont="1" applyFill="1" applyBorder="1" applyAlignment="1">
      <alignment horizontal="right"/>
    </xf>
    <xf numFmtId="167" fontId="23" fillId="0" borderId="0" xfId="0" applyNumberFormat="1" applyFont="1" applyFill="1" applyBorder="1" applyAlignment="1">
      <alignment horizontal="right"/>
    </xf>
    <xf numFmtId="178" fontId="22" fillId="0" borderId="0" xfId="0" applyNumberFormat="1" applyFont="1" applyBorder="1" applyAlignment="1">
      <alignment horizontal="right"/>
    </xf>
    <xf numFmtId="4" fontId="22" fillId="0" borderId="0" xfId="0" applyNumberFormat="1" applyFont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4" fontId="22" fillId="0" borderId="2" xfId="0" applyNumberFormat="1" applyFont="1" applyBorder="1" applyAlignment="1">
      <alignment horizontal="right"/>
    </xf>
    <xf numFmtId="4" fontId="23" fillId="0" borderId="2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49" fontId="21" fillId="0" borderId="4" xfId="0" applyNumberFormat="1" applyFont="1" applyBorder="1" applyAlignment="1">
      <alignment/>
    </xf>
    <xf numFmtId="164" fontId="23" fillId="0" borderId="0" xfId="0" applyNumberFormat="1" applyFont="1" applyFill="1" applyBorder="1" applyAlignment="1">
      <alignment horizontal="right"/>
    </xf>
    <xf numFmtId="167" fontId="23" fillId="0" borderId="0" xfId="23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3" fontId="21" fillId="0" borderId="0" xfId="0" applyNumberFormat="1" applyFont="1" applyBorder="1" applyAlignment="1">
      <alignment/>
    </xf>
    <xf numFmtId="0" fontId="16" fillId="0" borderId="0" xfId="0" applyFont="1" applyAlignment="1">
      <alignment horizontal="left"/>
    </xf>
    <xf numFmtId="0" fontId="28" fillId="0" borderId="0" xfId="0" applyFont="1" applyBorder="1" applyAlignment="1">
      <alignment/>
    </xf>
    <xf numFmtId="0" fontId="22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0" fillId="0" borderId="1" xfId="22" applyFont="1" applyBorder="1" applyAlignment="1">
      <alignment horizontal="center"/>
      <protection/>
    </xf>
    <xf numFmtId="0" fontId="10" fillId="0" borderId="0" xfId="22" applyFont="1" applyBorder="1" applyAlignment="1">
      <alignment horizontal="center"/>
      <protection/>
    </xf>
    <xf numFmtId="0" fontId="10" fillId="0" borderId="2" xfId="22" applyFont="1" applyBorder="1" applyAlignment="1">
      <alignment horizontal="center"/>
      <protection/>
    </xf>
    <xf numFmtId="0" fontId="18" fillId="0" borderId="5" xfId="0" applyFont="1" applyBorder="1" applyAlignment="1">
      <alignment/>
    </xf>
    <xf numFmtId="0" fontId="34" fillId="0" borderId="4" xfId="22" applyFont="1" applyBorder="1">
      <alignment/>
      <protection/>
    </xf>
    <xf numFmtId="0" fontId="10" fillId="0" borderId="4" xfId="22" applyFont="1" applyBorder="1">
      <alignment/>
      <protection/>
    </xf>
    <xf numFmtId="0" fontId="34" fillId="0" borderId="11" xfId="0" applyFont="1" applyBorder="1" applyAlignment="1">
      <alignment/>
    </xf>
    <xf numFmtId="0" fontId="34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21" applyFont="1" applyBorder="1">
      <alignment/>
      <protection/>
    </xf>
    <xf numFmtId="169" fontId="35" fillId="0" borderId="0" xfId="0" applyNumberFormat="1" applyFont="1" applyFill="1" applyBorder="1" applyAlignment="1">
      <alignment horizontal="right"/>
    </xf>
    <xf numFmtId="0" fontId="34" fillId="0" borderId="13" xfId="0" applyFont="1" applyBorder="1" applyAlignment="1">
      <alignment/>
    </xf>
    <xf numFmtId="0" fontId="34" fillId="0" borderId="3" xfId="0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0" fontId="11" fillId="0" borderId="0" xfId="0" applyFont="1" applyAlignment="1">
      <alignment horizontal="center"/>
    </xf>
    <xf numFmtId="0" fontId="23" fillId="0" borderId="1" xfId="0" applyFont="1" applyBorder="1" applyAlignment="1">
      <alignment horizontal="right" wrapText="1"/>
    </xf>
    <xf numFmtId="0" fontId="23" fillId="0" borderId="0" xfId="0" applyFont="1" applyBorder="1" applyAlignment="1">
      <alignment horizontal="right" wrapText="1"/>
    </xf>
    <xf numFmtId="0" fontId="23" fillId="0" borderId="2" xfId="0" applyFont="1" applyBorder="1" applyAlignment="1">
      <alignment horizontal="right" wrapText="1"/>
    </xf>
    <xf numFmtId="0" fontId="22" fillId="0" borderId="1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2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horizontal="right" vertical="center" wrapText="1"/>
    </xf>
    <xf numFmtId="0" fontId="23" fillId="0" borderId="1" xfId="0" applyFont="1" applyBorder="1" applyAlignment="1" applyProtection="1">
      <alignment horizontal="right" wrapText="1"/>
      <protection/>
    </xf>
    <xf numFmtId="0" fontId="23" fillId="0" borderId="0" xfId="0" applyFont="1" applyBorder="1" applyAlignment="1" applyProtection="1">
      <alignment horizontal="right" wrapText="1"/>
      <protection/>
    </xf>
    <xf numFmtId="0" fontId="23" fillId="0" borderId="2" xfId="0" applyFont="1" applyBorder="1" applyAlignment="1" applyProtection="1">
      <alignment horizontal="right" wrapText="1"/>
      <protection/>
    </xf>
    <xf numFmtId="0" fontId="23" fillId="0" borderId="1" xfId="0" applyFont="1" applyBorder="1" applyAlignment="1" applyProtection="1">
      <alignment horizontal="right" vertical="top" wrapText="1"/>
      <protection/>
    </xf>
    <xf numFmtId="0" fontId="23" fillId="0" borderId="0" xfId="0" applyFont="1" applyBorder="1" applyAlignment="1" applyProtection="1">
      <alignment horizontal="right" vertical="top" wrapText="1"/>
      <protection/>
    </xf>
    <xf numFmtId="0" fontId="23" fillId="0" borderId="2" xfId="0" applyFont="1" applyBorder="1" applyAlignment="1" applyProtection="1">
      <alignment horizontal="right" vertical="top" wrapText="1"/>
      <protection/>
    </xf>
    <xf numFmtId="0" fontId="23" fillId="0" borderId="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0" fontId="23" fillId="0" borderId="2" xfId="0" applyFont="1" applyBorder="1" applyAlignment="1">
      <alignment horizontal="right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Guide99" xfId="21"/>
    <cellStyle name="Normal_zau98_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onctions\Finances\Communes\CA\2009\avec_base_DGFiP\Guide2009\Guide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2008"/>
      <sheetName val="table2009"/>
      <sheetName val="calcul2008"/>
      <sheetName val="calcul2008_HR"/>
      <sheetName val="Evolution 2009_2008"/>
      <sheetName val="Evolution 2009_2008_HR"/>
      <sheetName val="Evol_str_guide"/>
      <sheetName val="Montant en €_hab"/>
      <sheetName val="graph_mont"/>
      <sheetName val="Guide 2009"/>
      <sheetName val="Evol_glob_pr_guide"/>
    </sheetNames>
    <sheetDataSet>
      <sheetData sheetId="5">
        <row r="32">
          <cell r="AF32">
            <v>-0.018132723531070205</v>
          </cell>
        </row>
      </sheetData>
      <sheetData sheetId="6">
        <row r="11">
          <cell r="G11">
            <v>-1.1020275397256474</v>
          </cell>
        </row>
        <row r="12">
          <cell r="G12">
            <v>0.12493714549082213</v>
          </cell>
        </row>
        <row r="14">
          <cell r="G14">
            <v>-0.47785004921271357</v>
          </cell>
        </row>
        <row r="15">
          <cell r="G15">
            <v>0.2707472036023617</v>
          </cell>
        </row>
        <row r="17">
          <cell r="G17">
            <v>-8.383153642342734</v>
          </cell>
        </row>
        <row r="18">
          <cell r="G18">
            <v>-0.2437753075066551</v>
          </cell>
        </row>
        <row r="20">
          <cell r="G20">
            <v>0.6670505398637339</v>
          </cell>
        </row>
        <row r="21">
          <cell r="G21">
            <v>5.917101961081106</v>
          </cell>
        </row>
        <row r="22">
          <cell r="G22">
            <v>5.603917966027971</v>
          </cell>
        </row>
        <row r="23">
          <cell r="G23">
            <v>-1.6000346391096376</v>
          </cell>
        </row>
        <row r="30">
          <cell r="G30">
            <v>-1.6002473417906393</v>
          </cell>
        </row>
        <row r="34">
          <cell r="G34">
            <v>-3.057382653644436</v>
          </cell>
        </row>
        <row r="35">
          <cell r="G35">
            <v>-2.8535277227768163</v>
          </cell>
        </row>
        <row r="37">
          <cell r="G37">
            <v>-3.2124803773530886</v>
          </cell>
        </row>
        <row r="39">
          <cell r="G39">
            <v>1.9427388060167194</v>
          </cell>
        </row>
        <row r="40">
          <cell r="G40">
            <v>16.935065946046123</v>
          </cell>
        </row>
        <row r="42">
          <cell r="G42">
            <v>-17.647188017014372</v>
          </cell>
        </row>
      </sheetData>
      <sheetData sheetId="7">
        <row r="6">
          <cell r="G6">
            <v>35654</v>
          </cell>
        </row>
        <row r="8">
          <cell r="G8">
            <v>32041014</v>
          </cell>
        </row>
        <row r="22">
          <cell r="O22">
            <v>1139.374530207752</v>
          </cell>
        </row>
        <row r="23">
          <cell r="O23">
            <v>709.272350585097</v>
          </cell>
        </row>
        <row r="24">
          <cell r="O24">
            <v>430.10217962265494</v>
          </cell>
        </row>
        <row r="25">
          <cell r="O25">
            <v>680.6335143928341</v>
          </cell>
        </row>
        <row r="26">
          <cell r="O26">
            <v>212.9008723358277</v>
          </cell>
        </row>
        <row r="27">
          <cell r="O27">
            <v>328.82030036190184</v>
          </cell>
        </row>
        <row r="28">
          <cell r="O28">
            <v>127.2641489688882</v>
          </cell>
        </row>
        <row r="29">
          <cell r="O29">
            <v>15.793534128957234</v>
          </cell>
        </row>
        <row r="30">
          <cell r="O30">
            <v>-4.145341402740874</v>
          </cell>
        </row>
        <row r="31">
          <cell r="O31">
            <v>899.3463266352932</v>
          </cell>
        </row>
        <row r="32">
          <cell r="O32">
            <v>472.114176603462</v>
          </cell>
        </row>
        <row r="33">
          <cell r="O33">
            <v>336.44515128511495</v>
          </cell>
        </row>
        <row r="35">
          <cell r="O35">
            <v>284.01318598718507</v>
          </cell>
        </row>
        <row r="36">
          <cell r="O36">
            <v>200.9660612916331</v>
          </cell>
        </row>
        <row r="37">
          <cell r="O37">
            <v>40.69923610438796</v>
          </cell>
        </row>
        <row r="38">
          <cell r="O38">
            <v>54.658308046680425</v>
          </cell>
        </row>
        <row r="44">
          <cell r="O44">
            <v>28.472429114435375</v>
          </cell>
        </row>
        <row r="46">
          <cell r="O46">
            <v>75.55634624734411</v>
          </cell>
        </row>
        <row r="48">
          <cell r="G48">
            <v>1375445865.8700001</v>
          </cell>
          <cell r="O48">
            <v>339.00302909296187</v>
          </cell>
        </row>
        <row r="49">
          <cell r="O49">
            <v>262.46341561506136</v>
          </cell>
        </row>
        <row r="50">
          <cell r="O50">
            <v>163.89403274877628</v>
          </cell>
        </row>
        <row r="51">
          <cell r="O51">
            <v>82.098455540452</v>
          </cell>
        </row>
        <row r="53">
          <cell r="O53">
            <v>708.4178553965239</v>
          </cell>
        </row>
        <row r="61">
          <cell r="G61">
            <v>2643942967.4599996</v>
          </cell>
        </row>
        <row r="108">
          <cell r="J108">
            <v>190.07397605019617</v>
          </cell>
        </row>
        <row r="135">
          <cell r="G135">
            <v>10779134318</v>
          </cell>
        </row>
        <row r="140">
          <cell r="G140">
            <v>21060730537</v>
          </cell>
        </row>
        <row r="142">
          <cell r="G142">
            <v>1660868372</v>
          </cell>
        </row>
        <row r="143">
          <cell r="G143">
            <v>481152010</v>
          </cell>
        </row>
        <row r="144">
          <cell r="G144">
            <v>4718561672</v>
          </cell>
        </row>
        <row r="146">
          <cell r="G146">
            <v>7748817171</v>
          </cell>
        </row>
        <row r="155">
          <cell r="G155">
            <v>10785807108</v>
          </cell>
        </row>
        <row r="156">
          <cell r="G156">
            <v>17135762979</v>
          </cell>
        </row>
        <row r="245">
          <cell r="G245">
            <v>34280905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8"/>
  <sheetViews>
    <sheetView tabSelected="1" workbookViewId="0" topLeftCell="A1">
      <selection activeCell="A35" sqref="A35"/>
    </sheetView>
  </sheetViews>
  <sheetFormatPr defaultColWidth="11.421875" defaultRowHeight="12.75"/>
  <cols>
    <col min="1" max="1" width="68.421875" style="0" customWidth="1"/>
  </cols>
  <sheetData>
    <row r="2" spans="1:2" ht="12.75">
      <c r="A2" s="15"/>
      <c r="B2" s="15"/>
    </row>
    <row r="3" spans="1:2" ht="12.75">
      <c r="A3" s="15"/>
      <c r="B3" s="15"/>
    </row>
    <row r="4" spans="1:2" ht="12.75">
      <c r="A4" s="15"/>
      <c r="B4" s="15"/>
    </row>
    <row r="5" spans="1:2" ht="15.75">
      <c r="A5" s="219" t="s">
        <v>0</v>
      </c>
      <c r="B5" s="219"/>
    </row>
    <row r="6" spans="1:2" ht="15.75">
      <c r="A6" s="16"/>
      <c r="B6" s="15"/>
    </row>
    <row r="7" spans="1:2" ht="15.75">
      <c r="A7" s="16"/>
      <c r="B7" s="15"/>
    </row>
    <row r="8" spans="1:2" ht="15.75">
      <c r="A8" s="16"/>
      <c r="B8" s="15"/>
    </row>
    <row r="9" spans="1:2" ht="12.75">
      <c r="A9" s="15"/>
      <c r="B9" s="15"/>
    </row>
    <row r="10" spans="1:2" ht="12.75">
      <c r="A10" s="17" t="s">
        <v>1</v>
      </c>
      <c r="B10" s="15"/>
    </row>
    <row r="11" spans="1:2" ht="12.75">
      <c r="A11" s="18" t="s">
        <v>2</v>
      </c>
      <c r="B11" s="15"/>
    </row>
    <row r="12" spans="1:2" ht="12.75">
      <c r="A12" s="15"/>
      <c r="B12" s="15"/>
    </row>
    <row r="13" spans="1:2" ht="12.75">
      <c r="A13" s="17" t="s">
        <v>3</v>
      </c>
      <c r="B13" s="15"/>
    </row>
    <row r="14" spans="1:2" ht="12.75">
      <c r="A14" s="18" t="s">
        <v>82</v>
      </c>
      <c r="B14" s="15"/>
    </row>
    <row r="15" spans="1:2" ht="12.75">
      <c r="A15" s="18" t="s">
        <v>83</v>
      </c>
      <c r="B15" s="15"/>
    </row>
    <row r="16" spans="1:2" ht="12.75">
      <c r="A16" s="18" t="s">
        <v>84</v>
      </c>
      <c r="B16" s="15"/>
    </row>
    <row r="17" spans="1:2" ht="12.75">
      <c r="A17" s="19"/>
      <c r="B17" s="15"/>
    </row>
    <row r="18" spans="1:2" ht="12.75">
      <c r="A18" s="17" t="s">
        <v>4</v>
      </c>
      <c r="B18" s="15"/>
    </row>
    <row r="19" spans="1:2" ht="12.75">
      <c r="A19" s="18" t="s">
        <v>85</v>
      </c>
      <c r="B19" s="15"/>
    </row>
    <row r="20" spans="1:2" ht="12.75">
      <c r="A20" s="18" t="s">
        <v>86</v>
      </c>
      <c r="B20" s="15"/>
    </row>
    <row r="21" spans="1:2" ht="12.75">
      <c r="A21" s="18" t="s">
        <v>87</v>
      </c>
      <c r="B21" s="15"/>
    </row>
    <row r="22" spans="1:2" ht="12.75">
      <c r="A22" s="19"/>
      <c r="B22" s="15"/>
    </row>
    <row r="23" spans="1:2" ht="12.75">
      <c r="A23" s="17" t="s">
        <v>5</v>
      </c>
      <c r="B23" s="15"/>
    </row>
    <row r="24" spans="1:2" ht="12.75">
      <c r="A24" s="18" t="s">
        <v>88</v>
      </c>
      <c r="B24" s="15"/>
    </row>
    <row r="25" spans="1:2" ht="12.75">
      <c r="A25" s="15"/>
      <c r="B25" s="15"/>
    </row>
    <row r="26" spans="1:2" ht="12.75">
      <c r="A26" s="15"/>
      <c r="B26" s="15"/>
    </row>
    <row r="27" spans="1:2" ht="13.5">
      <c r="A27" s="20" t="s">
        <v>105</v>
      </c>
      <c r="B27" s="15"/>
    </row>
    <row r="28" spans="1:2" ht="13.5">
      <c r="A28" s="20" t="s">
        <v>106</v>
      </c>
      <c r="B28" s="15"/>
    </row>
  </sheetData>
  <mergeCells count="1">
    <mergeCell ref="A5:B5"/>
  </mergeCells>
  <hyperlinks>
    <hyperlink ref="A24" location="Montagne_non_touristique!A1" display="Montagne_non_touristique!A1"/>
    <hyperlink ref="A21" location="Périurbaine!A1" display="Périurbaine!A1"/>
    <hyperlink ref="A20" location="Pole_urbain!A1" display="Pole_urbain!A1"/>
    <hyperlink ref="A19" location="Rural!A1" display="Rural!A1"/>
    <hyperlink ref="A16" location="Tourisme_ski!A1" display="Tourisme_ski!A1"/>
    <hyperlink ref="A14" location="Tourisme!A1" display="Tourisme!A1"/>
    <hyperlink ref="A11" location="Introductions_Définitions!A1" display="Introductions_Définitions!A1"/>
    <hyperlink ref="A15" location="Dispa_th�ma_pr_CD06.xls#Tourisme_littoral!A1" display="- Les communes touristiques du littoral maritime en 2006"/>
  </hyperlinks>
  <printOptions/>
  <pageMargins left="0.75" right="0.75" top="1" bottom="1" header="0.4921259845" footer="0.4921259845"/>
  <pageSetup firstPageNumber="35" useFirstPageNumber="1" horizontalDpi="600" verticalDpi="600" orientation="portrait" paperSize="9" r:id="rId1"/>
  <headerFooter alignWithMargins="0">
    <oddHeader>&amp;L&amp;7Ministère de l'intérieur, de l'outre-mer, des collectivités territoriales et de l'immigration&amp;R&amp;7Publication: "Les finances des communes
de moins de 10 000 habitants en 2009"</oddHeader>
    <oddFooter>&amp;L&amp;7Direction générale des collectivités locales/DESL
Mise en ligne : avril 2011&amp;R&amp;P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L12:L12"/>
  <sheetViews>
    <sheetView workbookViewId="0" topLeftCell="A1">
      <selection activeCell="A59" sqref="A59"/>
    </sheetView>
  </sheetViews>
  <sheetFormatPr defaultColWidth="11.421875" defaultRowHeight="12.75"/>
  <cols>
    <col min="1" max="8" width="11.421875" style="1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5">
      <c r="L12" s="218"/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</sheetData>
  <printOptions/>
  <pageMargins left="0.59" right="0.1968503937007874" top="0.5905511811023623" bottom="0.7874015748031497" header="0.2362204724409449" footer="0.15748031496062992"/>
  <pageSetup firstPageNumber="36" useFirstPageNumber="1" horizontalDpi="600" verticalDpi="600" orientation="portrait" paperSize="9" r:id="rId4"/>
  <headerFooter alignWithMargins="0">
    <oddHeader>&amp;L&amp;7Ministère de l'intérieur, de l'outre-mer, des collectivités territoriales et de l'immigration&amp;R&amp;7Publication : "Les finances des communes
de moins de 10 000 habitants en 2009"</oddHeader>
    <oddFooter>&amp;L&amp;7Direction générale des collectivités locales/DESL
Mise en ligne : avril 2011&amp;R&amp;P</oddFooter>
  </headerFooter>
  <legacyDrawing r:id="rId3"/>
  <oleObjects>
    <oleObject progId="Word.Document.8" shapeId="1986488" r:id="rId1"/>
    <oleObject progId="Word.Document.8" shapeId="198692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workbookViewId="0" topLeftCell="A1">
      <selection activeCell="A3" sqref="A3"/>
    </sheetView>
  </sheetViews>
  <sheetFormatPr defaultColWidth="11.421875" defaultRowHeight="12.75"/>
  <cols>
    <col min="1" max="1" width="46.7109375" style="0" customWidth="1"/>
    <col min="7" max="8" width="14.421875" style="0" customWidth="1"/>
  </cols>
  <sheetData>
    <row r="1" spans="1:8" ht="18.75">
      <c r="A1" s="21" t="s">
        <v>108</v>
      </c>
      <c r="B1" s="15"/>
      <c r="C1" s="15"/>
      <c r="H1" s="10"/>
    </row>
    <row r="2" spans="1:8" ht="12.75">
      <c r="A2" s="15"/>
      <c r="B2" s="15"/>
      <c r="C2" s="15"/>
      <c r="H2" s="10"/>
    </row>
    <row r="3" spans="1:8" ht="18.75">
      <c r="A3" s="98" t="s">
        <v>89</v>
      </c>
      <c r="B3" s="15"/>
      <c r="C3" s="15"/>
      <c r="D3" s="1"/>
      <c r="E3" s="1"/>
      <c r="F3" s="1"/>
      <c r="G3" s="1"/>
      <c r="H3" s="10"/>
    </row>
    <row r="4" spans="1:8" ht="13.5" thickBot="1">
      <c r="A4" s="22"/>
      <c r="B4" s="22"/>
      <c r="C4" s="22"/>
      <c r="D4" s="22"/>
      <c r="E4" s="22"/>
      <c r="F4" s="22"/>
      <c r="G4" s="23"/>
      <c r="H4" s="24" t="s">
        <v>6</v>
      </c>
    </row>
    <row r="5" spans="1:8" ht="12.75" customHeight="1">
      <c r="A5" s="35"/>
      <c r="B5" s="36" t="s">
        <v>7</v>
      </c>
      <c r="C5" s="36" t="s">
        <v>8</v>
      </c>
      <c r="D5" s="36" t="s">
        <v>9</v>
      </c>
      <c r="E5" s="36" t="s">
        <v>10</v>
      </c>
      <c r="F5" s="36" t="s">
        <v>11</v>
      </c>
      <c r="G5" s="220" t="s">
        <v>12</v>
      </c>
      <c r="H5" s="223" t="s">
        <v>110</v>
      </c>
    </row>
    <row r="6" spans="1:8" ht="12.75">
      <c r="A6" s="37"/>
      <c r="B6" s="38">
        <v>500</v>
      </c>
      <c r="C6" s="38" t="s">
        <v>63</v>
      </c>
      <c r="D6" s="38" t="s">
        <v>63</v>
      </c>
      <c r="E6" s="38" t="s">
        <v>63</v>
      </c>
      <c r="F6" s="38" t="s">
        <v>63</v>
      </c>
      <c r="G6" s="221"/>
      <c r="H6" s="224"/>
    </row>
    <row r="7" spans="1:8" ht="23.25" customHeight="1" thickBot="1">
      <c r="A7" s="39"/>
      <c r="B7" s="40" t="s">
        <v>13</v>
      </c>
      <c r="C7" s="40" t="s">
        <v>107</v>
      </c>
      <c r="D7" s="40" t="s">
        <v>64</v>
      </c>
      <c r="E7" s="40" t="s">
        <v>65</v>
      </c>
      <c r="F7" s="40" t="s">
        <v>66</v>
      </c>
      <c r="G7" s="222"/>
      <c r="H7" s="225"/>
    </row>
    <row r="8" spans="1:8" ht="12.75">
      <c r="A8" s="41" t="s">
        <v>14</v>
      </c>
      <c r="B8" s="42">
        <v>873</v>
      </c>
      <c r="C8" s="42">
        <v>759</v>
      </c>
      <c r="D8" s="42">
        <v>259</v>
      </c>
      <c r="E8" s="42">
        <v>114</v>
      </c>
      <c r="F8" s="42">
        <v>113</v>
      </c>
      <c r="G8" s="42">
        <v>2118</v>
      </c>
      <c r="H8" s="43">
        <f>'[1]Montant en €_hab'!$G$6</f>
        <v>35654</v>
      </c>
    </row>
    <row r="9" spans="1:8" ht="13.5" thickBot="1">
      <c r="A9" s="44" t="s">
        <v>90</v>
      </c>
      <c r="B9" s="45">
        <v>200695</v>
      </c>
      <c r="C9" s="46">
        <v>785019</v>
      </c>
      <c r="D9" s="46">
        <v>688197</v>
      </c>
      <c r="E9" s="46">
        <v>466412</v>
      </c>
      <c r="F9" s="46">
        <v>768646</v>
      </c>
      <c r="G9" s="46">
        <v>2908969</v>
      </c>
      <c r="H9" s="47">
        <f>'[1]Montant en €_hab'!$G$8</f>
        <v>32041014</v>
      </c>
    </row>
    <row r="10" spans="1:8" ht="12.75">
      <c r="A10" s="48" t="s">
        <v>15</v>
      </c>
      <c r="B10" s="49">
        <v>2285.1181690126805</v>
      </c>
      <c r="C10" s="49">
        <v>1868.0397953934878</v>
      </c>
      <c r="D10" s="49">
        <v>1715.094935287425</v>
      </c>
      <c r="E10" s="49">
        <v>1764.038423775546</v>
      </c>
      <c r="F10" s="49">
        <v>1933.1674129443202</v>
      </c>
      <c r="G10" s="50">
        <v>1861.1651759953443</v>
      </c>
      <c r="H10" s="51">
        <f>'[1]Montant en €_hab'!$O$22</f>
        <v>1139.374530207752</v>
      </c>
    </row>
    <row r="11" spans="1:8" ht="13.5" thickBot="1">
      <c r="A11" s="44" t="s">
        <v>16</v>
      </c>
      <c r="B11" s="49">
        <v>2312.248200652732</v>
      </c>
      <c r="C11" s="49">
        <v>1910.2368176693815</v>
      </c>
      <c r="D11" s="49">
        <v>1727.7319961435462</v>
      </c>
      <c r="E11" s="49">
        <v>1787.1696014467896</v>
      </c>
      <c r="F11" s="49">
        <v>2006.2425929881892</v>
      </c>
      <c r="G11" s="50">
        <v>1900.4315679644578</v>
      </c>
      <c r="H11" s="51">
        <f>'[1]Montant en €_hab'!$O$31+'[1]Montant en €_hab'!$O$49</f>
        <v>1161.8097422503545</v>
      </c>
    </row>
    <row r="12" spans="1:8" ht="12.75">
      <c r="A12" s="52" t="s">
        <v>17</v>
      </c>
      <c r="B12" s="53">
        <v>1243.9578844515306</v>
      </c>
      <c r="C12" s="53">
        <v>1106.2169211445832</v>
      </c>
      <c r="D12" s="53">
        <v>1061.9019001390589</v>
      </c>
      <c r="E12" s="53">
        <v>1125.4556826153703</v>
      </c>
      <c r="F12" s="53">
        <v>1331.2756440155808</v>
      </c>
      <c r="G12" s="54">
        <v>1167.7886100951916</v>
      </c>
      <c r="H12" s="55">
        <f>'[1]Montant en €_hab'!$O$23</f>
        <v>709.272350585097</v>
      </c>
    </row>
    <row r="13" spans="1:8" ht="12.75">
      <c r="A13" s="56" t="s">
        <v>18</v>
      </c>
      <c r="B13" s="57">
        <v>0.3435805207369571</v>
      </c>
      <c r="C13" s="57">
        <v>0.3174248626973697</v>
      </c>
      <c r="D13" s="57">
        <v>0.3002404011993616</v>
      </c>
      <c r="E13" s="57">
        <v>0.27916900110990955</v>
      </c>
      <c r="F13" s="57">
        <v>0.2685102205433312</v>
      </c>
      <c r="G13" s="58">
        <v>0.29497053762620995</v>
      </c>
      <c r="H13" s="59">
        <f>'[1]Montant en €_hab'!$O$26/'[1]Montant en €_hab'!$O$25</f>
        <v>0.3127981032872706</v>
      </c>
    </row>
    <row r="14" spans="1:8" ht="12.75">
      <c r="A14" s="56" t="s">
        <v>19</v>
      </c>
      <c r="B14" s="57">
        <v>0.3335493168178335</v>
      </c>
      <c r="C14" s="57">
        <v>0.3911568682230882</v>
      </c>
      <c r="D14" s="57">
        <v>0.4505149825347251</v>
      </c>
      <c r="E14" s="57">
        <v>0.4708495740060671</v>
      </c>
      <c r="F14" s="57">
        <v>0.5051660330453059</v>
      </c>
      <c r="G14" s="58">
        <v>0.446423176838946</v>
      </c>
      <c r="H14" s="59">
        <f>'[1]Montant en €_hab'!$O$27/'[1]Montant en €_hab'!$O$25</f>
        <v>0.4831091819732522</v>
      </c>
    </row>
    <row r="15" spans="1:8" ht="12.75">
      <c r="A15" s="56" t="s">
        <v>81</v>
      </c>
      <c r="B15" s="57">
        <v>0.04433640155361416</v>
      </c>
      <c r="C15" s="57">
        <v>0.049638419248145486</v>
      </c>
      <c r="D15" s="57">
        <v>0.04637322347196621</v>
      </c>
      <c r="E15" s="57">
        <v>0.04383476826426596</v>
      </c>
      <c r="F15" s="57">
        <v>0.04446551517459209</v>
      </c>
      <c r="G15" s="58">
        <v>0.04608869578729886</v>
      </c>
      <c r="H15" s="59">
        <f>'[1]Montant en €_hab'!$O$44/'[1]Montant en €_hab'!$O$25</f>
        <v>0.04183224674123561</v>
      </c>
    </row>
    <row r="16" spans="1:8" ht="12.75">
      <c r="A16" s="56" t="s">
        <v>20</v>
      </c>
      <c r="B16" s="57">
        <v>0.25046322363673407</v>
      </c>
      <c r="C16" s="57">
        <v>0.215947737895043</v>
      </c>
      <c r="D16" s="57">
        <v>0.18410810582651524</v>
      </c>
      <c r="E16" s="57">
        <v>0.17610570322378377</v>
      </c>
      <c r="F16" s="57">
        <v>0.16031351235208083</v>
      </c>
      <c r="G16" s="58">
        <v>0.1886824018849788</v>
      </c>
      <c r="H16" s="59">
        <f>'[1]Montant en €_hab'!$O$28/'[1]Montant en €_hab'!$O$25</f>
        <v>0.18697896338885905</v>
      </c>
    </row>
    <row r="17" spans="1:8" ht="12.75">
      <c r="A17" s="60" t="s">
        <v>21</v>
      </c>
      <c r="B17" s="61">
        <v>0.02807053725486116</v>
      </c>
      <c r="C17" s="61">
        <v>0.025832111936353572</v>
      </c>
      <c r="D17" s="61">
        <v>0.01876328696743188</v>
      </c>
      <c r="E17" s="61">
        <v>0.030040953395973576</v>
      </c>
      <c r="F17" s="61">
        <v>0.021544718884689916</v>
      </c>
      <c r="G17" s="62">
        <v>0.02383518786256635</v>
      </c>
      <c r="H17" s="63">
        <f>'[1]Montant en €_hab'!$O$29/'[1]Montant en €_hab'!$O$25</f>
        <v>0.02320416758061938</v>
      </c>
    </row>
    <row r="18" spans="1:8" ht="13.5" thickBot="1">
      <c r="A18" s="64" t="s">
        <v>22</v>
      </c>
      <c r="B18" s="65">
        <v>0.004288577667248025</v>
      </c>
      <c r="C18" s="65">
        <v>0.0052280031079052726</v>
      </c>
      <c r="D18" s="65">
        <v>0.006706105459162852</v>
      </c>
      <c r="E18" s="65">
        <v>0.00952608352453523</v>
      </c>
      <c r="F18" s="65">
        <v>0.007928121156730892</v>
      </c>
      <c r="G18" s="66">
        <v>0.006957063316073562</v>
      </c>
      <c r="H18" s="67">
        <f>'[1]Montant en €_hab'!$O$30/'[1]Montant en €_hab'!$O$25*(-1)</f>
        <v>0.0060904162300012025</v>
      </c>
    </row>
    <row r="19" spans="1:8" ht="12.75">
      <c r="A19" s="48" t="s">
        <v>23</v>
      </c>
      <c r="B19" s="53">
        <v>1648.1887526345952</v>
      </c>
      <c r="C19" s="53">
        <v>1413.3378187534315</v>
      </c>
      <c r="D19" s="53">
        <v>1351.663917061539</v>
      </c>
      <c r="E19" s="53">
        <v>1385.2624056842449</v>
      </c>
      <c r="F19" s="53">
        <v>1591.961625754899</v>
      </c>
      <c r="G19" s="54">
        <v>1457.6467746923395</v>
      </c>
      <c r="H19" s="55">
        <f>'[1]Montant en €_hab'!$O$31</f>
        <v>899.3463266352932</v>
      </c>
    </row>
    <row r="20" spans="1:8" ht="12.75">
      <c r="A20" s="56" t="s">
        <v>24</v>
      </c>
      <c r="B20" s="68">
        <v>0.09344705959166955</v>
      </c>
      <c r="C20" s="68">
        <v>0.07392005020196463</v>
      </c>
      <c r="D20" s="68">
        <v>0.06551897666785746</v>
      </c>
      <c r="E20" s="68">
        <v>0.060429815302611024</v>
      </c>
      <c r="F20" s="68">
        <v>0.06941130485872232</v>
      </c>
      <c r="G20" s="69">
        <v>0.07024366402410447</v>
      </c>
      <c r="H20" s="70">
        <f>'[1]Montant en €_hab'!$O$38/'[1]Montant en €_hab'!$O$31</f>
        <v>0.06077559492700936</v>
      </c>
    </row>
    <row r="21" spans="1:8" ht="12.75">
      <c r="A21" s="56" t="s">
        <v>25</v>
      </c>
      <c r="B21" s="68">
        <v>0.32507340645228694</v>
      </c>
      <c r="C21" s="68">
        <v>0.2982232487073831</v>
      </c>
      <c r="D21" s="68">
        <v>0.2854980339145513</v>
      </c>
      <c r="E21" s="68">
        <v>0.2764596108478524</v>
      </c>
      <c r="F21" s="68">
        <v>0.23893109502414128</v>
      </c>
      <c r="G21" s="69">
        <v>0.277099433638283</v>
      </c>
      <c r="H21" s="70">
        <f>'[1]Montant en €_hab'!$O$35/'[1]Montant en €_hab'!$O$31</f>
        <v>0.3157995730629801</v>
      </c>
    </row>
    <row r="22" spans="1:8" ht="12.75">
      <c r="A22" s="71" t="s">
        <v>26</v>
      </c>
      <c r="B22" s="72">
        <v>0.23364697507184357</v>
      </c>
      <c r="C22" s="72">
        <v>0.23879513630588284</v>
      </c>
      <c r="D22" s="72">
        <v>0.22962131169387187</v>
      </c>
      <c r="E22" s="72">
        <v>0.2156207517762863</v>
      </c>
      <c r="F22" s="72">
        <v>0.1851575921472711</v>
      </c>
      <c r="G22" s="73">
        <v>0.21737106481032015</v>
      </c>
      <c r="H22" s="74">
        <f>'[1]Montant en €_hab'!$O$36/'[1]Montant en €_hab'!$O$31</f>
        <v>0.22345792198151684</v>
      </c>
    </row>
    <row r="23" spans="1:8" ht="12.75">
      <c r="A23" s="75" t="s">
        <v>27</v>
      </c>
      <c r="B23" s="72">
        <v>0.049204560714322144</v>
      </c>
      <c r="C23" s="72">
        <v>0.028489085412541918</v>
      </c>
      <c r="D23" s="72">
        <v>0.027321658751970176</v>
      </c>
      <c r="E23" s="72">
        <v>0.024944734618948108</v>
      </c>
      <c r="F23" s="72">
        <v>0.019265065600197653</v>
      </c>
      <c r="G23" s="73">
        <v>0.026647058287072464</v>
      </c>
      <c r="H23" s="74">
        <f>'[1]Montant en €_hab'!$O$37/'[1]Montant en €_hab'!$O$31</f>
        <v>0.045254241774306474</v>
      </c>
    </row>
    <row r="24" spans="1:8" ht="12.75">
      <c r="A24" s="56" t="s">
        <v>28</v>
      </c>
      <c r="B24" s="68">
        <v>0.4234584756346361</v>
      </c>
      <c r="C24" s="68">
        <v>0.4970776782183497</v>
      </c>
      <c r="D24" s="68">
        <v>0.5525363628948247</v>
      </c>
      <c r="E24" s="68">
        <v>0.5602168932947429</v>
      </c>
      <c r="F24" s="68">
        <v>0.6084773452242096</v>
      </c>
      <c r="G24" s="69">
        <v>0.5452695317363528</v>
      </c>
      <c r="H24" s="70">
        <f>'[1]Montant en €_hab'!$O$32/'[1]Montant en €_hab'!$O$31</f>
        <v>0.5249525823603167</v>
      </c>
    </row>
    <row r="25" spans="1:8" ht="12.75">
      <c r="A25" s="76" t="s">
        <v>29</v>
      </c>
      <c r="B25" s="72">
        <v>0.32352937968309625</v>
      </c>
      <c r="C25" s="72">
        <v>0.38355996025256783</v>
      </c>
      <c r="D25" s="72">
        <v>0.4018610173496858</v>
      </c>
      <c r="E25" s="72">
        <v>0.40030293209167134</v>
      </c>
      <c r="F25" s="72">
        <v>0.4201800131407616</v>
      </c>
      <c r="G25" s="73">
        <v>0.39601081514483844</v>
      </c>
      <c r="H25" s="74">
        <f>'[1]Montant en €_hab'!$O$33/'[1]Montant en €_hab'!$O$31</f>
        <v>0.3740996558509897</v>
      </c>
    </row>
    <row r="26" spans="1:8" ht="12.75">
      <c r="A26" s="56" t="s">
        <v>30</v>
      </c>
      <c r="B26" s="68">
        <v>0.10821337488246109</v>
      </c>
      <c r="C26" s="68">
        <v>0.0797761682348023</v>
      </c>
      <c r="D26" s="68">
        <v>0.04724032398995252</v>
      </c>
      <c r="E26" s="68">
        <v>0.04495443628681088</v>
      </c>
      <c r="F26" s="68">
        <v>0.035072522371098605</v>
      </c>
      <c r="G26" s="69">
        <v>0.0566504256796844</v>
      </c>
      <c r="H26" s="70">
        <f>'[1]Montant en €_hab'!$G$48/'[1]Montant en €_hab'!$G$8/'[1]Montant en €_hab'!$O$31</f>
        <v>0.04773207182530295</v>
      </c>
    </row>
    <row r="27" spans="1:13" ht="13.5" thickBot="1">
      <c r="A27" s="77" t="s">
        <v>21</v>
      </c>
      <c r="B27" s="65">
        <v>0.04980768343894629</v>
      </c>
      <c r="C27" s="65">
        <v>0.05100285463750025</v>
      </c>
      <c r="D27" s="65">
        <v>0.049206302532814064</v>
      </c>
      <c r="E27" s="65">
        <v>0.057939244267982776</v>
      </c>
      <c r="F27" s="65">
        <v>0.04810773252182812</v>
      </c>
      <c r="G27" s="66">
        <v>0.05073694492157536</v>
      </c>
      <c r="H27" s="70">
        <f>1-H26-H24-H21-H20</f>
        <v>0.05074017782439087</v>
      </c>
      <c r="I27" s="9"/>
      <c r="J27" s="9"/>
      <c r="K27" s="9"/>
      <c r="L27" s="9"/>
      <c r="M27" s="9"/>
    </row>
    <row r="28" spans="1:8" ht="13.5" thickBot="1">
      <c r="A28" s="78" t="s">
        <v>31</v>
      </c>
      <c r="B28" s="79">
        <v>0.24525763055773192</v>
      </c>
      <c r="C28" s="79">
        <v>0.21730183225389796</v>
      </c>
      <c r="D28" s="79">
        <v>0.21437430803983482</v>
      </c>
      <c r="E28" s="79">
        <v>0.18755054782602293</v>
      </c>
      <c r="F28" s="79">
        <v>0.1637514231008567</v>
      </c>
      <c r="G28" s="80">
        <v>0.19885350115656608</v>
      </c>
      <c r="H28" s="81">
        <f>'[1]Montant en €_hab'!$J$108/'[1]Montant en €_hab'!$O$31</f>
        <v>0.21134680869973219</v>
      </c>
    </row>
    <row r="29" spans="1:8" ht="12.75">
      <c r="A29" s="52" t="s">
        <v>32</v>
      </c>
      <c r="B29" s="53">
        <v>1041.1602845611505</v>
      </c>
      <c r="C29" s="53">
        <v>761.8228742489036</v>
      </c>
      <c r="D29" s="53">
        <v>653.193035148366</v>
      </c>
      <c r="E29" s="53">
        <v>638.582741160176</v>
      </c>
      <c r="F29" s="53">
        <v>601.8917689287396</v>
      </c>
      <c r="G29" s="54">
        <v>693.3765659001523</v>
      </c>
      <c r="H29" s="55">
        <f>'[1]Montant en €_hab'!$O$24</f>
        <v>430.10217962265494</v>
      </c>
    </row>
    <row r="30" spans="1:8" ht="12.75">
      <c r="A30" s="82" t="s">
        <v>33</v>
      </c>
      <c r="B30" s="68">
        <v>0.16531697836182463</v>
      </c>
      <c r="C30" s="68">
        <v>0.18474642928052024</v>
      </c>
      <c r="D30" s="68">
        <v>0.2077932938791597</v>
      </c>
      <c r="E30" s="68">
        <v>0.19633983164835786</v>
      </c>
      <c r="F30" s="68">
        <v>0.22015493344742576</v>
      </c>
      <c r="G30" s="69">
        <v>0.19770358240284755</v>
      </c>
      <c r="H30" s="70">
        <f>'[1]Montant en €_hab'!$O$46/'[1]Montant en €_hab'!$O$24</f>
        <v>0.17567068902936642</v>
      </c>
    </row>
    <row r="31" spans="1:8" ht="12.75">
      <c r="A31" s="82" t="s">
        <v>34</v>
      </c>
      <c r="B31" s="68">
        <v>0.8022577345573062</v>
      </c>
      <c r="C31" s="68">
        <v>0.7533864185483107</v>
      </c>
      <c r="D31" s="68">
        <v>0.7515480466676516</v>
      </c>
      <c r="E31" s="68">
        <v>0.767982555705506</v>
      </c>
      <c r="F31" s="68">
        <v>0.7287650769227368</v>
      </c>
      <c r="G31" s="69">
        <v>0.7545475605416535</v>
      </c>
      <c r="H31" s="70">
        <f>'[1]Montant en €_hab'!$O$48/'[1]Montant en €_hab'!$O$24</f>
        <v>0.7881918417395191</v>
      </c>
    </row>
    <row r="32" spans="1:8" ht="13.5" thickBot="1">
      <c r="A32" s="83" t="s">
        <v>21</v>
      </c>
      <c r="B32" s="65">
        <v>0.03242528708086914</v>
      </c>
      <c r="C32" s="65">
        <v>0.0618671521711691</v>
      </c>
      <c r="D32" s="65">
        <v>0.04065865945318875</v>
      </c>
      <c r="E32" s="65">
        <v>0.03567761264613609</v>
      </c>
      <c r="F32" s="65">
        <v>0.05107998962983741</v>
      </c>
      <c r="G32" s="66">
        <v>0.04774885705549887</v>
      </c>
      <c r="H32" s="67">
        <f>1-H31-H30</f>
        <v>0.03613746923111452</v>
      </c>
    </row>
    <row r="33" spans="1:8" ht="12.75">
      <c r="A33" s="84" t="s">
        <v>35</v>
      </c>
      <c r="B33" s="53">
        <v>660.3525859139493</v>
      </c>
      <c r="C33" s="53">
        <v>483.93323263513366</v>
      </c>
      <c r="D33" s="53">
        <v>368.2076646076633</v>
      </c>
      <c r="E33" s="53">
        <v>370.09604707854857</v>
      </c>
      <c r="F33" s="53">
        <v>381.0942103386995</v>
      </c>
      <c r="G33" s="54">
        <v>423.3009814301905</v>
      </c>
      <c r="H33" s="55">
        <f>'[1]Montant en €_hab'!$O$49</f>
        <v>262.46341561506136</v>
      </c>
    </row>
    <row r="34" spans="1:8" ht="12.75">
      <c r="A34" s="82" t="s">
        <v>36</v>
      </c>
      <c r="B34" s="68">
        <v>0.6729869051699082</v>
      </c>
      <c r="C34" s="68">
        <v>0.5784755348560271</v>
      </c>
      <c r="D34" s="68">
        <v>0.5873670300811721</v>
      </c>
      <c r="E34" s="68">
        <v>0.57636993857138</v>
      </c>
      <c r="F34" s="68">
        <v>0.552113967512655</v>
      </c>
      <c r="G34" s="69">
        <v>0.5839110894629207</v>
      </c>
      <c r="H34" s="70">
        <f>'[1]Montant en €_hab'!$O$50/'[1]Montant en €_hab'!$O$49</f>
        <v>0.6244452483585347</v>
      </c>
    </row>
    <row r="35" spans="1:8" ht="12.75">
      <c r="A35" s="56" t="s">
        <v>37</v>
      </c>
      <c r="B35" s="68">
        <v>0.25719940839150257</v>
      </c>
      <c r="C35" s="68">
        <v>0.3533620811937367</v>
      </c>
      <c r="D35" s="68">
        <v>0.31947665410461584</v>
      </c>
      <c r="E35" s="68">
        <v>0.33401040806634336</v>
      </c>
      <c r="F35" s="68">
        <v>0.40434315404900745</v>
      </c>
      <c r="G35" s="69">
        <v>0.3454540908284094</v>
      </c>
      <c r="H35" s="70">
        <f>'[1]Montant en €_hab'!$O$51/'[1]Montant en €_hab'!$O$49</f>
        <v>0.31279961570286297</v>
      </c>
    </row>
    <row r="36" spans="1:8" ht="13.5" thickBot="1">
      <c r="A36" s="64" t="s">
        <v>21</v>
      </c>
      <c r="B36" s="65">
        <v>0.06981368643858922</v>
      </c>
      <c r="C36" s="65">
        <v>0.06816238395023626</v>
      </c>
      <c r="D36" s="65">
        <v>0.09315631581421212</v>
      </c>
      <c r="E36" s="65">
        <v>0.08961965336227659</v>
      </c>
      <c r="F36" s="65">
        <v>0.0435428784383376</v>
      </c>
      <c r="G36" s="66">
        <v>0.07063481970866993</v>
      </c>
      <c r="H36" s="67">
        <f>1-H35-H34</f>
        <v>0.06275513593860238</v>
      </c>
    </row>
    <row r="37" spans="1:8" ht="12.75">
      <c r="A37" s="48" t="s">
        <v>91</v>
      </c>
      <c r="B37" s="85"/>
      <c r="C37" s="85"/>
      <c r="D37" s="85"/>
      <c r="E37" s="85"/>
      <c r="F37" s="85"/>
      <c r="G37" s="86"/>
      <c r="H37" s="87"/>
    </row>
    <row r="38" spans="1:8" ht="12.75">
      <c r="A38" s="56" t="s">
        <v>38</v>
      </c>
      <c r="B38" s="42">
        <v>1356.1105812800522</v>
      </c>
      <c r="C38" s="42">
        <v>1371.735432658318</v>
      </c>
      <c r="D38" s="42">
        <v>1177.9769161301192</v>
      </c>
      <c r="E38" s="42">
        <v>1259.915130271091</v>
      </c>
      <c r="F38" s="42">
        <v>1548.2745422470164</v>
      </c>
      <c r="G38" s="50">
        <v>1353.537194796507</v>
      </c>
      <c r="H38" s="51">
        <f>'[1]Montant en €_hab'!$O$53</f>
        <v>708.4178553965239</v>
      </c>
    </row>
    <row r="39" spans="1:8" ht="12.75">
      <c r="A39" s="56" t="s">
        <v>39</v>
      </c>
      <c r="B39" s="88">
        <v>0.8227883967247913</v>
      </c>
      <c r="C39" s="88">
        <v>0.9705644428790513</v>
      </c>
      <c r="D39" s="88">
        <v>0.8715013408739888</v>
      </c>
      <c r="E39" s="88">
        <v>0.9095136958176244</v>
      </c>
      <c r="F39" s="88">
        <v>0.9725577031499322</v>
      </c>
      <c r="G39" s="89">
        <v>0.928576949022642</v>
      </c>
      <c r="H39" s="90">
        <f>'[1]Montant en €_hab'!$O$53/H19</f>
        <v>0.7877030621194772</v>
      </c>
    </row>
    <row r="40" spans="1:8" ht="13.5" thickBot="1">
      <c r="A40" s="64" t="s">
        <v>40</v>
      </c>
      <c r="B40" s="91">
        <v>3.3547922437875495</v>
      </c>
      <c r="C40" s="91">
        <v>4.466434695060613</v>
      </c>
      <c r="D40" s="91">
        <v>4.065325499322649</v>
      </c>
      <c r="E40" s="91">
        <v>4.8494323602899545</v>
      </c>
      <c r="F40" s="91">
        <v>5.939232067320239</v>
      </c>
      <c r="G40" s="92">
        <v>4.66965350683734</v>
      </c>
      <c r="H40" s="93">
        <f>H38/'[1]Montant en €_hab'!$J$108</f>
        <v>3.7270639048947953</v>
      </c>
    </row>
    <row r="41" spans="1:8" ht="12.75">
      <c r="A41" s="48" t="s">
        <v>41</v>
      </c>
      <c r="B41" s="94"/>
      <c r="C41" s="94"/>
      <c r="D41" s="94"/>
      <c r="E41" s="94"/>
      <c r="F41" s="94"/>
      <c r="G41" s="95"/>
      <c r="H41" s="96"/>
    </row>
    <row r="42" spans="1:8" ht="12.75">
      <c r="A42" s="48" t="s">
        <v>42</v>
      </c>
      <c r="B42" s="49">
        <v>571.7885331971399</v>
      </c>
      <c r="C42" s="49">
        <v>577.6828558544444</v>
      </c>
      <c r="D42" s="49">
        <v>608.7038056399549</v>
      </c>
      <c r="E42" s="49">
        <v>625.414020050942</v>
      </c>
      <c r="F42" s="49">
        <v>745.3676889361293</v>
      </c>
      <c r="G42" s="50">
        <v>636.5759645324512</v>
      </c>
      <c r="H42" s="51">
        <f>('[1]Montant en €_hab'!$G$135+'[1]Montant en €_hab'!$G$61)/'[1]Montant en €_hab'!$G$8</f>
        <v>418.93422241443415</v>
      </c>
    </row>
    <row r="43" spans="1:8" ht="12.75">
      <c r="A43" s="56" t="s">
        <v>43</v>
      </c>
      <c r="B43" s="42">
        <v>497.2328016895637</v>
      </c>
      <c r="C43" s="42">
        <v>558.3609832162439</v>
      </c>
      <c r="D43" s="42">
        <v>630.8658811789355</v>
      </c>
      <c r="E43" s="42">
        <v>627.0453246755262</v>
      </c>
      <c r="F43" s="42">
        <v>727.9630863042531</v>
      </c>
      <c r="G43" s="50">
        <v>623.3109166062673</v>
      </c>
      <c r="H43" s="51">
        <f>'[1]Montant en €_hab'!$G$140/'[1]Montant en €_hab'!$G$245</f>
        <v>614.357483765379</v>
      </c>
    </row>
    <row r="44" spans="1:8" ht="12.75">
      <c r="A44" s="97" t="s">
        <v>44</v>
      </c>
      <c r="B44" s="57">
        <v>0.7271790623178822</v>
      </c>
      <c r="C44" s="57">
        <v>0.7610058638950247</v>
      </c>
      <c r="D44" s="57">
        <v>0.7747578997604332</v>
      </c>
      <c r="E44" s="57">
        <v>0.727876317909737</v>
      </c>
      <c r="F44" s="57">
        <v>0.7869724611722763</v>
      </c>
      <c r="G44" s="58">
        <v>0.7640227466677042</v>
      </c>
      <c r="H44" s="59">
        <f>'[1]Montant en €_hab'!$G$144/('[1]Montant en €_hab'!$G$146-'[1]Montant en €_hab'!$G$143)</f>
        <v>0.6492541369848616</v>
      </c>
    </row>
    <row r="45" spans="1:8" ht="12.75">
      <c r="A45" s="56" t="s">
        <v>45</v>
      </c>
      <c r="B45" s="57">
        <v>0.9193462585407632</v>
      </c>
      <c r="C45" s="57">
        <v>0.8707700642678814</v>
      </c>
      <c r="D45" s="57">
        <v>0.8953040758567339</v>
      </c>
      <c r="E45" s="57">
        <v>0.8854739938360936</v>
      </c>
      <c r="F45" s="57">
        <v>0.9094865023970509</v>
      </c>
      <c r="G45" s="58">
        <v>0.8930799578664398</v>
      </c>
      <c r="H45" s="59">
        <f>'[1]Montant en €_hab'!$G$156/('[1]Montant en €_hab'!$G$140-'[1]Montant en €_hab'!$G$142)</f>
        <v>0.8832930272007424</v>
      </c>
    </row>
    <row r="46" spans="1:8" ht="13.5" thickBot="1">
      <c r="A46" s="64" t="s">
        <v>46</v>
      </c>
      <c r="B46" s="65">
        <v>0.7248618313395611</v>
      </c>
      <c r="C46" s="65">
        <v>0.7683853441767496</v>
      </c>
      <c r="D46" s="65">
        <v>0.7290879804204065</v>
      </c>
      <c r="E46" s="65">
        <v>0.7707895984737826</v>
      </c>
      <c r="F46" s="65">
        <v>0.8009414926884266</v>
      </c>
      <c r="G46" s="66">
        <v>0.7661640321479121</v>
      </c>
      <c r="H46" s="67">
        <f>'[1]Montant en €_hab'!$G$155/'[1]Montant en €_hab'!$G$156</f>
        <v>0.629432556998955</v>
      </c>
    </row>
    <row r="47" spans="1:8" ht="12.75">
      <c r="A47" s="22" t="s">
        <v>47</v>
      </c>
      <c r="B47" s="32"/>
      <c r="C47" s="32"/>
      <c r="D47" s="32"/>
      <c r="E47" s="32"/>
      <c r="F47" s="32"/>
      <c r="G47" s="33"/>
      <c r="H47" s="34"/>
    </row>
    <row r="48" spans="1:8" ht="12.75">
      <c r="A48" s="22" t="s">
        <v>48</v>
      </c>
      <c r="B48" s="22"/>
      <c r="C48" s="32"/>
      <c r="D48" s="32"/>
      <c r="E48" s="32"/>
      <c r="F48" s="22"/>
      <c r="G48" s="22"/>
      <c r="H48" s="34"/>
    </row>
    <row r="49" ht="12.75">
      <c r="H49" s="10"/>
    </row>
    <row r="50" ht="12.75">
      <c r="H50" s="10"/>
    </row>
    <row r="51" ht="12.75">
      <c r="H51" s="10"/>
    </row>
    <row r="52" ht="12.75">
      <c r="H52" s="10"/>
    </row>
    <row r="53" spans="1:8" ht="15" customHeight="1">
      <c r="A53" s="99" t="s">
        <v>92</v>
      </c>
      <c r="B53" s="100"/>
      <c r="C53" s="15"/>
      <c r="D53" s="15"/>
      <c r="E53" s="11"/>
      <c r="H53" s="10"/>
    </row>
    <row r="54" ht="13.5" customHeight="1" thickBot="1">
      <c r="H54" s="10"/>
    </row>
    <row r="55" spans="1:8" ht="12.75" customHeight="1">
      <c r="A55" s="25"/>
      <c r="B55" s="26" t="s">
        <v>7</v>
      </c>
      <c r="C55" s="26" t="s">
        <v>8</v>
      </c>
      <c r="D55" s="26" t="s">
        <v>9</v>
      </c>
      <c r="E55" s="26" t="s">
        <v>10</v>
      </c>
      <c r="F55" s="26" t="s">
        <v>11</v>
      </c>
      <c r="G55" s="101" t="s">
        <v>67</v>
      </c>
      <c r="H55" s="226" t="s">
        <v>109</v>
      </c>
    </row>
    <row r="56" spans="1:8" ht="12.75">
      <c r="A56" s="102"/>
      <c r="B56" s="27">
        <v>500</v>
      </c>
      <c r="C56" s="27" t="s">
        <v>63</v>
      </c>
      <c r="D56" s="27" t="s">
        <v>63</v>
      </c>
      <c r="E56" s="27" t="s">
        <v>63</v>
      </c>
      <c r="F56" s="27" t="s">
        <v>63</v>
      </c>
      <c r="G56" s="103" t="s">
        <v>68</v>
      </c>
      <c r="H56" s="227"/>
    </row>
    <row r="57" spans="1:8" ht="24.75" customHeight="1" thickBot="1">
      <c r="A57" s="28"/>
      <c r="B57" s="128" t="s">
        <v>13</v>
      </c>
      <c r="C57" s="128" t="s">
        <v>107</v>
      </c>
      <c r="D57" s="128" t="s">
        <v>64</v>
      </c>
      <c r="E57" s="128" t="s">
        <v>65</v>
      </c>
      <c r="F57" s="128" t="s">
        <v>66</v>
      </c>
      <c r="G57" s="129" t="s">
        <v>69</v>
      </c>
      <c r="H57" s="228"/>
    </row>
    <row r="58" spans="1:8" ht="12.75">
      <c r="A58" s="104" t="s">
        <v>15</v>
      </c>
      <c r="B58" s="105">
        <v>-0.023046351325070824</v>
      </c>
      <c r="C58" s="105">
        <v>-0.02345426992631483</v>
      </c>
      <c r="D58" s="105">
        <v>-0.028234251434767987</v>
      </c>
      <c r="E58" s="105">
        <v>0.027056680269651467</v>
      </c>
      <c r="F58" s="105">
        <v>-0.038835809767621576</v>
      </c>
      <c r="G58" s="106">
        <v>-0.02727766300452339</v>
      </c>
      <c r="H58" s="107">
        <f>'[1]Evol_str_guide'!$G$11/100</f>
        <v>-0.011020275397256474</v>
      </c>
    </row>
    <row r="59" spans="1:8" ht="12.75">
      <c r="A59" s="30" t="s">
        <v>17</v>
      </c>
      <c r="B59" s="108">
        <v>-0.03737898126421957</v>
      </c>
      <c r="C59" s="108">
        <v>-0.013630603907248018</v>
      </c>
      <c r="D59" s="108">
        <v>-0.0052615539555134205</v>
      </c>
      <c r="E59" s="108">
        <v>0.017480790192373696</v>
      </c>
      <c r="F59" s="108">
        <v>0.014900668989093813</v>
      </c>
      <c r="G59" s="109">
        <v>-0.008465323422119364</v>
      </c>
      <c r="H59" s="110">
        <f>'[1]Evol_str_guide'!$G$12/100</f>
        <v>0.0012493714549082213</v>
      </c>
    </row>
    <row r="60" spans="1:8" ht="12.75">
      <c r="A60" s="31" t="s">
        <v>49</v>
      </c>
      <c r="B60" s="111">
        <v>-0.025866095293536673</v>
      </c>
      <c r="C60" s="111">
        <v>-0.022151877584447255</v>
      </c>
      <c r="D60" s="111">
        <v>-0.0048128955107324956</v>
      </c>
      <c r="E60" s="111">
        <v>-0.004801604581616714</v>
      </c>
      <c r="F60" s="111">
        <v>0.008536808122266093</v>
      </c>
      <c r="G60" s="112">
        <v>-0.009154551271632672</v>
      </c>
      <c r="H60" s="113">
        <f>'[1]Evol_str_guide'!$G$14/100</f>
        <v>-0.004778500492127136</v>
      </c>
    </row>
    <row r="61" spans="1:8" ht="12.75">
      <c r="A61" s="31" t="s">
        <v>50</v>
      </c>
      <c r="B61" s="111">
        <v>-0.020964996408903702</v>
      </c>
      <c r="C61" s="111">
        <v>-0.0050677762712635355</v>
      </c>
      <c r="D61" s="111">
        <v>0.008947732607626602</v>
      </c>
      <c r="E61" s="111">
        <v>0.007999480331621012</v>
      </c>
      <c r="F61" s="111">
        <v>0.024877069650296235</v>
      </c>
      <c r="G61" s="112">
        <v>-0.005445324376732397</v>
      </c>
      <c r="H61" s="113">
        <f>'[1]Evol_str_guide'!$G$15/100</f>
        <v>0.002707472036023617</v>
      </c>
    </row>
    <row r="62" spans="1:8" ht="12.75">
      <c r="A62" s="114" t="s">
        <v>70</v>
      </c>
      <c r="B62" s="115">
        <v>-0.091887068010857</v>
      </c>
      <c r="C62" s="115">
        <v>-0.07208160210084857</v>
      </c>
      <c r="D62" s="115">
        <v>-0.07727972246283743</v>
      </c>
      <c r="E62" s="115">
        <v>-0.11562679909215079</v>
      </c>
      <c r="F62" s="115">
        <v>-0.10012988804898693</v>
      </c>
      <c r="G62" s="116">
        <v>-0.09874547883118345</v>
      </c>
      <c r="H62" s="117">
        <f>'[1]Evol_str_guide'!$G$17/100</f>
        <v>-0.08383153642342733</v>
      </c>
    </row>
    <row r="63" spans="1:8" ht="12.75">
      <c r="A63" s="30" t="s">
        <v>32</v>
      </c>
      <c r="B63" s="108">
        <v>-0.000980709282333958</v>
      </c>
      <c r="C63" s="108">
        <v>-0.033155483063905256</v>
      </c>
      <c r="D63" s="108">
        <v>-0.05592996949009976</v>
      </c>
      <c r="E63" s="108">
        <v>0.06166000967501306</v>
      </c>
      <c r="F63" s="108">
        <v>-0.1262893564791825</v>
      </c>
      <c r="G63" s="109">
        <v>-0.04738507648838097</v>
      </c>
      <c r="H63" s="110">
        <f>'[1]Evol_str_guide'!$G$34/100</f>
        <v>-0.03057382653644436</v>
      </c>
    </row>
    <row r="64" spans="1:8" ht="12.75">
      <c r="A64" s="31" t="s">
        <v>52</v>
      </c>
      <c r="B64" s="111">
        <v>0.002938129308949655</v>
      </c>
      <c r="C64" s="111">
        <v>-0.04917757956693802</v>
      </c>
      <c r="D64" s="111">
        <v>-0.08344553484135564</v>
      </c>
      <c r="E64" s="111">
        <v>0.04564661902098521</v>
      </c>
      <c r="F64" s="111">
        <v>-0.1862697370350085</v>
      </c>
      <c r="G64" s="112">
        <v>-0.0764788689937893</v>
      </c>
      <c r="H64" s="113">
        <f>'[1]Evol_str_guide'!$G$37/100</f>
        <v>-0.032124803773530886</v>
      </c>
    </row>
    <row r="65" spans="1:8" ht="12.75">
      <c r="A65" s="114" t="s">
        <v>53</v>
      </c>
      <c r="B65" s="115">
        <v>-0.028878304699325508</v>
      </c>
      <c r="C65" s="115">
        <v>-0.03937492142441057</v>
      </c>
      <c r="D65" s="115">
        <v>0.0018952729387595735</v>
      </c>
      <c r="E65" s="115">
        <v>0.06458151286676461</v>
      </c>
      <c r="F65" s="115">
        <v>0.000685103050122482</v>
      </c>
      <c r="G65" s="116">
        <v>-0.009624970667611588</v>
      </c>
      <c r="H65" s="117">
        <f>'[1]Evol_str_guide'!$G$35/100</f>
        <v>-0.028535277227768163</v>
      </c>
    </row>
    <row r="66" spans="1:8" ht="12.75">
      <c r="A66" s="30" t="s">
        <v>23</v>
      </c>
      <c r="B66" s="108">
        <v>-0.038722957412190895</v>
      </c>
      <c r="C66" s="108">
        <v>-0.01920199104773679</v>
      </c>
      <c r="D66" s="108">
        <v>-0.011359755667332161</v>
      </c>
      <c r="E66" s="108">
        <v>0.017989807180454065</v>
      </c>
      <c r="F66" s="108">
        <v>0.011391451684566345</v>
      </c>
      <c r="G66" s="109">
        <v>-0.011142741388067146</v>
      </c>
      <c r="H66" s="110">
        <f>'[1]Evol_str_guide'!$G$18/100</f>
        <v>-0.002437753075066551</v>
      </c>
    </row>
    <row r="67" spans="1:8" ht="12.75">
      <c r="A67" s="31" t="s">
        <v>54</v>
      </c>
      <c r="B67" s="111">
        <v>-0.02944315669330788</v>
      </c>
      <c r="C67" s="111">
        <v>-0.009714220835923437</v>
      </c>
      <c r="D67" s="111">
        <v>-0.010440425090097016</v>
      </c>
      <c r="E67" s="111">
        <v>-0.005246115388326866</v>
      </c>
      <c r="F67" s="111">
        <v>0.0195724031121558</v>
      </c>
      <c r="G67" s="112">
        <v>-0.011448801723927482</v>
      </c>
      <c r="H67" s="113">
        <f>'[1]Evol_str_guide'!$G$20/100</f>
        <v>0.006670505398637339</v>
      </c>
    </row>
    <row r="68" spans="1:8" ht="12.75">
      <c r="A68" s="118" t="s">
        <v>55</v>
      </c>
      <c r="B68" s="111">
        <v>-0.03351193020055754</v>
      </c>
      <c r="C68" s="111">
        <v>0.010296528723815479</v>
      </c>
      <c r="D68" s="111">
        <v>0.027880627209300624</v>
      </c>
      <c r="E68" s="111">
        <v>0.03998452807476771</v>
      </c>
      <c r="F68" s="111">
        <v>0.07740932925508015</v>
      </c>
      <c r="G68" s="112">
        <v>0.026356625112620602</v>
      </c>
      <c r="H68" s="113">
        <f>'[1]Evol_str_guide'!$G$21/100</f>
        <v>0.05917101961081106</v>
      </c>
    </row>
    <row r="69" spans="1:8" ht="12.75">
      <c r="A69" s="119" t="s">
        <v>56</v>
      </c>
      <c r="B69" s="111">
        <v>-0.02176034637634605</v>
      </c>
      <c r="C69" s="111">
        <v>0.010883884252380405</v>
      </c>
      <c r="D69" s="111">
        <v>0.031897608988114445</v>
      </c>
      <c r="E69" s="111">
        <v>0.036803463822630667</v>
      </c>
      <c r="F69" s="111">
        <v>0.05716737145978423</v>
      </c>
      <c r="G69" s="112">
        <v>0.02351406587352911</v>
      </c>
      <c r="H69" s="120">
        <f>'[1]Evol_str_guide'!$G$22/100</f>
        <v>0.056039179660279714</v>
      </c>
    </row>
    <row r="70" spans="1:8" ht="12.75">
      <c r="A70" s="114" t="s">
        <v>57</v>
      </c>
      <c r="B70" s="115">
        <v>-0.049222590868802873</v>
      </c>
      <c r="C70" s="115">
        <v>-0.03441942489141825</v>
      </c>
      <c r="D70" s="115">
        <v>-0.02976635480811718</v>
      </c>
      <c r="E70" s="115">
        <v>-0.011433933177574573</v>
      </c>
      <c r="F70" s="115">
        <v>-0.007061991944266155</v>
      </c>
      <c r="G70" s="116">
        <v>-0.023869331011896366</v>
      </c>
      <c r="H70" s="117">
        <f>'[1]Evol_str_guide'!$G$23/100</f>
        <v>-0.016000346391096376</v>
      </c>
    </row>
    <row r="71" spans="1:8" ht="12.75">
      <c r="A71" s="30" t="s">
        <v>35</v>
      </c>
      <c r="B71" s="108">
        <v>-0.012741955759591916</v>
      </c>
      <c r="C71" s="108">
        <v>0.02108615002702452</v>
      </c>
      <c r="D71" s="108">
        <v>-0.12291602350938002</v>
      </c>
      <c r="E71" s="108">
        <v>-0.05855106918664321</v>
      </c>
      <c r="F71" s="108">
        <v>-0.0814931389578637</v>
      </c>
      <c r="G71" s="109">
        <v>-0.050981177052250914</v>
      </c>
      <c r="H71" s="110">
        <f>'[1]Evol_str_guide'!$G$39/100</f>
        <v>0.019427388060167194</v>
      </c>
    </row>
    <row r="72" spans="1:8" ht="12.75">
      <c r="A72" s="31" t="s">
        <v>58</v>
      </c>
      <c r="B72" s="111">
        <v>0.060067024740238395</v>
      </c>
      <c r="C72" s="111">
        <v>0.10695456878178056</v>
      </c>
      <c r="D72" s="111">
        <v>0.06280971413143122</v>
      </c>
      <c r="E72" s="111">
        <v>0.18742782770137145</v>
      </c>
      <c r="F72" s="111">
        <v>0.09643734184485697</v>
      </c>
      <c r="G72" s="112">
        <v>0.10566822347081906</v>
      </c>
      <c r="H72" s="113">
        <f>'[1]Evol_str_guide'!$G$40/100</f>
        <v>0.16935065946046124</v>
      </c>
    </row>
    <row r="73" spans="1:8" ht="12.75">
      <c r="A73" s="31" t="s">
        <v>59</v>
      </c>
      <c r="B73" s="111">
        <v>-0.184912125911331</v>
      </c>
      <c r="C73" s="111">
        <v>-0.0997239843553187</v>
      </c>
      <c r="D73" s="111">
        <v>-0.32811668010437833</v>
      </c>
      <c r="E73" s="111">
        <v>-0.3562499130282556</v>
      </c>
      <c r="F73" s="111">
        <v>-0.20298060088193803</v>
      </c>
      <c r="G73" s="112">
        <v>-0.2298174419543184</v>
      </c>
      <c r="H73" s="113">
        <f>'[1]Evol_str_guide'!$G$42/100</f>
        <v>-0.17647188017014373</v>
      </c>
    </row>
    <row r="74" spans="1:8" ht="12.75">
      <c r="A74" s="121" t="s">
        <v>60</v>
      </c>
      <c r="B74" s="122">
        <v>-0.04283539249387003</v>
      </c>
      <c r="C74" s="122">
        <v>-0.03875831723460699</v>
      </c>
      <c r="D74" s="122">
        <v>-0.03308301628959831</v>
      </c>
      <c r="E74" s="122">
        <v>0.020200710200430683</v>
      </c>
      <c r="F74" s="122">
        <v>-0.00615763574327477</v>
      </c>
      <c r="G74" s="123">
        <v>-0.02178469633685709</v>
      </c>
      <c r="H74" s="124">
        <f>'[1]Evol_str_guide'!$G$30/100</f>
        <v>-0.016002473417906393</v>
      </c>
    </row>
    <row r="75" spans="1:8" ht="13.5" thickBot="1">
      <c r="A75" s="29" t="s">
        <v>61</v>
      </c>
      <c r="B75" s="125">
        <v>-0.06000130340260634</v>
      </c>
      <c r="C75" s="125">
        <v>-0.001626698954673489</v>
      </c>
      <c r="D75" s="125">
        <v>-0.04807642615872465</v>
      </c>
      <c r="E75" s="125">
        <v>-0.02363804688168425</v>
      </c>
      <c r="F75" s="125">
        <v>-0.0006080243992409029</v>
      </c>
      <c r="G75" s="126">
        <v>-0.027819511789775597</v>
      </c>
      <c r="H75" s="127">
        <f>'[1]Evolution 2009_2008_HR'!$AF$32</f>
        <v>-0.018132723531070205</v>
      </c>
    </row>
    <row r="76" spans="1:8" ht="12.75">
      <c r="A76" s="22" t="s">
        <v>62</v>
      </c>
      <c r="B76" s="11"/>
      <c r="C76" s="11"/>
      <c r="D76" s="11"/>
      <c r="E76" s="11"/>
      <c r="F76" s="11"/>
      <c r="G76" s="11"/>
      <c r="H76" s="13"/>
    </row>
    <row r="77" spans="1:8" ht="12.75">
      <c r="A77" s="22" t="s">
        <v>47</v>
      </c>
      <c r="B77" s="11"/>
      <c r="C77" s="11"/>
      <c r="D77" s="11"/>
      <c r="E77" s="11"/>
      <c r="F77" s="11"/>
      <c r="G77" s="11"/>
      <c r="H77" s="13"/>
    </row>
  </sheetData>
  <mergeCells count="3">
    <mergeCell ref="G5:G7"/>
    <mergeCell ref="H5:H7"/>
    <mergeCell ref="H55:H57"/>
  </mergeCells>
  <printOptions/>
  <pageMargins left="0.75" right="0.75" top="1" bottom="1" header="0.4921259845" footer="0.4921259845"/>
  <pageSetup firstPageNumber="38" useFirstPageNumber="1" horizontalDpi="600" verticalDpi="600" orientation="portrait" paperSize="9" scale="65" r:id="rId1"/>
  <headerFooter alignWithMargins="0">
    <oddHeader>&amp;L&amp;7Ministère de l'intérieur, de l'outre-mer , des collectivités territoriales et de l'immigration&amp;R&amp;7Publication : "Les finances des communes
de moins de 10 000 habitants en 2009"</oddHeader>
    <oddFooter>&amp;L&amp;7Direction générale des collectivités locales/DESL
Mise en ligne : avril 2011&amp;R&amp;P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40"/>
  <sheetViews>
    <sheetView workbookViewId="0" topLeftCell="A1">
      <selection activeCell="B81" sqref="B81"/>
    </sheetView>
  </sheetViews>
  <sheetFormatPr defaultColWidth="11.421875" defaultRowHeight="12.75"/>
  <cols>
    <col min="1" max="1" width="44.28125" style="0" customWidth="1"/>
    <col min="7" max="8" width="14.421875" style="0" customWidth="1"/>
  </cols>
  <sheetData>
    <row r="1" spans="1:8" ht="20.25">
      <c r="A1" s="130" t="s">
        <v>111</v>
      </c>
      <c r="B1" s="15"/>
      <c r="C1" s="15"/>
      <c r="D1" s="15"/>
      <c r="H1" s="10"/>
    </row>
    <row r="2" spans="1:8" ht="12.75">
      <c r="A2" s="15"/>
      <c r="B2" s="15"/>
      <c r="C2" s="15"/>
      <c r="D2" s="15"/>
      <c r="E2" s="1"/>
      <c r="F2" s="1"/>
      <c r="G2" s="1"/>
      <c r="H2" s="10"/>
    </row>
    <row r="3" spans="1:8" ht="18.75">
      <c r="A3" s="98" t="s">
        <v>93</v>
      </c>
      <c r="B3" s="100"/>
      <c r="C3" s="100"/>
      <c r="D3" s="15"/>
      <c r="E3" s="11"/>
      <c r="F3" s="1"/>
      <c r="G3" s="1"/>
      <c r="H3" s="10"/>
    </row>
    <row r="4" spans="1:8" ht="13.5" thickBot="1">
      <c r="A4" s="12"/>
      <c r="B4" s="12"/>
      <c r="C4" s="12"/>
      <c r="D4" s="12"/>
      <c r="E4" s="12"/>
      <c r="F4" s="12"/>
      <c r="G4" s="131"/>
      <c r="H4" s="132" t="s">
        <v>6</v>
      </c>
    </row>
    <row r="5" spans="1:8" ht="12.75" customHeight="1">
      <c r="A5" s="35"/>
      <c r="B5" s="36" t="s">
        <v>7</v>
      </c>
      <c r="C5" s="36" t="s">
        <v>8</v>
      </c>
      <c r="D5" s="36" t="s">
        <v>9</v>
      </c>
      <c r="E5" s="36" t="s">
        <v>10</v>
      </c>
      <c r="F5" s="36" t="s">
        <v>11</v>
      </c>
      <c r="G5" s="229" t="s">
        <v>71</v>
      </c>
      <c r="H5" s="223" t="s">
        <v>110</v>
      </c>
    </row>
    <row r="6" spans="1:8" ht="12.75">
      <c r="A6" s="37"/>
      <c r="B6" s="38">
        <v>500</v>
      </c>
      <c r="C6" s="38" t="s">
        <v>63</v>
      </c>
      <c r="D6" s="38" t="s">
        <v>63</v>
      </c>
      <c r="E6" s="38" t="s">
        <v>63</v>
      </c>
      <c r="F6" s="38" t="s">
        <v>63</v>
      </c>
      <c r="G6" s="230"/>
      <c r="H6" s="224"/>
    </row>
    <row r="7" spans="1:8" ht="25.5" customHeight="1" thickBot="1">
      <c r="A7" s="39"/>
      <c r="B7" s="40" t="s">
        <v>13</v>
      </c>
      <c r="C7" s="40" t="s">
        <v>107</v>
      </c>
      <c r="D7" s="40" t="s">
        <v>64</v>
      </c>
      <c r="E7" s="40" t="s">
        <v>65</v>
      </c>
      <c r="F7" s="40" t="s">
        <v>66</v>
      </c>
      <c r="G7" s="231"/>
      <c r="H7" s="225"/>
    </row>
    <row r="8" spans="1:8" ht="12.75">
      <c r="A8" s="41" t="s">
        <v>14</v>
      </c>
      <c r="B8" s="42">
        <v>58</v>
      </c>
      <c r="C8" s="42">
        <v>171</v>
      </c>
      <c r="D8" s="42">
        <v>120</v>
      </c>
      <c r="E8" s="42">
        <v>62</v>
      </c>
      <c r="F8" s="42">
        <v>67</v>
      </c>
      <c r="G8" s="42">
        <v>478</v>
      </c>
      <c r="H8" s="43">
        <f>'[1]Montant en €_hab'!$G$6</f>
        <v>35654</v>
      </c>
    </row>
    <row r="9" spans="1:8" ht="13.5" thickBot="1">
      <c r="A9" s="44" t="s">
        <v>90</v>
      </c>
      <c r="B9" s="45">
        <v>15814</v>
      </c>
      <c r="C9" s="46">
        <v>195776</v>
      </c>
      <c r="D9" s="46">
        <v>322642</v>
      </c>
      <c r="E9" s="46">
        <v>253716</v>
      </c>
      <c r="F9" s="46">
        <v>451392</v>
      </c>
      <c r="G9" s="46">
        <v>1239340</v>
      </c>
      <c r="H9" s="47">
        <f>'[1]Montant en €_hab'!$G$8</f>
        <v>32041014</v>
      </c>
    </row>
    <row r="10" spans="1:8" ht="12.75">
      <c r="A10" s="48" t="s">
        <v>15</v>
      </c>
      <c r="B10" s="49">
        <v>2166.5008454533945</v>
      </c>
      <c r="C10" s="49">
        <v>1637.6919870157742</v>
      </c>
      <c r="D10" s="49">
        <v>1677.671823073252</v>
      </c>
      <c r="E10" s="49">
        <v>1900.2054784877582</v>
      </c>
      <c r="F10" s="49">
        <v>2097.9211067542183</v>
      </c>
      <c r="G10" s="50">
        <v>1876.2135980118453</v>
      </c>
      <c r="H10" s="51">
        <f>'[1]Montant en €_hab'!$O$22</f>
        <v>1139.374530207752</v>
      </c>
    </row>
    <row r="11" spans="1:8" ht="13.5" thickBot="1">
      <c r="A11" s="44" t="s">
        <v>16</v>
      </c>
      <c r="B11" s="49">
        <v>2204.1924920956117</v>
      </c>
      <c r="C11" s="49">
        <v>1668.846507334913</v>
      </c>
      <c r="D11" s="49">
        <v>1699.0717371265987</v>
      </c>
      <c r="E11" s="49">
        <v>1941.7610704488482</v>
      </c>
      <c r="F11" s="49">
        <v>2195.6379460424637</v>
      </c>
      <c r="G11" s="50">
        <v>1931.2846779656911</v>
      </c>
      <c r="H11" s="51">
        <f>'[1]Montant en €_hab'!$O$31+'[1]Montant en €_hab'!$O$49</f>
        <v>1161.8097422503545</v>
      </c>
    </row>
    <row r="12" spans="1:8" ht="12.75">
      <c r="A12" s="52" t="s">
        <v>17</v>
      </c>
      <c r="B12" s="53">
        <v>1221.5438927532564</v>
      </c>
      <c r="C12" s="53">
        <v>1020.3342925077632</v>
      </c>
      <c r="D12" s="53">
        <v>1048.0962444133127</v>
      </c>
      <c r="E12" s="53">
        <v>1210.6674391839697</v>
      </c>
      <c r="F12" s="53">
        <v>1471.3636863967458</v>
      </c>
      <c r="G12" s="54">
        <v>1233.367620822373</v>
      </c>
      <c r="H12" s="55">
        <f>'[1]Montant en €_hab'!$O$23</f>
        <v>709.272350585097</v>
      </c>
    </row>
    <row r="13" spans="1:8" ht="12.75">
      <c r="A13" s="56" t="s">
        <v>18</v>
      </c>
      <c r="B13" s="57">
        <v>0.34001674883607164</v>
      </c>
      <c r="C13" s="57">
        <v>0.30839209277679835</v>
      </c>
      <c r="D13" s="57">
        <v>0.29675487317235516</v>
      </c>
      <c r="E13" s="57">
        <v>0.27520465963922897</v>
      </c>
      <c r="F13" s="57">
        <v>0.263531754284121</v>
      </c>
      <c r="G13" s="58">
        <v>0.2800353622186067</v>
      </c>
      <c r="H13" s="59">
        <f>'[1]Montant en €_hab'!$O$26/'[1]Montant en €_hab'!$O$25</f>
        <v>0.3127981032872706</v>
      </c>
    </row>
    <row r="14" spans="1:8" ht="12.75">
      <c r="A14" s="56" t="s">
        <v>19</v>
      </c>
      <c r="B14" s="57">
        <v>0.4174543558553558</v>
      </c>
      <c r="C14" s="57">
        <v>0.47353751295711993</v>
      </c>
      <c r="D14" s="57">
        <v>0.48345693435498477</v>
      </c>
      <c r="E14" s="57">
        <v>0.4843564563305099</v>
      </c>
      <c r="F14" s="57">
        <v>0.5106631886615224</v>
      </c>
      <c r="G14" s="58">
        <v>0.49334466324022386</v>
      </c>
      <c r="H14" s="59">
        <f>'[1]Montant en €_hab'!$O$27/'[1]Montant en €_hab'!$O$25</f>
        <v>0.4831091819732522</v>
      </c>
    </row>
    <row r="15" spans="1:8" ht="12.75">
      <c r="A15" s="56" t="s">
        <v>81</v>
      </c>
      <c r="B15" s="57">
        <v>0.03710595259993612</v>
      </c>
      <c r="C15" s="57">
        <v>0.03836738525303019</v>
      </c>
      <c r="D15" s="57">
        <v>0.044130676097136695</v>
      </c>
      <c r="E15" s="57">
        <v>0.0407528989387299</v>
      </c>
      <c r="F15" s="57">
        <v>0.044813016030440946</v>
      </c>
      <c r="G15" s="58">
        <v>0.04290873993704962</v>
      </c>
      <c r="H15" s="59">
        <f>'[1]Montant en €_hab'!$O$44/'[1]Montant en €_hab'!$O$25</f>
        <v>0.04183224674123561</v>
      </c>
    </row>
    <row r="16" spans="1:8" ht="12.75">
      <c r="A16" s="56" t="s">
        <v>20</v>
      </c>
      <c r="B16" s="57">
        <v>0.18187365549274884</v>
      </c>
      <c r="C16" s="57">
        <v>0.16695738545798294</v>
      </c>
      <c r="D16" s="57">
        <v>0.15758033774809718</v>
      </c>
      <c r="E16" s="57">
        <v>0.1709830893106385</v>
      </c>
      <c r="F16" s="57">
        <v>0.15965926984716391</v>
      </c>
      <c r="G16" s="58">
        <v>0.16270696865322792</v>
      </c>
      <c r="H16" s="59">
        <f>'[1]Montant en €_hab'!$O$28/'[1]Montant en €_hab'!$O$25</f>
        <v>0.18697896338885905</v>
      </c>
    </row>
    <row r="17" spans="1:8" ht="12.75">
      <c r="A17" s="60" t="s">
        <v>21</v>
      </c>
      <c r="B17" s="61">
        <v>0.023549287215887615</v>
      </c>
      <c r="C17" s="61">
        <v>0.012745623555068523</v>
      </c>
      <c r="D17" s="61">
        <v>0.01807717862742613</v>
      </c>
      <c r="E17" s="61">
        <v>0.028702895780892742</v>
      </c>
      <c r="F17" s="61">
        <v>0.021332771176751784</v>
      </c>
      <c r="G17" s="62">
        <v>0.021004265950891884</v>
      </c>
      <c r="H17" s="63">
        <f>'[1]Montant en €_hab'!$O$29/'[1]Montant en €_hab'!$O$25</f>
        <v>0.02320416758061938</v>
      </c>
    </row>
    <row r="18" spans="1:8" ht="13.5" thickBot="1">
      <c r="A18" s="64" t="s">
        <v>22</v>
      </c>
      <c r="B18" s="65">
        <v>0.0006827168759304838</v>
      </c>
      <c r="C18" s="65">
        <v>0.005414912487464295</v>
      </c>
      <c r="D18" s="65">
        <v>0.008646596222749924</v>
      </c>
      <c r="E18" s="65">
        <v>0.009659296259493121</v>
      </c>
      <c r="F18" s="65">
        <v>0.008914553013837076</v>
      </c>
      <c r="G18" s="66">
        <v>0.008445928882699695</v>
      </c>
      <c r="H18" s="67">
        <f>'[1]Montant en €_hab'!$O$30/'[1]Montant en €_hab'!$O$25*(-1)</f>
        <v>0.0060904162300012025</v>
      </c>
    </row>
    <row r="19" spans="1:8" ht="12.75">
      <c r="A19" s="48" t="s">
        <v>23</v>
      </c>
      <c r="B19" s="53">
        <v>1554.9274794485898</v>
      </c>
      <c r="C19" s="53">
        <v>1282.4637608797814</v>
      </c>
      <c r="D19" s="53">
        <v>1332.4598174757164</v>
      </c>
      <c r="E19" s="53">
        <v>1494.875261907014</v>
      </c>
      <c r="F19" s="53">
        <v>1741.814609518999</v>
      </c>
      <c r="G19" s="54">
        <v>1509.7452684574048</v>
      </c>
      <c r="H19" s="55">
        <f>'[1]Montant en €_hab'!$O$31</f>
        <v>899.3463266352932</v>
      </c>
    </row>
    <row r="20" spans="1:8" ht="12.75">
      <c r="A20" s="56" t="s">
        <v>24</v>
      </c>
      <c r="B20" s="68">
        <v>0.12927416371190947</v>
      </c>
      <c r="C20" s="68">
        <v>0.06972229392068391</v>
      </c>
      <c r="D20" s="68">
        <v>0.06648304356498148</v>
      </c>
      <c r="E20" s="68">
        <v>0.05637109571293675</v>
      </c>
      <c r="F20" s="68">
        <v>0.0731321336334875</v>
      </c>
      <c r="G20" s="69">
        <v>0.06848717122175936</v>
      </c>
      <c r="H20" s="70">
        <f>'[1]Montant en €_hab'!$O$38/'[1]Montant en €_hab'!$O$31</f>
        <v>0.06077559492700936</v>
      </c>
    </row>
    <row r="21" spans="1:8" ht="12.75">
      <c r="A21" s="56" t="s">
        <v>25</v>
      </c>
      <c r="B21" s="68">
        <v>0.3226488180959989</v>
      </c>
      <c r="C21" s="68">
        <v>0.3099089172536072</v>
      </c>
      <c r="D21" s="68">
        <v>0.28985058945322945</v>
      </c>
      <c r="E21" s="68">
        <v>0.2768361483056673</v>
      </c>
      <c r="F21" s="68">
        <v>0.22681727726357478</v>
      </c>
      <c r="G21" s="69">
        <v>0.26384819060780174</v>
      </c>
      <c r="H21" s="70">
        <f>'[1]Montant en €_hab'!$O$35/'[1]Montant en €_hab'!$O$31</f>
        <v>0.3157995730629801</v>
      </c>
    </row>
    <row r="22" spans="1:8" ht="12.75">
      <c r="A22" s="71" t="s">
        <v>26</v>
      </c>
      <c r="B22" s="72">
        <v>0.2600655255426046</v>
      </c>
      <c r="C22" s="72">
        <v>0.25143702387334776</v>
      </c>
      <c r="D22" s="72">
        <v>0.23694941413702192</v>
      </c>
      <c r="E22" s="72">
        <v>0.2169388056468269</v>
      </c>
      <c r="F22" s="72">
        <v>0.1777317595612316</v>
      </c>
      <c r="G22" s="73">
        <v>0.21025747691978303</v>
      </c>
      <c r="H22" s="74">
        <f>'[1]Montant en €_hab'!$O$36/'[1]Montant en €_hab'!$O$31</f>
        <v>0.22345792198151684</v>
      </c>
    </row>
    <row r="23" spans="1:8" ht="12.75">
      <c r="A23" s="75" t="s">
        <v>27</v>
      </c>
      <c r="B23" s="72">
        <v>0.033214465089020914</v>
      </c>
      <c r="C23" s="72">
        <v>0.02788674445409949</v>
      </c>
      <c r="D23" s="72">
        <v>0.02665114581285509</v>
      </c>
      <c r="E23" s="72">
        <v>0.022038347252501065</v>
      </c>
      <c r="F23" s="72">
        <v>0.016752623446045424</v>
      </c>
      <c r="G23" s="73">
        <v>0.021808763938736347</v>
      </c>
      <c r="H23" s="74">
        <f>'[1]Montant en €_hab'!$O$37/'[1]Montant en €_hab'!$O$31</f>
        <v>0.045254241774306474</v>
      </c>
    </row>
    <row r="24" spans="1:8" ht="12.75">
      <c r="A24" s="56" t="s">
        <v>28</v>
      </c>
      <c r="B24" s="68">
        <v>0.38763065005018976</v>
      </c>
      <c r="C24" s="68">
        <v>0.4973704560753651</v>
      </c>
      <c r="D24" s="68">
        <v>0.5426747771244974</v>
      </c>
      <c r="E24" s="68">
        <v>0.5606439743690799</v>
      </c>
      <c r="F24" s="68">
        <v>0.6100691500994451</v>
      </c>
      <c r="G24" s="69">
        <v>0.5665198321424565</v>
      </c>
      <c r="H24" s="70">
        <f>'[1]Montant en €_hab'!$O$32/'[1]Montant en €_hab'!$O$31</f>
        <v>0.5249525823603167</v>
      </c>
    </row>
    <row r="25" spans="1:8" ht="12.75">
      <c r="A25" s="76" t="s">
        <v>29</v>
      </c>
      <c r="B25" s="72">
        <v>0.2643147460093081</v>
      </c>
      <c r="C25" s="72">
        <v>0.3772132277105619</v>
      </c>
      <c r="D25" s="72">
        <v>0.3909557424140984</v>
      </c>
      <c r="E25" s="72">
        <v>0.4050317932879672</v>
      </c>
      <c r="F25" s="72">
        <v>0.4200591412772185</v>
      </c>
      <c r="G25" s="73">
        <v>0.40253002763763807</v>
      </c>
      <c r="H25" s="74">
        <f>'[1]Montant en €_hab'!$O$33/'[1]Montant en €_hab'!$O$31</f>
        <v>0.3740996558509897</v>
      </c>
    </row>
    <row r="26" spans="1:8" ht="12.75">
      <c r="A26" s="56" t="s">
        <v>30</v>
      </c>
      <c r="B26" s="68">
        <v>0.09506160158657756</v>
      </c>
      <c r="C26" s="68">
        <v>0.06748627790184103</v>
      </c>
      <c r="D26" s="68">
        <v>0.04411890967482277</v>
      </c>
      <c r="E26" s="68">
        <v>0.04031005276583035</v>
      </c>
      <c r="F26" s="68">
        <v>0.036356830689027876</v>
      </c>
      <c r="G26" s="69">
        <v>0.04389025792092527</v>
      </c>
      <c r="H26" s="70">
        <f>'[1]Montant en €_hab'!$G$48/'[1]Montant en €_hab'!$G$8/'[1]Montant en €_hab'!$O$31</f>
        <v>0.04773207182530295</v>
      </c>
    </row>
    <row r="27" spans="1:8" ht="13.5" thickBot="1">
      <c r="A27" s="77" t="s">
        <v>21</v>
      </c>
      <c r="B27" s="65">
        <v>0.0653847665553243</v>
      </c>
      <c r="C27" s="65">
        <v>0.05551205484850277</v>
      </c>
      <c r="D27" s="65">
        <v>0.05687268018246886</v>
      </c>
      <c r="E27" s="65">
        <v>0.06583872884648564</v>
      </c>
      <c r="F27" s="65">
        <v>0.05362460831446466</v>
      </c>
      <c r="G27" s="66">
        <v>0.057254548107057025</v>
      </c>
      <c r="H27" s="70">
        <f>1-H26-H24-H21-H20</f>
        <v>0.05074017782439087</v>
      </c>
    </row>
    <row r="28" spans="1:8" ht="13.5" thickBot="1">
      <c r="A28" s="78" t="s">
        <v>31</v>
      </c>
      <c r="B28" s="79">
        <v>0.2144045887037499</v>
      </c>
      <c r="C28" s="79">
        <v>0.2043952245420136</v>
      </c>
      <c r="D28" s="79">
        <v>0.21341249419522254</v>
      </c>
      <c r="E28" s="79">
        <v>0.19012143017236108</v>
      </c>
      <c r="F28" s="79">
        <v>0.15526963756317225</v>
      </c>
      <c r="G28" s="80">
        <v>0.18306243669663755</v>
      </c>
      <c r="H28" s="81">
        <f>'[1]Montant en €_hab'!$J$108/'[1]Montant en €_hab'!$O$31</f>
        <v>0.21134680869973219</v>
      </c>
    </row>
    <row r="29" spans="1:8" ht="12.75">
      <c r="A29" s="52" t="s">
        <v>32</v>
      </c>
      <c r="B29" s="53">
        <v>944.956952700139</v>
      </c>
      <c r="C29" s="53">
        <v>617.357694508009</v>
      </c>
      <c r="D29" s="53">
        <v>629.5755786599389</v>
      </c>
      <c r="E29" s="53">
        <v>689.5380393037885</v>
      </c>
      <c r="F29" s="53">
        <v>626.5574203574719</v>
      </c>
      <c r="G29" s="54">
        <v>642.8459771894718</v>
      </c>
      <c r="H29" s="55">
        <f>'[1]Montant en €_hab'!$O$24</f>
        <v>430.10217962265494</v>
      </c>
    </row>
    <row r="30" spans="1:8" ht="12.75">
      <c r="A30" s="82" t="s">
        <v>33</v>
      </c>
      <c r="B30" s="68">
        <v>0.12540346999559024</v>
      </c>
      <c r="C30" s="68">
        <v>0.16884565463841877</v>
      </c>
      <c r="D30" s="68">
        <v>0.19807434948949187</v>
      </c>
      <c r="E30" s="68">
        <v>0.19883543850267713</v>
      </c>
      <c r="F30" s="68">
        <v>0.21853584270225854</v>
      </c>
      <c r="G30" s="69">
        <v>0.19970792654511324</v>
      </c>
      <c r="H30" s="70">
        <f>'[1]Montant en €_hab'!$O$46/'[1]Montant en €_hab'!$O$24</f>
        <v>0.17567068902936642</v>
      </c>
    </row>
    <row r="31" spans="1:8" ht="12.75">
      <c r="A31" s="82" t="s">
        <v>34</v>
      </c>
      <c r="B31" s="68">
        <v>0.8469418448231103</v>
      </c>
      <c r="C31" s="68">
        <v>0.7886986360351677</v>
      </c>
      <c r="D31" s="68">
        <v>0.7683620393327606</v>
      </c>
      <c r="E31" s="68">
        <v>0.7722047206250549</v>
      </c>
      <c r="F31" s="68">
        <v>0.7183883216238667</v>
      </c>
      <c r="G31" s="69">
        <v>0.7560246804260807</v>
      </c>
      <c r="H31" s="70">
        <f>'[1]Montant en €_hab'!$O$48/'[1]Montant en €_hab'!$O$24</f>
        <v>0.7881918417395191</v>
      </c>
    </row>
    <row r="32" spans="1:8" ht="13.5" thickBot="1">
      <c r="A32" s="83" t="s">
        <v>21</v>
      </c>
      <c r="B32" s="65">
        <v>0.027654685181299477</v>
      </c>
      <c r="C32" s="65">
        <v>0.04245570932641353</v>
      </c>
      <c r="D32" s="65">
        <v>0.03356361117774751</v>
      </c>
      <c r="E32" s="65">
        <v>0.02895984087226798</v>
      </c>
      <c r="F32" s="65">
        <v>0.0630758356738747</v>
      </c>
      <c r="G32" s="66">
        <v>0.04426739302880607</v>
      </c>
      <c r="H32" s="67">
        <f>1-H31-H30</f>
        <v>0.03613746923111452</v>
      </c>
    </row>
    <row r="33" spans="1:8" ht="12.75">
      <c r="A33" s="84" t="s">
        <v>35</v>
      </c>
      <c r="B33" s="53">
        <v>641.5421215378778</v>
      </c>
      <c r="C33" s="53">
        <v>374.3500368788822</v>
      </c>
      <c r="D33" s="53">
        <v>352.8209901066816</v>
      </c>
      <c r="E33" s="53">
        <v>400.00667667786024</v>
      </c>
      <c r="F33" s="53">
        <v>406.94475715121223</v>
      </c>
      <c r="G33" s="54">
        <v>389.2787061016347</v>
      </c>
      <c r="H33" s="55">
        <f>'[1]Montant en €_hab'!$O$49</f>
        <v>262.46341561506136</v>
      </c>
    </row>
    <row r="34" spans="1:8" ht="12.75">
      <c r="A34" s="82" t="s">
        <v>36</v>
      </c>
      <c r="B34" s="68">
        <v>0.8750755211962384</v>
      </c>
      <c r="C34" s="68">
        <v>0.6788631517880422</v>
      </c>
      <c r="D34" s="68">
        <v>0.6512779344469808</v>
      </c>
      <c r="E34" s="68">
        <v>0.5727099081341918</v>
      </c>
      <c r="F34" s="68">
        <v>0.5156948988264346</v>
      </c>
      <c r="G34" s="69">
        <v>0.5920239736611175</v>
      </c>
      <c r="H34" s="70">
        <f>'[1]Montant en €_hab'!$O$50/'[1]Montant en €_hab'!$O$49</f>
        <v>0.6244452483585347</v>
      </c>
    </row>
    <row r="35" spans="1:8" ht="12.75">
      <c r="A35" s="56" t="s">
        <v>37</v>
      </c>
      <c r="B35" s="68">
        <v>0.07478775262919515</v>
      </c>
      <c r="C35" s="68">
        <v>0.25103155302950336</v>
      </c>
      <c r="D35" s="68">
        <v>0.29709610809658393</v>
      </c>
      <c r="E35" s="68">
        <v>0.3608484416626937</v>
      </c>
      <c r="F35" s="68">
        <v>0.44330439292466095</v>
      </c>
      <c r="G35" s="69">
        <v>0.35450310317096534</v>
      </c>
      <c r="H35" s="70">
        <f>'[1]Montant en €_hab'!$O$51/'[1]Montant en €_hab'!$O$49</f>
        <v>0.31279961570286297</v>
      </c>
    </row>
    <row r="36" spans="1:8" ht="13.5" thickBot="1">
      <c r="A36" s="64" t="s">
        <v>21</v>
      </c>
      <c r="B36" s="65">
        <v>0.05013672617456643</v>
      </c>
      <c r="C36" s="65">
        <v>0.07010529518245442</v>
      </c>
      <c r="D36" s="65">
        <v>0.05162595745643523</v>
      </c>
      <c r="E36" s="65">
        <v>0.06644165020311454</v>
      </c>
      <c r="F36" s="65">
        <v>0.041000708248904436</v>
      </c>
      <c r="G36" s="66">
        <v>0.053472923167917144</v>
      </c>
      <c r="H36" s="67">
        <f>1-H35-H34</f>
        <v>0.06275513593860238</v>
      </c>
    </row>
    <row r="37" spans="1:8" ht="12.75">
      <c r="A37" s="48" t="s">
        <v>91</v>
      </c>
      <c r="B37" s="85"/>
      <c r="C37" s="85"/>
      <c r="D37" s="85"/>
      <c r="E37" s="85"/>
      <c r="F37" s="85"/>
      <c r="G37" s="86"/>
      <c r="H37" s="87"/>
    </row>
    <row r="38" spans="1:8" ht="12.75">
      <c r="A38" s="56" t="s">
        <v>38</v>
      </c>
      <c r="B38" s="42">
        <v>962.5001201467059</v>
      </c>
      <c r="C38" s="42">
        <v>908.7470232817099</v>
      </c>
      <c r="D38" s="42">
        <v>1120.0566848085484</v>
      </c>
      <c r="E38" s="42">
        <v>1261.0250894701162</v>
      </c>
      <c r="F38" s="42">
        <v>1712.9437064679926</v>
      </c>
      <c r="G38" s="50">
        <v>1329.4660788645567</v>
      </c>
      <c r="H38" s="51">
        <f>'[1]Montant en €_hab'!$O$53</f>
        <v>708.4178553965239</v>
      </c>
    </row>
    <row r="39" spans="1:8" ht="12.75">
      <c r="A39" s="56" t="s">
        <v>39</v>
      </c>
      <c r="B39" s="88">
        <v>0.6190000066678536</v>
      </c>
      <c r="C39" s="88">
        <v>0.7085946995167345</v>
      </c>
      <c r="D39" s="88">
        <v>0.8405932172352065</v>
      </c>
      <c r="E39" s="88">
        <v>0.8435654275671304</v>
      </c>
      <c r="F39" s="88">
        <v>0.9834248128972927</v>
      </c>
      <c r="G39" s="89">
        <v>0.8805896641245646</v>
      </c>
      <c r="H39" s="90">
        <f>'[1]Montant en €_hab'!$O$53/H19</f>
        <v>0.7877030621194772</v>
      </c>
    </row>
    <row r="40" spans="1:8" ht="13.5" thickBot="1">
      <c r="A40" s="64" t="s">
        <v>40</v>
      </c>
      <c r="B40" s="91">
        <v>2.88706510625641</v>
      </c>
      <c r="C40" s="91">
        <v>3.4667869618993095</v>
      </c>
      <c r="D40" s="91">
        <v>3.938819141798981</v>
      </c>
      <c r="E40" s="91">
        <v>4.436982337037794</v>
      </c>
      <c r="F40" s="91">
        <v>6.333658198288647</v>
      </c>
      <c r="G40" s="92">
        <v>4.810324171440132</v>
      </c>
      <c r="H40" s="93">
        <f>H38/'[1]Montant en €_hab'!$J$108</f>
        <v>3.7270639048947953</v>
      </c>
    </row>
    <row r="41" spans="1:8" ht="12.75">
      <c r="A41" s="48" t="s">
        <v>41</v>
      </c>
      <c r="B41" s="94"/>
      <c r="C41" s="94"/>
      <c r="D41" s="94"/>
      <c r="E41" s="94"/>
      <c r="F41" s="94"/>
      <c r="G41" s="95"/>
      <c r="H41" s="96"/>
    </row>
    <row r="42" spans="1:8" ht="12.75">
      <c r="A42" s="48" t="s">
        <v>42</v>
      </c>
      <c r="B42" s="49">
        <v>444.8699645883394</v>
      </c>
      <c r="C42" s="49">
        <v>518.306401755067</v>
      </c>
      <c r="D42" s="49">
        <v>572.9878901692898</v>
      </c>
      <c r="E42" s="49">
        <v>667.9399642119535</v>
      </c>
      <c r="F42" s="49">
        <v>790.3139877312847</v>
      </c>
      <c r="G42" s="50">
        <v>661.3080785740797</v>
      </c>
      <c r="H42" s="51">
        <f>('[1]Montant en €_hab'!$G$135+'[1]Montant en €_hab'!$G$61)/'[1]Montant en €_hab'!$G$8</f>
        <v>418.93422241443415</v>
      </c>
    </row>
    <row r="43" spans="1:8" ht="12.75">
      <c r="A43" s="56" t="s">
        <v>43</v>
      </c>
      <c r="B43" s="42">
        <v>469.89711977893506</v>
      </c>
      <c r="C43" s="42">
        <v>521.1598942867149</v>
      </c>
      <c r="D43" s="42">
        <v>554.4629385391665</v>
      </c>
      <c r="E43" s="42">
        <v>600.5961741740543</v>
      </c>
      <c r="F43" s="42">
        <v>691.4288168102415</v>
      </c>
      <c r="G43" s="50">
        <v>604.9683828155847</v>
      </c>
      <c r="H43" s="51">
        <f>'[1]Montant en €_hab'!$G$140/'[1]Montant en €_hab'!$G$245</f>
        <v>614.357483765379</v>
      </c>
    </row>
    <row r="44" spans="1:8" ht="12.75">
      <c r="A44" s="97" t="s">
        <v>44</v>
      </c>
      <c r="B44" s="57">
        <v>0.5374257811950877</v>
      </c>
      <c r="C44" s="57">
        <v>0.5816735202351246</v>
      </c>
      <c r="D44" s="57">
        <v>0.6548212028971089</v>
      </c>
      <c r="E44" s="57">
        <v>0.6006057001044752</v>
      </c>
      <c r="F44" s="57">
        <v>0.7580041284737887</v>
      </c>
      <c r="G44" s="58">
        <v>0.6787613544248345</v>
      </c>
      <c r="H44" s="59">
        <f>'[1]Montant en €_hab'!$G$144/('[1]Montant en €_hab'!$G$146-'[1]Montant en €_hab'!$G$143)</f>
        <v>0.6492541369848616</v>
      </c>
    </row>
    <row r="45" spans="1:8" ht="12.75">
      <c r="A45" s="56" t="s">
        <v>72</v>
      </c>
      <c r="B45" s="57">
        <v>0.7017580568368137</v>
      </c>
      <c r="C45" s="57">
        <v>0.7194663334612296</v>
      </c>
      <c r="D45" s="57">
        <v>0.8013572529933642</v>
      </c>
      <c r="E45" s="57">
        <v>0.8578931122149556</v>
      </c>
      <c r="F45" s="57">
        <v>0.9031426404073958</v>
      </c>
      <c r="G45" s="58">
        <v>0.8396002472818129</v>
      </c>
      <c r="H45" s="59">
        <f>'[1]Montant en €_hab'!$G$156/('[1]Montant en €_hab'!$G$140-'[1]Montant en €_hab'!$G$142)</f>
        <v>0.8832930272007424</v>
      </c>
    </row>
    <row r="46" spans="1:8" ht="13.5" thickBot="1">
      <c r="A46" s="64" t="s">
        <v>46</v>
      </c>
      <c r="B46" s="65">
        <v>0.720406568497592</v>
      </c>
      <c r="C46" s="65">
        <v>0.7632609297852757</v>
      </c>
      <c r="D46" s="65">
        <v>0.7816066588769586</v>
      </c>
      <c r="E46" s="65">
        <v>0.7794644594188108</v>
      </c>
      <c r="F46" s="65">
        <v>0.8138599864097511</v>
      </c>
      <c r="G46" s="66">
        <v>0.7919510086250002</v>
      </c>
      <c r="H46" s="67">
        <f>'[1]Montant en €_hab'!$G$155/'[1]Montant en €_hab'!$G$156</f>
        <v>0.629432556998955</v>
      </c>
    </row>
    <row r="47" spans="1:8" ht="12.75">
      <c r="A47" s="22" t="s">
        <v>47</v>
      </c>
      <c r="B47" s="133"/>
      <c r="C47" s="133"/>
      <c r="D47" s="133"/>
      <c r="E47" s="133"/>
      <c r="F47" s="133"/>
      <c r="G47" s="4"/>
      <c r="H47" s="10"/>
    </row>
    <row r="48" spans="1:8" ht="12.75">
      <c r="A48" s="22" t="s">
        <v>48</v>
      </c>
      <c r="B48" s="22"/>
      <c r="C48" s="133"/>
      <c r="D48" s="133"/>
      <c r="E48" s="133"/>
      <c r="F48" s="15"/>
      <c r="G48" s="1"/>
      <c r="H48" s="10"/>
    </row>
    <row r="49" spans="1:8" ht="12.75">
      <c r="A49" s="15"/>
      <c r="B49" s="133"/>
      <c r="C49" s="133"/>
      <c r="D49" s="133"/>
      <c r="E49" s="133"/>
      <c r="F49" s="133"/>
      <c r="G49" s="5"/>
      <c r="H49" s="10"/>
    </row>
    <row r="50" spans="1:8" ht="12.75">
      <c r="A50" s="7"/>
      <c r="B50" s="1"/>
      <c r="C50" s="1"/>
      <c r="D50" s="1"/>
      <c r="E50" s="1"/>
      <c r="F50" s="1"/>
      <c r="G50" s="1"/>
      <c r="H50" s="10"/>
    </row>
    <row r="51" spans="1:8" ht="12.75">
      <c r="A51" s="1"/>
      <c r="B51" s="1"/>
      <c r="C51" s="1"/>
      <c r="D51" s="1"/>
      <c r="E51" s="1"/>
      <c r="F51" s="1"/>
      <c r="G51" s="1"/>
      <c r="H51" s="10"/>
    </row>
    <row r="52" spans="1:8" ht="12.75">
      <c r="A52" s="1"/>
      <c r="B52" s="1"/>
      <c r="C52" s="1"/>
      <c r="D52" s="1"/>
      <c r="E52" s="1"/>
      <c r="F52" s="1"/>
      <c r="G52" s="1"/>
      <c r="H52" s="10"/>
    </row>
    <row r="53" spans="1:8" ht="18.75">
      <c r="A53" s="99" t="s">
        <v>94</v>
      </c>
      <c r="B53" s="100"/>
      <c r="C53" s="100"/>
      <c r="D53" s="100"/>
      <c r="E53" s="100"/>
      <c r="F53" s="100"/>
      <c r="G53" s="1"/>
      <c r="H53" s="10"/>
    </row>
    <row r="54" spans="1:8" ht="13.5" thickBot="1">
      <c r="A54" s="1"/>
      <c r="B54" s="1"/>
      <c r="C54" s="1"/>
      <c r="D54" s="1"/>
      <c r="E54" s="1"/>
      <c r="F54" s="1"/>
      <c r="G54" s="1"/>
      <c r="H54" s="10"/>
    </row>
    <row r="55" spans="1:8" ht="12.75" customHeight="1">
      <c r="A55" s="35"/>
      <c r="B55" s="36" t="s">
        <v>7</v>
      </c>
      <c r="C55" s="36" t="s">
        <v>8</v>
      </c>
      <c r="D55" s="36" t="s">
        <v>9</v>
      </c>
      <c r="E55" s="36" t="s">
        <v>10</v>
      </c>
      <c r="F55" s="36" t="s">
        <v>11</v>
      </c>
      <c r="G55" s="232" t="s">
        <v>71</v>
      </c>
      <c r="H55" s="223" t="s">
        <v>110</v>
      </c>
    </row>
    <row r="56" spans="1:8" ht="12.75">
      <c r="A56" s="135"/>
      <c r="B56" s="38">
        <v>500</v>
      </c>
      <c r="C56" s="38" t="s">
        <v>63</v>
      </c>
      <c r="D56" s="38" t="s">
        <v>63</v>
      </c>
      <c r="E56" s="38" t="s">
        <v>63</v>
      </c>
      <c r="F56" s="38" t="s">
        <v>63</v>
      </c>
      <c r="G56" s="233"/>
      <c r="H56" s="224"/>
    </row>
    <row r="57" spans="1:8" ht="25.5" customHeight="1" thickBot="1">
      <c r="A57" s="39"/>
      <c r="B57" s="40" t="s">
        <v>13</v>
      </c>
      <c r="C57" s="40" t="s">
        <v>107</v>
      </c>
      <c r="D57" s="40" t="s">
        <v>64</v>
      </c>
      <c r="E57" s="40" t="s">
        <v>65</v>
      </c>
      <c r="F57" s="40" t="s">
        <v>66</v>
      </c>
      <c r="G57" s="234"/>
      <c r="H57" s="225"/>
    </row>
    <row r="58" spans="1:8" ht="12.75">
      <c r="A58" s="136" t="s">
        <v>15</v>
      </c>
      <c r="B58" s="137">
        <v>-0.14339956278484312</v>
      </c>
      <c r="C58" s="137">
        <v>-0.02568774412274255</v>
      </c>
      <c r="D58" s="137">
        <v>-0.02294140622951002</v>
      </c>
      <c r="E58" s="137">
        <v>0.012446164139165772</v>
      </c>
      <c r="F58" s="137">
        <v>-0.05634293664466816</v>
      </c>
      <c r="G58" s="138">
        <v>-0.03951933827500387</v>
      </c>
      <c r="H58" s="139">
        <f>'[1]Evol_str_guide'!$G$11/100</f>
        <v>-0.011020275397256474</v>
      </c>
    </row>
    <row r="59" spans="1:8" ht="12.75">
      <c r="A59" s="48" t="s">
        <v>17</v>
      </c>
      <c r="B59" s="140">
        <v>-0.03719494706512283</v>
      </c>
      <c r="C59" s="140">
        <v>-0.02769121483610315</v>
      </c>
      <c r="D59" s="140">
        <v>-0.0008231456358910316</v>
      </c>
      <c r="E59" s="140">
        <v>0.012563771477900554</v>
      </c>
      <c r="F59" s="140">
        <v>-0.006807277718173466</v>
      </c>
      <c r="G59" s="141">
        <v>-0.014458762660417346</v>
      </c>
      <c r="H59" s="142">
        <f>'[1]Evol_str_guide'!$G$12/100</f>
        <v>0.0012493714549082213</v>
      </c>
    </row>
    <row r="60" spans="1:8" ht="12.75">
      <c r="A60" s="56" t="s">
        <v>49</v>
      </c>
      <c r="B60" s="143">
        <v>-0.06866952271128046</v>
      </c>
      <c r="C60" s="143">
        <v>-0.02906092279224426</v>
      </c>
      <c r="D60" s="143">
        <v>-0.0038500993277712503</v>
      </c>
      <c r="E60" s="143">
        <v>-0.014707739711466217</v>
      </c>
      <c r="F60" s="143">
        <v>-0.015964583161387158</v>
      </c>
      <c r="G60" s="144">
        <v>-0.01706222701264115</v>
      </c>
      <c r="H60" s="145">
        <f>'[1]Evol_str_guide'!$G$14/100</f>
        <v>-0.004778500492127136</v>
      </c>
    </row>
    <row r="61" spans="1:8" ht="12.75">
      <c r="A61" s="56" t="s">
        <v>50</v>
      </c>
      <c r="B61" s="143">
        <v>-0.026525113403002343</v>
      </c>
      <c r="C61" s="143">
        <v>-0.008860332491861134</v>
      </c>
      <c r="D61" s="143">
        <v>0.00774239059606141</v>
      </c>
      <c r="E61" s="143">
        <v>0.004761707617042754</v>
      </c>
      <c r="F61" s="143">
        <v>0.007522688853259352</v>
      </c>
      <c r="G61" s="144">
        <v>-0.009269261997804978</v>
      </c>
      <c r="H61" s="145">
        <f>'[1]Evol_str_guide'!$G$15/100</f>
        <v>0.002707472036023617</v>
      </c>
    </row>
    <row r="62" spans="1:8" ht="12.75">
      <c r="A62" s="146" t="s">
        <v>70</v>
      </c>
      <c r="B62" s="147">
        <v>-0.034224442199241256</v>
      </c>
      <c r="C62" s="147">
        <v>-0.06632664644690589</v>
      </c>
      <c r="D62" s="147">
        <v>-0.03680928148965068</v>
      </c>
      <c r="E62" s="147">
        <v>-0.12393824931834108</v>
      </c>
      <c r="F62" s="147">
        <v>-0.10501225434857875</v>
      </c>
      <c r="G62" s="148">
        <v>-0.10224174194533375</v>
      </c>
      <c r="H62" s="149">
        <f>'[1]Evol_str_guide'!$G$17/100</f>
        <v>-0.08383153642342733</v>
      </c>
    </row>
    <row r="63" spans="1:8" ht="12.75">
      <c r="A63" s="48" t="s">
        <v>32</v>
      </c>
      <c r="B63" s="140">
        <v>-0.24272893762064085</v>
      </c>
      <c r="C63" s="140">
        <v>-0.015340642090587275</v>
      </c>
      <c r="D63" s="140">
        <v>-0.046642398125023465</v>
      </c>
      <c r="E63" s="140">
        <v>0.0264757653628096</v>
      </c>
      <c r="F63" s="140">
        <v>-0.13862592306224364</v>
      </c>
      <c r="G63" s="141">
        <v>-0.06872666944346606</v>
      </c>
      <c r="H63" s="142">
        <f>'[1]Evol_str_guide'!$G$34/100</f>
        <v>-0.03057382653644436</v>
      </c>
    </row>
    <row r="64" spans="1:8" ht="12.75">
      <c r="A64" s="56" t="s">
        <v>52</v>
      </c>
      <c r="B64" s="143">
        <v>-0.2930169928996269</v>
      </c>
      <c r="C64" s="143">
        <v>-0.018856143391891567</v>
      </c>
      <c r="D64" s="143">
        <v>-0.06496594584421411</v>
      </c>
      <c r="E64" s="143">
        <v>0.005410215525621265</v>
      </c>
      <c r="F64" s="143">
        <v>-0.22059465350555418</v>
      </c>
      <c r="G64" s="144">
        <v>-0.1135389549304564</v>
      </c>
      <c r="H64" s="145">
        <f>'[1]Evol_str_guide'!$G$37/100</f>
        <v>-0.032124803773530886</v>
      </c>
    </row>
    <row r="65" spans="1:8" ht="12.75">
      <c r="A65" s="146" t="s">
        <v>53</v>
      </c>
      <c r="B65" s="147">
        <v>0.046008921560411364</v>
      </c>
      <c r="C65" s="147">
        <v>-0.06666034559804745</v>
      </c>
      <c r="D65" s="147">
        <v>0.031069311976928082</v>
      </c>
      <c r="E65" s="147">
        <v>0.1423957099986608</v>
      </c>
      <c r="F65" s="147">
        <v>0.013261450571999456</v>
      </c>
      <c r="G65" s="148">
        <v>0.019875478591801166</v>
      </c>
      <c r="H65" s="149">
        <f>'[1]Evol_str_guide'!$G$35/100</f>
        <v>-0.028535277227768163</v>
      </c>
    </row>
    <row r="66" spans="1:8" ht="12.75">
      <c r="A66" s="48" t="s">
        <v>23</v>
      </c>
      <c r="B66" s="140">
        <v>-0.11306919776730195</v>
      </c>
      <c r="C66" s="140">
        <v>-0.03855699741208585</v>
      </c>
      <c r="D66" s="140">
        <v>-0.011927599682729495</v>
      </c>
      <c r="E66" s="140">
        <v>0.00803746390046789</v>
      </c>
      <c r="F66" s="140">
        <v>-0.006879573437826414</v>
      </c>
      <c r="G66" s="141">
        <v>-0.01861830121156427</v>
      </c>
      <c r="H66" s="142">
        <f>'[1]Evol_str_guide'!$G$18/100</f>
        <v>-0.002437753075066551</v>
      </c>
    </row>
    <row r="67" spans="1:8" ht="12.75">
      <c r="A67" s="56" t="s">
        <v>54</v>
      </c>
      <c r="B67" s="143">
        <v>-0.07974712964446307</v>
      </c>
      <c r="C67" s="143">
        <v>-0.00847174541502449</v>
      </c>
      <c r="D67" s="143">
        <v>-0.016128187868152177</v>
      </c>
      <c r="E67" s="143">
        <v>-0.017590169267434175</v>
      </c>
      <c r="F67" s="143">
        <v>-0.010316816311760402</v>
      </c>
      <c r="G67" s="144">
        <v>-0.02690851932457805</v>
      </c>
      <c r="H67" s="145">
        <f>'[1]Evol_str_guide'!$G$20/100</f>
        <v>0.006670505398637339</v>
      </c>
    </row>
    <row r="68" spans="1:8" ht="12.75">
      <c r="A68" s="150" t="s">
        <v>55</v>
      </c>
      <c r="B68" s="143">
        <v>-0.024179364948119342</v>
      </c>
      <c r="C68" s="143">
        <v>0.011324139624098617</v>
      </c>
      <c r="D68" s="143">
        <v>0.014877195383881103</v>
      </c>
      <c r="E68" s="143">
        <v>0.04150566817338741</v>
      </c>
      <c r="F68" s="143">
        <v>0.048737568295550426</v>
      </c>
      <c r="G68" s="144">
        <v>0.016398824182253247</v>
      </c>
      <c r="H68" s="145">
        <f>'[1]Evol_str_guide'!$G$21/100</f>
        <v>0.05917101961081106</v>
      </c>
    </row>
    <row r="69" spans="1:8" ht="12.75">
      <c r="A69" s="151" t="s">
        <v>56</v>
      </c>
      <c r="B69" s="143">
        <v>-0.026779782012625986</v>
      </c>
      <c r="C69" s="143">
        <v>0.01724105010094945</v>
      </c>
      <c r="D69" s="143">
        <v>0.025908054604544706</v>
      </c>
      <c r="E69" s="143">
        <v>0.030398346566933965</v>
      </c>
      <c r="F69" s="143">
        <v>0.0368243328130764</v>
      </c>
      <c r="G69" s="144">
        <v>0.013242899366423089</v>
      </c>
      <c r="H69" s="152">
        <f>'[1]Evol_str_guide'!$G$22/100</f>
        <v>0.056039179660279714</v>
      </c>
    </row>
    <row r="70" spans="1:8" ht="12.75">
      <c r="A70" s="146" t="s">
        <v>57</v>
      </c>
      <c r="B70" s="147">
        <v>-0.07247362684735326</v>
      </c>
      <c r="C70" s="147">
        <v>-0.026934755657750165</v>
      </c>
      <c r="D70" s="147">
        <v>-0.02881249086739912</v>
      </c>
      <c r="E70" s="147">
        <v>-0.012820541648965067</v>
      </c>
      <c r="F70" s="147">
        <v>-0.015666787856456477</v>
      </c>
      <c r="G70" s="148">
        <v>-0.0233885282507984</v>
      </c>
      <c r="H70" s="149">
        <f>'[1]Evol_str_guide'!$G$23/100</f>
        <v>-0.016000346391096376</v>
      </c>
    </row>
    <row r="71" spans="1:8" ht="12.75">
      <c r="A71" s="48" t="s">
        <v>35</v>
      </c>
      <c r="B71" s="140">
        <v>-0.15948761056768979</v>
      </c>
      <c r="C71" s="140">
        <v>-0.025054531776951494</v>
      </c>
      <c r="D71" s="140">
        <v>-0.16612833565411678</v>
      </c>
      <c r="E71" s="140">
        <v>-0.02176732837620432</v>
      </c>
      <c r="F71" s="140">
        <v>-0.06543202580618124</v>
      </c>
      <c r="G71" s="141">
        <v>-0.0792614473900366</v>
      </c>
      <c r="H71" s="142">
        <f>'[1]Evol_str_guide'!$G$39/100</f>
        <v>0.019427388060167194</v>
      </c>
    </row>
    <row r="72" spans="1:8" ht="12.75">
      <c r="A72" s="56" t="s">
        <v>58</v>
      </c>
      <c r="B72" s="143">
        <v>0.037260794544330844</v>
      </c>
      <c r="C72" s="143">
        <v>0.15345592163124477</v>
      </c>
      <c r="D72" s="143">
        <v>0.12639799885272263</v>
      </c>
      <c r="E72" s="143">
        <v>0.25864309591187395</v>
      </c>
      <c r="F72" s="143">
        <v>0.09282058521626602</v>
      </c>
      <c r="G72" s="144">
        <v>0.15260245235108427</v>
      </c>
      <c r="H72" s="145">
        <f>'[1]Evol_str_guide'!$G$40/100</f>
        <v>0.16935065946046124</v>
      </c>
    </row>
    <row r="73" spans="1:8" ht="12.75">
      <c r="A73" s="56" t="s">
        <v>59</v>
      </c>
      <c r="B73" s="143">
        <v>-0.7576758220532358</v>
      </c>
      <c r="C73" s="143">
        <v>-0.31176883317292126</v>
      </c>
      <c r="D73" s="143">
        <v>-0.4524313806839815</v>
      </c>
      <c r="E73" s="143">
        <v>-0.3262779303526433</v>
      </c>
      <c r="F73" s="143">
        <v>-0.14153847746038595</v>
      </c>
      <c r="G73" s="144">
        <v>-0.29309435945809337</v>
      </c>
      <c r="H73" s="145">
        <f>'[1]Evol_str_guide'!$G$42/100</f>
        <v>-0.17647188017014373</v>
      </c>
    </row>
    <row r="74" spans="1:8" ht="12.75">
      <c r="A74" s="153" t="s">
        <v>60</v>
      </c>
      <c r="B74" s="154">
        <v>-0.3117894899995488</v>
      </c>
      <c r="C74" s="154">
        <v>-0.07863580290839445</v>
      </c>
      <c r="D74" s="154">
        <v>-0.05080846353034252</v>
      </c>
      <c r="E74" s="154">
        <v>-0.010798816194175775</v>
      </c>
      <c r="F74" s="154">
        <v>-0.0072727074183907</v>
      </c>
      <c r="G74" s="155">
        <v>-0.03676067802848759</v>
      </c>
      <c r="H74" s="156">
        <f>'[1]Evol_str_guide'!$G$30/100</f>
        <v>-0.016002473417906393</v>
      </c>
    </row>
    <row r="75" spans="1:8" ht="13.5" thickBot="1">
      <c r="A75" s="44" t="s">
        <v>61</v>
      </c>
      <c r="B75" s="157">
        <v>-0.13547252066673743</v>
      </c>
      <c r="C75" s="157">
        <v>-0.05367005420784976</v>
      </c>
      <c r="D75" s="157">
        <v>-0.05357492562351773</v>
      </c>
      <c r="E75" s="157">
        <v>-0.024273655016496698</v>
      </c>
      <c r="F75" s="157">
        <v>-0.022236790199912426</v>
      </c>
      <c r="G75" s="158">
        <v>-0.05137663531465375</v>
      </c>
      <c r="H75" s="159">
        <f>'[1]Evolution 2009_2008_HR'!$AF$32</f>
        <v>-0.018132723531070205</v>
      </c>
    </row>
    <row r="76" spans="1:8" ht="12.75">
      <c r="A76" s="22" t="s">
        <v>47</v>
      </c>
      <c r="B76" s="15"/>
      <c r="C76" s="15"/>
      <c r="D76" s="15"/>
      <c r="E76" s="15"/>
      <c r="F76" s="15"/>
      <c r="G76" s="15"/>
      <c r="H76" s="134"/>
    </row>
    <row r="77" spans="1:8" ht="12.75">
      <c r="A77" s="22" t="s">
        <v>48</v>
      </c>
      <c r="B77" s="15"/>
      <c r="C77" s="15"/>
      <c r="D77" s="15"/>
      <c r="E77" s="15"/>
      <c r="F77" s="15"/>
      <c r="G77" s="15"/>
      <c r="H77" s="134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</sheetData>
  <mergeCells count="4">
    <mergeCell ref="G5:G7"/>
    <mergeCell ref="G55:G57"/>
    <mergeCell ref="H5:H7"/>
    <mergeCell ref="H55:H57"/>
  </mergeCells>
  <printOptions/>
  <pageMargins left="0.75" right="0.75" top="1" bottom="1" header="0.4921259845" footer="0.4921259845"/>
  <pageSetup firstPageNumber="39" useFirstPageNumber="1" horizontalDpi="600" verticalDpi="600" orientation="portrait" paperSize="9" scale="65" r:id="rId1"/>
  <headerFooter alignWithMargins="0">
    <oddHeader>&amp;L&amp;7Ministère de l'intérieur, de l'outre-mer,  des collectivités territoriales et de l'immigration&amp;R&amp;7Publication : "Les finances des communes
de moins de 10 000 habitants en 2009"</oddHeader>
    <oddFooter>&amp;L&amp;7Direction générale des collectivités locales/DESL
Mise en ligne : avril 2011&amp;R&amp;P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36"/>
  <sheetViews>
    <sheetView workbookViewId="0" topLeftCell="A1">
      <selection activeCell="C3" sqref="C3"/>
    </sheetView>
  </sheetViews>
  <sheetFormatPr defaultColWidth="11.421875" defaultRowHeight="12.75"/>
  <cols>
    <col min="1" max="1" width="44.28125" style="0" customWidth="1"/>
    <col min="7" max="8" width="14.421875" style="0" customWidth="1"/>
  </cols>
  <sheetData>
    <row r="1" spans="1:8" ht="20.25">
      <c r="A1" s="130" t="s">
        <v>111</v>
      </c>
      <c r="H1" s="10"/>
    </row>
    <row r="2" spans="1:8" ht="12.75">
      <c r="A2" s="1"/>
      <c r="B2" s="1"/>
      <c r="C2" s="1"/>
      <c r="D2" s="1"/>
      <c r="E2" s="1"/>
      <c r="F2" s="1"/>
      <c r="G2" s="1"/>
      <c r="H2" s="10"/>
    </row>
    <row r="3" spans="1:8" ht="18.75">
      <c r="A3" s="98" t="s">
        <v>95</v>
      </c>
      <c r="B3" s="100"/>
      <c r="C3" s="100"/>
      <c r="D3" s="100"/>
      <c r="E3" s="11"/>
      <c r="F3" s="1"/>
      <c r="G3" s="1"/>
      <c r="H3" s="10"/>
    </row>
    <row r="4" spans="1:8" ht="13.5" thickBot="1">
      <c r="A4" s="12"/>
      <c r="B4" s="12"/>
      <c r="C4" s="12"/>
      <c r="D4" s="12"/>
      <c r="E4" s="12"/>
      <c r="F4" s="12"/>
      <c r="G4" s="131"/>
      <c r="H4" s="132" t="s">
        <v>6</v>
      </c>
    </row>
    <row r="5" spans="1:8" ht="12.75" customHeight="1">
      <c r="A5" s="35"/>
      <c r="B5" s="36" t="s">
        <v>7</v>
      </c>
      <c r="C5" s="36" t="s">
        <v>8</v>
      </c>
      <c r="D5" s="36" t="s">
        <v>9</v>
      </c>
      <c r="E5" s="36" t="s">
        <v>10</v>
      </c>
      <c r="F5" s="36" t="s">
        <v>11</v>
      </c>
      <c r="G5" s="220" t="s">
        <v>73</v>
      </c>
      <c r="H5" s="223" t="s">
        <v>110</v>
      </c>
    </row>
    <row r="6" spans="1:8" ht="12.75">
      <c r="A6" s="37"/>
      <c r="B6" s="38">
        <v>500</v>
      </c>
      <c r="C6" s="38" t="s">
        <v>63</v>
      </c>
      <c r="D6" s="38" t="s">
        <v>63</v>
      </c>
      <c r="E6" s="38" t="s">
        <v>63</v>
      </c>
      <c r="F6" s="38" t="s">
        <v>63</v>
      </c>
      <c r="G6" s="221"/>
      <c r="H6" s="224"/>
    </row>
    <row r="7" spans="1:8" ht="29.25" customHeight="1" thickBot="1">
      <c r="A7" s="39"/>
      <c r="B7" s="40" t="s">
        <v>13</v>
      </c>
      <c r="C7" s="40" t="s">
        <v>107</v>
      </c>
      <c r="D7" s="40" t="s">
        <v>64</v>
      </c>
      <c r="E7" s="40" t="s">
        <v>65</v>
      </c>
      <c r="F7" s="40" t="s">
        <v>66</v>
      </c>
      <c r="G7" s="222"/>
      <c r="H7" s="225"/>
    </row>
    <row r="8" spans="1:8" ht="12.75" customHeight="1">
      <c r="A8" s="41" t="s">
        <v>14</v>
      </c>
      <c r="B8" s="42">
        <v>128</v>
      </c>
      <c r="C8" s="42">
        <v>136</v>
      </c>
      <c r="D8" s="42">
        <v>27</v>
      </c>
      <c r="E8" s="42">
        <v>8</v>
      </c>
      <c r="F8" s="42">
        <v>9</v>
      </c>
      <c r="G8" s="42">
        <v>308</v>
      </c>
      <c r="H8" s="43">
        <f>'[1]Montant en €_hab'!$G$6</f>
        <v>35654</v>
      </c>
    </row>
    <row r="9" spans="1:8" ht="13.5" thickBot="1">
      <c r="A9" s="44" t="s">
        <v>90</v>
      </c>
      <c r="B9" s="45">
        <v>37300</v>
      </c>
      <c r="C9" s="46">
        <v>136979</v>
      </c>
      <c r="D9" s="46">
        <v>73377</v>
      </c>
      <c r="E9" s="46">
        <v>33003</v>
      </c>
      <c r="F9" s="46">
        <v>70001</v>
      </c>
      <c r="G9" s="46">
        <v>350660</v>
      </c>
      <c r="H9" s="47">
        <f>'[1]Montant en €_hab'!$G$8</f>
        <v>32041014</v>
      </c>
    </row>
    <row r="10" spans="1:8" ht="12.75">
      <c r="A10" s="48" t="s">
        <v>15</v>
      </c>
      <c r="B10" s="49">
        <v>4036.0759241286837</v>
      </c>
      <c r="C10" s="49">
        <v>4089.486029026348</v>
      </c>
      <c r="D10" s="49">
        <v>3255.550869482263</v>
      </c>
      <c r="E10" s="49">
        <v>2704.007262067085</v>
      </c>
      <c r="F10" s="49">
        <v>2801.2998827159613</v>
      </c>
      <c r="G10" s="50">
        <v>3521.7476748132094</v>
      </c>
      <c r="H10" s="51">
        <f>'[1]Montant en €_hab'!$O$22</f>
        <v>1139.374530207752</v>
      </c>
    </row>
    <row r="11" spans="1:8" ht="13.5" thickBot="1">
      <c r="A11" s="44" t="s">
        <v>16</v>
      </c>
      <c r="B11" s="49">
        <v>4206.513400000002</v>
      </c>
      <c r="C11" s="49">
        <v>4200.769783397456</v>
      </c>
      <c r="D11" s="49">
        <v>3232.70720947981</v>
      </c>
      <c r="E11" s="49">
        <v>2685.217957458413</v>
      </c>
      <c r="F11" s="49">
        <v>2790.979789574435</v>
      </c>
      <c r="G11" s="50">
        <v>3574.7395636514007</v>
      </c>
      <c r="H11" s="51">
        <f>'[1]Montant en €_hab'!$O$31+'[1]Montant en €_hab'!$O$49</f>
        <v>1161.8097422503545</v>
      </c>
    </row>
    <row r="12" spans="1:8" ht="12.75">
      <c r="A12" s="52" t="s">
        <v>17</v>
      </c>
      <c r="B12" s="53">
        <v>2335.968277479892</v>
      </c>
      <c r="C12" s="53">
        <v>2405.348086056985</v>
      </c>
      <c r="D12" s="53">
        <v>1985.539472995625</v>
      </c>
      <c r="E12" s="53">
        <v>1738.057683846923</v>
      </c>
      <c r="F12" s="53">
        <v>1843.161815402637</v>
      </c>
      <c r="G12" s="54">
        <v>2135.091000171105</v>
      </c>
      <c r="H12" s="55">
        <f>'[1]Montant en €_hab'!$O$23</f>
        <v>709.272350585097</v>
      </c>
    </row>
    <row r="13" spans="1:8" ht="12.75">
      <c r="A13" s="56" t="s">
        <v>18</v>
      </c>
      <c r="B13" s="57">
        <v>0.3403303111140303</v>
      </c>
      <c r="C13" s="57">
        <v>0.32188594274107357</v>
      </c>
      <c r="D13" s="57">
        <v>0.3029076331259351</v>
      </c>
      <c r="E13" s="57">
        <v>0.29430104460329143</v>
      </c>
      <c r="F13" s="57">
        <v>0.29208552910321095</v>
      </c>
      <c r="G13" s="58">
        <v>0.31308929026794363</v>
      </c>
      <c r="H13" s="59">
        <f>'[1]Montant en €_hab'!$O$26/'[1]Montant en €_hab'!$O$25</f>
        <v>0.3127981032872706</v>
      </c>
    </row>
    <row r="14" spans="1:8" ht="12.75">
      <c r="A14" s="56" t="s">
        <v>19</v>
      </c>
      <c r="B14" s="57">
        <v>0.26960233801020406</v>
      </c>
      <c r="C14" s="57">
        <v>0.30105134843391573</v>
      </c>
      <c r="D14" s="57">
        <v>0.33900126844456496</v>
      </c>
      <c r="E14" s="57">
        <v>0.36046968987029476</v>
      </c>
      <c r="F14" s="57">
        <v>0.43623388650225453</v>
      </c>
      <c r="G14" s="58">
        <v>0.3326145633437886</v>
      </c>
      <c r="H14" s="59">
        <f>'[1]Montant en €_hab'!$O$27/'[1]Montant en €_hab'!$O$25</f>
        <v>0.4831091819732522</v>
      </c>
    </row>
    <row r="15" spans="1:8" ht="12.75">
      <c r="A15" s="56" t="s">
        <v>81</v>
      </c>
      <c r="B15" s="57">
        <v>0.049107414795194614</v>
      </c>
      <c r="C15" s="57">
        <v>0.0590570739714707</v>
      </c>
      <c r="D15" s="57">
        <v>0.05345379519029068</v>
      </c>
      <c r="E15" s="57">
        <v>0.05264069012895659</v>
      </c>
      <c r="F15" s="57">
        <v>0.04494647347763415</v>
      </c>
      <c r="G15" s="58">
        <v>0.053888143672354685</v>
      </c>
      <c r="H15" s="59">
        <f>'[1]Montant en €_hab'!$O$44/'[1]Montant en €_hab'!$O$25</f>
        <v>0.04183224674123561</v>
      </c>
    </row>
    <row r="16" spans="1:8" ht="12.75">
      <c r="A16" s="56" t="s">
        <v>20</v>
      </c>
      <c r="B16" s="57">
        <v>0.3011101422951327</v>
      </c>
      <c r="C16" s="57">
        <v>0.27612413247278367</v>
      </c>
      <c r="D16" s="57">
        <v>0.2853767864004781</v>
      </c>
      <c r="E16" s="57">
        <v>0.26901897712286665</v>
      </c>
      <c r="F16" s="57">
        <v>0.19363915100536158</v>
      </c>
      <c r="G16" s="58">
        <v>0.26608353133560336</v>
      </c>
      <c r="H16" s="59">
        <f>'[1]Montant en €_hab'!$O$28/'[1]Montant en €_hab'!$O$25</f>
        <v>0.18697896338885905</v>
      </c>
    </row>
    <row r="17" spans="1:8" ht="12.75">
      <c r="A17" s="60" t="s">
        <v>21</v>
      </c>
      <c r="B17" s="61">
        <v>0.03984979378543835</v>
      </c>
      <c r="C17" s="61">
        <v>0.04188150238075633</v>
      </c>
      <c r="D17" s="61">
        <v>0.019260516838731145</v>
      </c>
      <c r="E17" s="61">
        <v>0.02356959827459057</v>
      </c>
      <c r="F17" s="61">
        <v>0.03309495991153885</v>
      </c>
      <c r="G17" s="62">
        <v>0.03432447138030969</v>
      </c>
      <c r="H17" s="63">
        <f>'[1]Montant en €_hab'!$O$29/'[1]Montant en €_hab'!$O$25</f>
        <v>0.02320416758061938</v>
      </c>
    </row>
    <row r="18" spans="1:8" ht="13.5" thickBot="1">
      <c r="A18" s="64" t="s">
        <v>22</v>
      </c>
      <c r="B18" s="65">
        <v>0.0020126786966670417</v>
      </c>
      <c r="C18" s="65">
        <v>0.003469774473966897</v>
      </c>
      <c r="D18" s="65">
        <v>0.003587799106442061</v>
      </c>
      <c r="E18" s="65">
        <v>0.003975738471979544</v>
      </c>
      <c r="F18" s="65">
        <v>0.0022266529891887313</v>
      </c>
      <c r="G18" s="66">
        <v>0.0031481353865340372</v>
      </c>
      <c r="H18" s="67">
        <f>'[1]Montant en €_hab'!$O$30/'[1]Montant en €_hab'!$O$25*(-1)</f>
        <v>0.0060904162300012025</v>
      </c>
    </row>
    <row r="19" spans="1:8" ht="12.75">
      <c r="A19" s="48" t="s">
        <v>23</v>
      </c>
      <c r="B19" s="53">
        <v>3047.56206836461</v>
      </c>
      <c r="C19" s="53">
        <v>3088.016668248418</v>
      </c>
      <c r="D19" s="53">
        <v>2582.653099200022</v>
      </c>
      <c r="E19" s="53">
        <v>2236.0590455413144</v>
      </c>
      <c r="F19" s="53">
        <v>2212.217177326038</v>
      </c>
      <c r="G19" s="54">
        <v>2722.9478928876974</v>
      </c>
      <c r="H19" s="55">
        <f>'[1]Montant en €_hab'!$O$31</f>
        <v>899.3463266352932</v>
      </c>
    </row>
    <row r="20" spans="1:8" ht="12.75">
      <c r="A20" s="56" t="s">
        <v>24</v>
      </c>
      <c r="B20" s="68">
        <v>0.10027606855581868</v>
      </c>
      <c r="C20" s="68">
        <v>0.08115314348500323</v>
      </c>
      <c r="D20" s="68">
        <v>0.06255018123006549</v>
      </c>
      <c r="E20" s="68">
        <v>0.07257147709581035</v>
      </c>
      <c r="F20" s="68">
        <v>0.06846308712651146</v>
      </c>
      <c r="G20" s="69">
        <v>0.0770162088250873</v>
      </c>
      <c r="H20" s="70">
        <f>'[1]Montant en €_hab'!$O$38/'[1]Montant en €_hab'!$O$31</f>
        <v>0.06077559492700936</v>
      </c>
    </row>
    <row r="21" spans="1:8" ht="12.75">
      <c r="A21" s="56" t="s">
        <v>25</v>
      </c>
      <c r="B21" s="68">
        <v>0.2851199542061947</v>
      </c>
      <c r="C21" s="68">
        <v>0.2411436494795038</v>
      </c>
      <c r="D21" s="68">
        <v>0.2400106264994148</v>
      </c>
      <c r="E21" s="68">
        <v>0.26109821632640395</v>
      </c>
      <c r="F21" s="68">
        <v>0.23134111347264974</v>
      </c>
      <c r="G21" s="69">
        <v>0.24610666856817365</v>
      </c>
      <c r="H21" s="70">
        <f>'[1]Montant en €_hab'!$O$35/'[1]Montant en €_hab'!$O$31</f>
        <v>0.3157995730629801</v>
      </c>
    </row>
    <row r="22" spans="1:8" ht="12.75">
      <c r="A22" s="71" t="s">
        <v>26</v>
      </c>
      <c r="B22" s="72">
        <v>0.1961619077366128</v>
      </c>
      <c r="C22" s="72">
        <v>0.20069194608153107</v>
      </c>
      <c r="D22" s="72">
        <v>0.20385928968061015</v>
      </c>
      <c r="E22" s="72">
        <v>0.20292138795575582</v>
      </c>
      <c r="F22" s="72">
        <v>0.18368501158283868</v>
      </c>
      <c r="G22" s="73">
        <v>0.19819533380342164</v>
      </c>
      <c r="H22" s="74">
        <f>'[1]Montant en €_hab'!$O$36/'[1]Montant en €_hab'!$O$31</f>
        <v>0.22345792198151684</v>
      </c>
    </row>
    <row r="23" spans="1:8" ht="12.75">
      <c r="A23" s="75" t="s">
        <v>27</v>
      </c>
      <c r="B23" s="72">
        <v>0.057339174519703565</v>
      </c>
      <c r="C23" s="72">
        <v>0.01778737785006645</v>
      </c>
      <c r="D23" s="72">
        <v>0.01731602275299057</v>
      </c>
      <c r="E23" s="72">
        <v>0.025511068315242816</v>
      </c>
      <c r="F23" s="72">
        <v>0.011803254848127257</v>
      </c>
      <c r="G23" s="73">
        <v>0.022028959713226996</v>
      </c>
      <c r="H23" s="74">
        <f>'[1]Montant en €_hab'!$O$37/'[1]Montant en €_hab'!$O$31</f>
        <v>0.045254241774306474</v>
      </c>
    </row>
    <row r="24" spans="1:8" ht="12.75">
      <c r="A24" s="56" t="s">
        <v>28</v>
      </c>
      <c r="B24" s="68">
        <v>0.47583925470268124</v>
      </c>
      <c r="C24" s="68">
        <v>0.537251654183592</v>
      </c>
      <c r="D24" s="68">
        <v>0.6016408991325021</v>
      </c>
      <c r="E24" s="68">
        <v>0.5837742714660877</v>
      </c>
      <c r="F24" s="68">
        <v>0.6380978286774077</v>
      </c>
      <c r="G24" s="69">
        <v>0.56267110731683</v>
      </c>
      <c r="H24" s="70">
        <f>'[1]Montant en €_hab'!$O$32/'[1]Montant en €_hab'!$O$31</f>
        <v>0.5249525823603167</v>
      </c>
    </row>
    <row r="25" spans="1:8" ht="12.75">
      <c r="A25" s="76" t="s">
        <v>29</v>
      </c>
      <c r="B25" s="72">
        <v>0.37539566253472745</v>
      </c>
      <c r="C25" s="72">
        <v>0.42178633556249573</v>
      </c>
      <c r="D25" s="72">
        <v>0.46360286435952364</v>
      </c>
      <c r="E25" s="72">
        <v>0.4451809672416179</v>
      </c>
      <c r="F25" s="72">
        <v>0.4557018155611708</v>
      </c>
      <c r="G25" s="73">
        <v>0.43187152639934046</v>
      </c>
      <c r="H25" s="74">
        <f>'[1]Montant en €_hab'!$O$33/'[1]Montant en €_hab'!$O$31</f>
        <v>0.3740996558509897</v>
      </c>
    </row>
    <row r="26" spans="1:8" ht="12.75">
      <c r="A26" s="56" t="s">
        <v>30</v>
      </c>
      <c r="B26" s="68">
        <v>0.09844987372654017</v>
      </c>
      <c r="C26" s="68">
        <v>0.09380695109662546</v>
      </c>
      <c r="D26" s="68">
        <v>0.06050038612842841</v>
      </c>
      <c r="E26" s="68">
        <v>0.05889335866319629</v>
      </c>
      <c r="F26" s="68">
        <v>0.03957027608036078</v>
      </c>
      <c r="G26" s="69">
        <v>0.07625457490950774</v>
      </c>
      <c r="H26" s="70">
        <f>'[1]Montant en €_hab'!$G$48/'[1]Montant en €_hab'!$G$8/'[1]Montant en €_hab'!$O$31</f>
        <v>0.04773207182530295</v>
      </c>
    </row>
    <row r="27" spans="1:8" ht="13.5" thickBot="1">
      <c r="A27" s="77" t="s">
        <v>21</v>
      </c>
      <c r="B27" s="65">
        <v>0.04031484880876525</v>
      </c>
      <c r="C27" s="65">
        <v>0.04664460175527547</v>
      </c>
      <c r="D27" s="65">
        <v>0.03529790700958924</v>
      </c>
      <c r="E27" s="65">
        <v>0.023662676448501778</v>
      </c>
      <c r="F27" s="65">
        <v>0.02252769464307025</v>
      </c>
      <c r="G27" s="66">
        <v>0.037951440380401255</v>
      </c>
      <c r="H27" s="70">
        <f>1-H26-H24-H21-H20</f>
        <v>0.05074017782439087</v>
      </c>
    </row>
    <row r="28" spans="1:8" ht="13.5" thickBot="1">
      <c r="A28" s="78" t="s">
        <v>31</v>
      </c>
      <c r="B28" s="79">
        <v>0.23349607815094464</v>
      </c>
      <c r="C28" s="79">
        <v>0.22107023877518625</v>
      </c>
      <c r="D28" s="79">
        <v>0.23120163772260133</v>
      </c>
      <c r="E28" s="79">
        <v>0.22271386915627409</v>
      </c>
      <c r="F28" s="79">
        <v>0.16682600863333288</v>
      </c>
      <c r="G28" s="80">
        <v>0.21588987958677672</v>
      </c>
      <c r="H28" s="81">
        <f>'[1]Montant en €_hab'!$J$108/'[1]Montant en €_hab'!$O$31</f>
        <v>0.21134680869973219</v>
      </c>
    </row>
    <row r="29" spans="1:8" ht="12.75">
      <c r="A29" s="52" t="s">
        <v>32</v>
      </c>
      <c r="B29" s="53">
        <v>1700.107646648794</v>
      </c>
      <c r="C29" s="53">
        <v>1684.1379429693613</v>
      </c>
      <c r="D29" s="53">
        <v>1270.0113964866373</v>
      </c>
      <c r="E29" s="53">
        <v>965.9495782201617</v>
      </c>
      <c r="F29" s="53">
        <v>958.138067313324</v>
      </c>
      <c r="G29" s="54">
        <v>1386.6566746421038</v>
      </c>
      <c r="H29" s="55">
        <f>'[1]Montant en €_hab'!$O$24</f>
        <v>430.10217962265494</v>
      </c>
    </row>
    <row r="30" spans="1:8" ht="12.75">
      <c r="A30" s="82" t="s">
        <v>33</v>
      </c>
      <c r="B30" s="68">
        <v>0.22384431013797587</v>
      </c>
      <c r="C30" s="68">
        <v>0.19008424416271932</v>
      </c>
      <c r="D30" s="68">
        <v>0.23950619506208248</v>
      </c>
      <c r="E30" s="68">
        <v>0.22991970905243148</v>
      </c>
      <c r="F30" s="68">
        <v>0.21281832393181663</v>
      </c>
      <c r="G30" s="69">
        <v>0.2097064241017784</v>
      </c>
      <c r="H30" s="70">
        <f>'[1]Montant en €_hab'!$O$46/'[1]Montant en €_hab'!$O$24</f>
        <v>0.17567068902936642</v>
      </c>
    </row>
    <row r="31" spans="1:8" ht="12.75">
      <c r="A31" s="82" t="s">
        <v>34</v>
      </c>
      <c r="B31" s="68">
        <v>0.7424532574803893</v>
      </c>
      <c r="C31" s="68">
        <v>0.6977131393595162</v>
      </c>
      <c r="D31" s="68">
        <v>0.7007328246153078</v>
      </c>
      <c r="E31" s="68">
        <v>0.6905622568703929</v>
      </c>
      <c r="F31" s="68">
        <v>0.747800865397808</v>
      </c>
      <c r="G31" s="69">
        <v>0.7105667498215177</v>
      </c>
      <c r="H31" s="70">
        <f>'[1]Montant en €_hab'!$O$48/'[1]Montant en €_hab'!$O$24</f>
        <v>0.7881918417395191</v>
      </c>
    </row>
    <row r="32" spans="1:8" ht="13.5" thickBot="1">
      <c r="A32" s="83" t="s">
        <v>21</v>
      </c>
      <c r="B32" s="65">
        <v>0.03370243238163492</v>
      </c>
      <c r="C32" s="65">
        <v>0.1122026164777645</v>
      </c>
      <c r="D32" s="65">
        <v>0.0597609803226097</v>
      </c>
      <c r="E32" s="65">
        <v>0.0795180340771757</v>
      </c>
      <c r="F32" s="65">
        <v>0.03938081067037535</v>
      </c>
      <c r="G32" s="66">
        <v>0.07972682607670388</v>
      </c>
      <c r="H32" s="67">
        <f>1-H31-H30</f>
        <v>0.03613746923111452</v>
      </c>
    </row>
    <row r="33" spans="1:8" ht="12.75">
      <c r="A33" s="84" t="s">
        <v>35</v>
      </c>
      <c r="B33" s="53">
        <v>1138.5152037533512</v>
      </c>
      <c r="C33" s="53">
        <v>1066.5854763868917</v>
      </c>
      <c r="D33" s="53">
        <v>634.5153204682667</v>
      </c>
      <c r="E33" s="53">
        <v>449.1589119170985</v>
      </c>
      <c r="F33" s="53">
        <v>568.9572654676361</v>
      </c>
      <c r="G33" s="54">
        <v>826.3743479438774</v>
      </c>
      <c r="H33" s="55">
        <f>'[1]Montant en €_hab'!$O$49</f>
        <v>262.46341561506136</v>
      </c>
    </row>
    <row r="34" spans="1:8" ht="12.75">
      <c r="A34" s="82" t="s">
        <v>36</v>
      </c>
      <c r="B34" s="68">
        <v>0.5480384139192476</v>
      </c>
      <c r="C34" s="68">
        <v>0.4779163428652287</v>
      </c>
      <c r="D34" s="68">
        <v>0.49900840561638604</v>
      </c>
      <c r="E34" s="68">
        <v>0.6751051047745509</v>
      </c>
      <c r="F34" s="68">
        <v>0.4848199871209139</v>
      </c>
      <c r="G34" s="69">
        <v>0.5026176964013612</v>
      </c>
      <c r="H34" s="70">
        <f>'[1]Montant en €_hab'!$O$50/'[1]Montant en €_hab'!$O$49</f>
        <v>0.6244452483585347</v>
      </c>
    </row>
    <row r="35" spans="1:8" ht="12.75">
      <c r="A35" s="56" t="s">
        <v>37</v>
      </c>
      <c r="B35" s="68">
        <v>0.3681793761245936</v>
      </c>
      <c r="C35" s="68">
        <v>0.4358995738001153</v>
      </c>
      <c r="D35" s="68">
        <v>0.2611172285697784</v>
      </c>
      <c r="E35" s="68">
        <v>0.18702921130199487</v>
      </c>
      <c r="F35" s="68">
        <v>0.4338143870951585</v>
      </c>
      <c r="G35" s="69">
        <v>0.38487503076977747</v>
      </c>
      <c r="H35" s="70">
        <f>'[1]Montant en €_hab'!$O$51/'[1]Montant en €_hab'!$O$49</f>
        <v>0.31279961570286297</v>
      </c>
    </row>
    <row r="36" spans="1:8" ht="13.5" thickBot="1">
      <c r="A36" s="64" t="s">
        <v>21</v>
      </c>
      <c r="B36" s="65">
        <v>0.08378220995615882</v>
      </c>
      <c r="C36" s="65">
        <v>0.08618408333465602</v>
      </c>
      <c r="D36" s="65">
        <v>0.23987436581383556</v>
      </c>
      <c r="E36" s="65">
        <v>0.1378656839234543</v>
      </c>
      <c r="F36" s="65">
        <v>0.0813656257839276</v>
      </c>
      <c r="G36" s="66">
        <v>0.1125072728288613</v>
      </c>
      <c r="H36" s="67">
        <f>1-H35-H34</f>
        <v>0.06275513593860238</v>
      </c>
    </row>
    <row r="37" spans="1:8" ht="12.75">
      <c r="A37" s="48" t="s">
        <v>91</v>
      </c>
      <c r="B37" s="85"/>
      <c r="C37" s="85"/>
      <c r="D37" s="85"/>
      <c r="E37" s="85"/>
      <c r="F37" s="85"/>
      <c r="G37" s="86"/>
      <c r="H37" s="87"/>
    </row>
    <row r="38" spans="1:8" ht="12.75">
      <c r="A38" s="56" t="s">
        <v>38</v>
      </c>
      <c r="B38" s="42">
        <v>3096.247810187668</v>
      </c>
      <c r="C38" s="42">
        <v>3784.883371611707</v>
      </c>
      <c r="D38" s="42">
        <v>2486.4702375403735</v>
      </c>
      <c r="E38" s="42">
        <v>2278.654516559101</v>
      </c>
      <c r="F38" s="42">
        <v>2264.335699490007</v>
      </c>
      <c r="G38" s="50">
        <v>2994.6315736325787</v>
      </c>
      <c r="H38" s="51">
        <f>'[1]Montant en €_hab'!$O$53</f>
        <v>708.4178553965239</v>
      </c>
    </row>
    <row r="39" spans="1:8" ht="12.75">
      <c r="A39" s="56" t="s">
        <v>39</v>
      </c>
      <c r="B39" s="88">
        <v>1.0159753077151221</v>
      </c>
      <c r="C39" s="88">
        <v>1.2256680511244018</v>
      </c>
      <c r="D39" s="88">
        <v>0.9627581181191384</v>
      </c>
      <c r="E39" s="88">
        <v>1.0190493498383781</v>
      </c>
      <c r="F39" s="88">
        <v>1.0235594057844564</v>
      </c>
      <c r="G39" s="89">
        <v>1.0997755709738388</v>
      </c>
      <c r="H39" s="90">
        <f>'[1]Montant en €_hab'!$O$53/H19</f>
        <v>0.7877030621194772</v>
      </c>
    </row>
    <row r="40" spans="1:8" ht="13.5" thickBot="1">
      <c r="A40" s="64" t="s">
        <v>40</v>
      </c>
      <c r="B40" s="91">
        <v>4.351145063166072</v>
      </c>
      <c r="C40" s="91">
        <v>5.544247194534515</v>
      </c>
      <c r="D40" s="91">
        <v>4.164149214523592</v>
      </c>
      <c r="E40" s="91">
        <v>4.575598967854717</v>
      </c>
      <c r="F40" s="91">
        <v>6.135490587886323</v>
      </c>
      <c r="G40" s="92">
        <v>5.094150652540362</v>
      </c>
      <c r="H40" s="93">
        <f>H38/'[1]Montant en €_hab'!$J$108</f>
        <v>3.7270639048947953</v>
      </c>
    </row>
    <row r="41" spans="1:8" ht="12.75">
      <c r="A41" s="48" t="s">
        <v>41</v>
      </c>
      <c r="B41" s="94"/>
      <c r="C41" s="94"/>
      <c r="D41" s="94"/>
      <c r="E41" s="94"/>
      <c r="F41" s="94"/>
      <c r="G41" s="95"/>
      <c r="H41" s="96"/>
    </row>
    <row r="42" spans="1:8" ht="12.75">
      <c r="A42" s="48" t="s">
        <v>42</v>
      </c>
      <c r="B42" s="49">
        <v>1194.2120415549598</v>
      </c>
      <c r="C42" s="49">
        <v>1328.9635791617693</v>
      </c>
      <c r="D42" s="49">
        <v>1232.838199844638</v>
      </c>
      <c r="E42" s="49">
        <v>1037.435666151562</v>
      </c>
      <c r="F42" s="49">
        <v>1051.1569023299667</v>
      </c>
      <c r="G42" s="50">
        <v>1211.620097701477</v>
      </c>
      <c r="H42" s="51">
        <f>('[1]Montant en €_hab'!$G$135+'[1]Montant en €_hab'!$G$61)/'[1]Montant en €_hab'!$G$8</f>
        <v>418.93422241443415</v>
      </c>
    </row>
    <row r="43" spans="1:8" ht="12.75">
      <c r="A43" s="56" t="s">
        <v>43</v>
      </c>
      <c r="B43" s="42">
        <v>571.6198384299607</v>
      </c>
      <c r="C43" s="42">
        <v>696.1422377135789</v>
      </c>
      <c r="D43" s="42">
        <v>783.1662691889138</v>
      </c>
      <c r="E43" s="42">
        <v>807.1620871269342</v>
      </c>
      <c r="F43" s="42">
        <v>890.9068079795479</v>
      </c>
      <c r="G43" s="50">
        <v>732.5249522766644</v>
      </c>
      <c r="H43" s="51">
        <f>'[1]Montant en €_hab'!$G$140/'[1]Montant en €_hab'!$G$245</f>
        <v>614.357483765379</v>
      </c>
    </row>
    <row r="44" spans="1:8" ht="12.75">
      <c r="A44" s="97" t="s">
        <v>44</v>
      </c>
      <c r="B44" s="57">
        <v>0.9017888672301041</v>
      </c>
      <c r="C44" s="57">
        <v>0.9291733502024659</v>
      </c>
      <c r="D44" s="57">
        <v>0.9778598265838006</v>
      </c>
      <c r="E44" s="57">
        <v>0.9813665327682604</v>
      </c>
      <c r="F44" s="57">
        <v>0.8871350621141836</v>
      </c>
      <c r="G44" s="58">
        <v>0.9326264041914771</v>
      </c>
      <c r="H44" s="59">
        <f>'[1]Montant en €_hab'!$G$144/('[1]Montant en €_hab'!$G$146-'[1]Montant en €_hab'!$G$143)</f>
        <v>0.6492541369848616</v>
      </c>
    </row>
    <row r="45" spans="1:8" ht="12.75">
      <c r="A45" s="56" t="s">
        <v>72</v>
      </c>
      <c r="B45" s="57">
        <v>1.1094362430346123</v>
      </c>
      <c r="C45" s="57">
        <v>1.0648647059425325</v>
      </c>
      <c r="D45" s="57">
        <v>1.0343004117269203</v>
      </c>
      <c r="E45" s="57">
        <v>1.0133865065453287</v>
      </c>
      <c r="F45" s="57">
        <v>0.9497266433265903</v>
      </c>
      <c r="G45" s="58">
        <v>1.0394288194899213</v>
      </c>
      <c r="H45" s="59">
        <f>'[1]Montant en €_hab'!$G$156/('[1]Montant en €_hab'!$G$140-'[1]Montant en €_hab'!$G$142)</f>
        <v>0.8832930272007424</v>
      </c>
    </row>
    <row r="46" spans="1:8" ht="13.5" thickBot="1">
      <c r="A46" s="64" t="s">
        <v>46</v>
      </c>
      <c r="B46" s="65">
        <v>0.7627874356434006</v>
      </c>
      <c r="C46" s="65">
        <v>0.8162272394855853</v>
      </c>
      <c r="D46" s="65">
        <v>0.9000405660944284</v>
      </c>
      <c r="E46" s="65">
        <v>0.8877354739158791</v>
      </c>
      <c r="F46" s="65">
        <v>0.9110213477462613</v>
      </c>
      <c r="G46" s="66">
        <v>0.8474247067868234</v>
      </c>
      <c r="H46" s="67">
        <f>'[1]Montant en €_hab'!$G$155/'[1]Montant en €_hab'!$G$156</f>
        <v>0.629432556998955</v>
      </c>
    </row>
    <row r="47" spans="1:8" ht="12.75">
      <c r="A47" s="160" t="s">
        <v>47</v>
      </c>
      <c r="B47" s="133"/>
      <c r="C47" s="133"/>
      <c r="D47" s="133"/>
      <c r="E47" s="133"/>
      <c r="F47" s="133"/>
      <c r="G47" s="4"/>
      <c r="H47" s="10"/>
    </row>
    <row r="48" spans="1:8" ht="12.75">
      <c r="A48" s="160" t="s">
        <v>48</v>
      </c>
      <c r="B48" s="160"/>
      <c r="C48" s="133"/>
      <c r="D48" s="133"/>
      <c r="E48" s="133"/>
      <c r="F48" s="160"/>
      <c r="G48" s="1"/>
      <c r="H48" s="10"/>
    </row>
    <row r="49" spans="1:8" ht="12.75">
      <c r="A49" s="11"/>
      <c r="B49" s="14"/>
      <c r="C49" s="14"/>
      <c r="D49" s="14"/>
      <c r="E49" s="14"/>
      <c r="F49" s="14"/>
      <c r="G49" s="5"/>
      <c r="H49" s="10"/>
    </row>
    <row r="50" spans="1:8" ht="12.75">
      <c r="A50" s="1"/>
      <c r="B50" s="1"/>
      <c r="C50" s="1"/>
      <c r="D50" s="1"/>
      <c r="E50" s="1"/>
      <c r="F50" s="1"/>
      <c r="G50" s="1"/>
      <c r="H50" s="10"/>
    </row>
    <row r="51" spans="1:8" ht="12.75">
      <c r="A51" s="1"/>
      <c r="B51" s="1"/>
      <c r="C51" s="1"/>
      <c r="D51" s="1"/>
      <c r="E51" s="1"/>
      <c r="F51" s="1"/>
      <c r="G51" s="1"/>
      <c r="H51" s="10"/>
    </row>
    <row r="52" spans="1:8" ht="12.75">
      <c r="A52" s="1"/>
      <c r="B52" s="1"/>
      <c r="C52" s="1"/>
      <c r="D52" s="1"/>
      <c r="E52" s="1"/>
      <c r="F52" s="1"/>
      <c r="G52" s="1"/>
      <c r="H52" s="10"/>
    </row>
    <row r="53" spans="1:8" ht="18.75">
      <c r="A53" s="99" t="s">
        <v>96</v>
      </c>
      <c r="B53" s="100"/>
      <c r="C53" s="100"/>
      <c r="D53" s="100"/>
      <c r="E53" s="100"/>
      <c r="F53" s="100"/>
      <c r="G53" s="11"/>
      <c r="H53" s="10"/>
    </row>
    <row r="54" spans="1:8" ht="13.5" thickBot="1">
      <c r="A54" s="1"/>
      <c r="B54" s="1"/>
      <c r="C54" s="1"/>
      <c r="D54" s="1"/>
      <c r="E54" s="1"/>
      <c r="F54" s="1"/>
      <c r="G54" s="1"/>
      <c r="H54" s="10"/>
    </row>
    <row r="55" spans="1:8" ht="12.75" customHeight="1">
      <c r="A55" s="35"/>
      <c r="B55" s="36" t="s">
        <v>7</v>
      </c>
      <c r="C55" s="36" t="s">
        <v>8</v>
      </c>
      <c r="D55" s="36" t="s">
        <v>9</v>
      </c>
      <c r="E55" s="36" t="s">
        <v>10</v>
      </c>
      <c r="F55" s="36" t="s">
        <v>11</v>
      </c>
      <c r="G55" s="220" t="s">
        <v>73</v>
      </c>
      <c r="H55" s="223" t="s">
        <v>110</v>
      </c>
    </row>
    <row r="56" spans="1:8" ht="12.75">
      <c r="A56" s="37"/>
      <c r="B56" s="38">
        <v>500</v>
      </c>
      <c r="C56" s="38" t="s">
        <v>63</v>
      </c>
      <c r="D56" s="38" t="s">
        <v>63</v>
      </c>
      <c r="E56" s="38" t="s">
        <v>63</v>
      </c>
      <c r="F56" s="38" t="s">
        <v>63</v>
      </c>
      <c r="G56" s="221"/>
      <c r="H56" s="224"/>
    </row>
    <row r="57" spans="1:8" ht="27.75" customHeight="1" thickBot="1">
      <c r="A57" s="39"/>
      <c r="B57" s="40" t="s">
        <v>13</v>
      </c>
      <c r="C57" s="40" t="s">
        <v>107</v>
      </c>
      <c r="D57" s="40" t="s">
        <v>64</v>
      </c>
      <c r="E57" s="40" t="s">
        <v>65</v>
      </c>
      <c r="F57" s="40" t="s">
        <v>66</v>
      </c>
      <c r="G57" s="222"/>
      <c r="H57" s="225"/>
    </row>
    <row r="58" spans="1:8" ht="12.75">
      <c r="A58" s="136" t="s">
        <v>15</v>
      </c>
      <c r="B58" s="137">
        <v>-0.02265820264052898</v>
      </c>
      <c r="C58" s="137">
        <v>-0.0370946796417978</v>
      </c>
      <c r="D58" s="137">
        <v>-0.02997712711489975</v>
      </c>
      <c r="E58" s="137">
        <v>-0.019911304842190503</v>
      </c>
      <c r="F58" s="137">
        <v>0.09103884981474475</v>
      </c>
      <c r="G58" s="138">
        <v>-0.0206307511727698</v>
      </c>
      <c r="H58" s="139">
        <f>'[1]Evol_str_guide'!$G$11/100</f>
        <v>-0.011020275397256474</v>
      </c>
    </row>
    <row r="59" spans="1:8" ht="12.75">
      <c r="A59" s="48" t="s">
        <v>17</v>
      </c>
      <c r="B59" s="140">
        <v>-0.050304151841261024</v>
      </c>
      <c r="C59" s="140">
        <v>-0.011409759810801723</v>
      </c>
      <c r="D59" s="140">
        <v>-0.019941713582298792</v>
      </c>
      <c r="E59" s="140">
        <v>-0.0012919397667614518</v>
      </c>
      <c r="F59" s="140">
        <v>0.17920075045950545</v>
      </c>
      <c r="G59" s="141">
        <v>0.004876130782214272</v>
      </c>
      <c r="H59" s="142">
        <f>'[1]Evol_str_guide'!$G$12/100</f>
        <v>0.0012493714549082213</v>
      </c>
    </row>
    <row r="60" spans="1:8" ht="12.75">
      <c r="A60" s="56" t="s">
        <v>49</v>
      </c>
      <c r="B60" s="143">
        <v>0.005863100325057324</v>
      </c>
      <c r="C60" s="143">
        <v>-0.02086169447078501</v>
      </c>
      <c r="D60" s="143">
        <v>0.005971904825983865</v>
      </c>
      <c r="E60" s="143">
        <v>0.033972118636829585</v>
      </c>
      <c r="F60" s="143">
        <v>0.10749389048560354</v>
      </c>
      <c r="G60" s="144">
        <v>0.004263374653402652</v>
      </c>
      <c r="H60" s="145">
        <f>'[1]Evol_str_guide'!$G$14/100</f>
        <v>-0.004778500492127136</v>
      </c>
    </row>
    <row r="61" spans="1:8" ht="12.75">
      <c r="A61" s="56" t="s">
        <v>50</v>
      </c>
      <c r="B61" s="143">
        <v>-0.03636434244723319</v>
      </c>
      <c r="C61" s="143">
        <v>-0.01374041728847264</v>
      </c>
      <c r="D61" s="143">
        <v>-0.010263748003010775</v>
      </c>
      <c r="E61" s="143">
        <v>0.005471228758268554</v>
      </c>
      <c r="F61" s="143">
        <v>0.1475369756066205</v>
      </c>
      <c r="G61" s="144">
        <v>0.01912603443733696</v>
      </c>
      <c r="H61" s="145">
        <f>'[1]Evol_str_guide'!$G$15/100</f>
        <v>0.002707472036023617</v>
      </c>
    </row>
    <row r="62" spans="1:8" ht="12.75">
      <c r="A62" s="146" t="s">
        <v>70</v>
      </c>
      <c r="B62" s="147">
        <v>-0.11141230053194384</v>
      </c>
      <c r="C62" s="147">
        <v>-0.09813057858520047</v>
      </c>
      <c r="D62" s="147">
        <v>-0.1559453141900422</v>
      </c>
      <c r="E62" s="147">
        <v>-0.15948246131940358</v>
      </c>
      <c r="F62" s="147">
        <v>0.012470967477197448</v>
      </c>
      <c r="G62" s="148">
        <v>-0.11007085697296104</v>
      </c>
      <c r="H62" s="149">
        <f>'[1]Evol_str_guide'!$G$17/100</f>
        <v>-0.08383153642342733</v>
      </c>
    </row>
    <row r="63" spans="1:8" ht="12.75">
      <c r="A63" s="48" t="s">
        <v>32</v>
      </c>
      <c r="B63" s="140">
        <v>0.01717390524660778</v>
      </c>
      <c r="C63" s="140">
        <v>-0.0739249284643344</v>
      </c>
      <c r="D63" s="140">
        <v>-0.042162407002638846</v>
      </c>
      <c r="E63" s="140">
        <v>-0.046621314865185726</v>
      </c>
      <c r="F63" s="140">
        <v>-0.04430057836809154</v>
      </c>
      <c r="G63" s="141">
        <v>-0.05760058423021697</v>
      </c>
      <c r="H63" s="142">
        <f>'[1]Evol_str_guide'!$G$34/100</f>
        <v>-0.03057382653644436</v>
      </c>
    </row>
    <row r="64" spans="1:8" ht="12.75">
      <c r="A64" s="56" t="s">
        <v>52</v>
      </c>
      <c r="B64" s="143">
        <v>0.04294438870055162</v>
      </c>
      <c r="C64" s="143">
        <v>-0.10355665532801495</v>
      </c>
      <c r="D64" s="143">
        <v>-0.07372291388439511</v>
      </c>
      <c r="E64" s="143">
        <v>-0.11622364767540427</v>
      </c>
      <c r="F64" s="143">
        <v>-0.04314144174788359</v>
      </c>
      <c r="G64" s="144">
        <v>-0.07859062662142124</v>
      </c>
      <c r="H64" s="145">
        <f>'[1]Evol_str_guide'!$G$37/100</f>
        <v>-0.032124803773530886</v>
      </c>
    </row>
    <row r="65" spans="1:8" ht="12.75">
      <c r="A65" s="146" t="s">
        <v>53</v>
      </c>
      <c r="B65" s="147">
        <v>-0.038419727006141935</v>
      </c>
      <c r="C65" s="147">
        <v>-0.06740377150160914</v>
      </c>
      <c r="D65" s="147">
        <v>-0.016092054135080747</v>
      </c>
      <c r="E65" s="147">
        <v>-0.04433061030781438</v>
      </c>
      <c r="F65" s="147">
        <v>0.0433273863812933</v>
      </c>
      <c r="G65" s="148">
        <v>-0.04438144782772524</v>
      </c>
      <c r="H65" s="149">
        <f>'[1]Evol_str_guide'!$G$35/100</f>
        <v>-0.028535277227768163</v>
      </c>
    </row>
    <row r="66" spans="1:8" ht="12.75">
      <c r="A66" s="48" t="s">
        <v>23</v>
      </c>
      <c r="B66" s="140">
        <v>-0.012500105397506456</v>
      </c>
      <c r="C66" s="140">
        <v>-0.022463738373473485</v>
      </c>
      <c r="D66" s="140">
        <v>-0.02791452118019777</v>
      </c>
      <c r="E66" s="140">
        <v>0.0001423240483851007</v>
      </c>
      <c r="F66" s="140">
        <v>0.1127004605908295</v>
      </c>
      <c r="G66" s="141">
        <v>-0.007271712292479804</v>
      </c>
      <c r="H66" s="142">
        <f>'[1]Evol_str_guide'!$G$18/100</f>
        <v>-0.002437753075066551</v>
      </c>
    </row>
    <row r="67" spans="1:8" ht="12.75">
      <c r="A67" s="56" t="s">
        <v>54</v>
      </c>
      <c r="B67" s="143">
        <v>-0.015359547765449566</v>
      </c>
      <c r="C67" s="143">
        <v>-0.013744477297977453</v>
      </c>
      <c r="D67" s="143">
        <v>-0.015360451529674357</v>
      </c>
      <c r="E67" s="143">
        <v>0.008670109838664564</v>
      </c>
      <c r="F67" s="143">
        <v>0.17959657187146316</v>
      </c>
      <c r="G67" s="144">
        <v>0.013332573524898583</v>
      </c>
      <c r="H67" s="145">
        <f>'[1]Evol_str_guide'!$G$20/100</f>
        <v>0.006670505398637339</v>
      </c>
    </row>
    <row r="68" spans="1:8" ht="12.75">
      <c r="A68" s="150" t="s">
        <v>55</v>
      </c>
      <c r="B68" s="143">
        <v>-0.024253836021589037</v>
      </c>
      <c r="C68" s="143">
        <v>0.002721416752490935</v>
      </c>
      <c r="D68" s="143">
        <v>0.06088001547080313</v>
      </c>
      <c r="E68" s="143">
        <v>-0.0018105880958932952</v>
      </c>
      <c r="F68" s="143">
        <v>0.2420826838297756</v>
      </c>
      <c r="G68" s="144">
        <v>0.03902858954409982</v>
      </c>
      <c r="H68" s="145">
        <f>'[1]Evol_str_guide'!$G$21/100</f>
        <v>0.05917101961081106</v>
      </c>
    </row>
    <row r="69" spans="1:8" ht="12.75">
      <c r="A69" s="151" t="s">
        <v>56</v>
      </c>
      <c r="B69" s="143">
        <v>-0.019525608345592693</v>
      </c>
      <c r="C69" s="143">
        <v>0.0027285636743192843</v>
      </c>
      <c r="D69" s="143">
        <v>0.07661048644659774</v>
      </c>
      <c r="E69" s="143">
        <v>0.027464645766266838</v>
      </c>
      <c r="F69" s="143">
        <v>0.23418864762610836</v>
      </c>
      <c r="G69" s="144">
        <v>0.04522082560693663</v>
      </c>
      <c r="H69" s="152">
        <f>'[1]Evol_str_guide'!$G$22/100</f>
        <v>0.056039179660279714</v>
      </c>
    </row>
    <row r="70" spans="1:8" ht="12.75">
      <c r="A70" s="146" t="s">
        <v>57</v>
      </c>
      <c r="B70" s="147">
        <v>-0.048508309281681594</v>
      </c>
      <c r="C70" s="147">
        <v>-0.05789902033168426</v>
      </c>
      <c r="D70" s="147">
        <v>-0.061892941172385196</v>
      </c>
      <c r="E70" s="147">
        <v>-0.03169669870771297</v>
      </c>
      <c r="F70" s="147">
        <v>-0.011555833317280939</v>
      </c>
      <c r="G70" s="148">
        <v>-0.05445914611589542</v>
      </c>
      <c r="H70" s="149">
        <f>'[1]Evol_str_guide'!$G$23/100</f>
        <v>-0.016000346391096376</v>
      </c>
    </row>
    <row r="71" spans="1:8" ht="12.75">
      <c r="A71" s="48" t="s">
        <v>35</v>
      </c>
      <c r="B71" s="140">
        <v>0.03518479151684839</v>
      </c>
      <c r="C71" s="140">
        <v>-0.020158493361625007</v>
      </c>
      <c r="D71" s="140">
        <v>-0.01171383875508758</v>
      </c>
      <c r="E71" s="140">
        <v>-0.2547049646462972</v>
      </c>
      <c r="F71" s="140">
        <v>0.09659594298375795</v>
      </c>
      <c r="G71" s="141">
        <v>-0.021044538519867872</v>
      </c>
      <c r="H71" s="142">
        <f>'[1]Evol_str_guide'!$G$39/100</f>
        <v>0.019427388060167194</v>
      </c>
    </row>
    <row r="72" spans="1:8" ht="12.75">
      <c r="A72" s="56" t="s">
        <v>58</v>
      </c>
      <c r="B72" s="143">
        <v>0.033087422385948306</v>
      </c>
      <c r="C72" s="143">
        <v>0.06469894606890247</v>
      </c>
      <c r="D72" s="143">
        <v>0.167089705483616</v>
      </c>
      <c r="E72" s="143">
        <v>0.13873906047033557</v>
      </c>
      <c r="F72" s="143">
        <v>-0.0022699131296143316</v>
      </c>
      <c r="G72" s="144">
        <v>0.063064503171391</v>
      </c>
      <c r="H72" s="145">
        <f>'[1]Evol_str_guide'!$G$40/100</f>
        <v>0.16935065946046124</v>
      </c>
    </row>
    <row r="73" spans="1:8" ht="12.75">
      <c r="A73" s="56" t="s">
        <v>59</v>
      </c>
      <c r="B73" s="143">
        <v>0.04344461965595303</v>
      </c>
      <c r="C73" s="143">
        <v>-0.11061783484420706</v>
      </c>
      <c r="D73" s="143">
        <v>-0.469615648398252</v>
      </c>
      <c r="E73" s="143">
        <v>-0.6608003690393272</v>
      </c>
      <c r="F73" s="143">
        <v>0.21646298939088027</v>
      </c>
      <c r="G73" s="144">
        <v>-0.1632485202663495</v>
      </c>
      <c r="H73" s="145">
        <f>'[1]Evol_str_guide'!$G$42/100</f>
        <v>-0.17647188017014373</v>
      </c>
    </row>
    <row r="74" spans="1:8" ht="12.75">
      <c r="A74" s="153" t="s">
        <v>60</v>
      </c>
      <c r="B74" s="154">
        <v>0.13593712125705126</v>
      </c>
      <c r="C74" s="154">
        <v>-0.05951657509360453</v>
      </c>
      <c r="D74" s="154">
        <v>-0.05351767298554966</v>
      </c>
      <c r="E74" s="154">
        <v>0.0051804401525799015</v>
      </c>
      <c r="F74" s="154">
        <v>-0.1318210140429391</v>
      </c>
      <c r="G74" s="155">
        <v>-0.04902590622588476</v>
      </c>
      <c r="H74" s="156">
        <f>'[1]Evol_str_guide'!$G$30/100</f>
        <v>-0.016002473417906393</v>
      </c>
    </row>
    <row r="75" spans="1:8" ht="13.5" thickBot="1">
      <c r="A75" s="44" t="s">
        <v>61</v>
      </c>
      <c r="B75" s="157">
        <v>-0.03749740529185008</v>
      </c>
      <c r="C75" s="157">
        <v>0.02721356197914382</v>
      </c>
      <c r="D75" s="157">
        <v>-0.09990436011029291</v>
      </c>
      <c r="E75" s="157">
        <v>-0.07962071412627236</v>
      </c>
      <c r="F75" s="157">
        <v>0.15404122675701704</v>
      </c>
      <c r="G75" s="158">
        <v>-0.0046722110263652805</v>
      </c>
      <c r="H75" s="159">
        <f>'[1]Evolution 2009_2008_HR'!$AF$32</f>
        <v>-0.018132723531070205</v>
      </c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</sheetData>
  <mergeCells count="4">
    <mergeCell ref="G5:G7"/>
    <mergeCell ref="G55:G57"/>
    <mergeCell ref="H5:H7"/>
    <mergeCell ref="H55:H57"/>
  </mergeCells>
  <printOptions/>
  <pageMargins left="0.7874015748031497" right="0.7874015748031497" top="0.984251968503937" bottom="0.984251968503937" header="0.5118110236220472" footer="0.5118110236220472"/>
  <pageSetup firstPageNumber="40" useFirstPageNumber="1" horizontalDpi="600" verticalDpi="600" orientation="portrait" paperSize="9" scale="65" r:id="rId1"/>
  <headerFooter alignWithMargins="0">
    <oddHeader>&amp;L&amp;7Ministère de l'intérieur, de l'outre-mer, des collectivités territoriales et de l'immigration&amp;R&amp;7Publication: "Les finances des communes
de moins de 10 000 habitants en 2009"</oddHeader>
    <oddFooter>&amp;L&amp;7Direction générale des collectivités locales/DESL
Mise en ligne : avril 2011&amp;R&amp;P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49"/>
  <sheetViews>
    <sheetView workbookViewId="0" topLeftCell="A1">
      <selection activeCell="B52" sqref="B52"/>
    </sheetView>
  </sheetViews>
  <sheetFormatPr defaultColWidth="11.421875" defaultRowHeight="12.75"/>
  <cols>
    <col min="1" max="1" width="44.28125" style="0" customWidth="1"/>
    <col min="2" max="4" width="10.8515625" style="0" customWidth="1"/>
    <col min="5" max="5" width="9.7109375" style="0" customWidth="1"/>
    <col min="6" max="6" width="11.140625" style="0" customWidth="1"/>
    <col min="7" max="7" width="12.140625" style="0" customWidth="1"/>
    <col min="8" max="8" width="14.421875" style="0" customWidth="1"/>
  </cols>
  <sheetData>
    <row r="1" spans="1:8" ht="20.25">
      <c r="A1" s="130" t="s">
        <v>112</v>
      </c>
      <c r="B1" s="161"/>
      <c r="C1" s="161"/>
      <c r="D1" s="15"/>
      <c r="E1" s="15"/>
      <c r="H1" s="10"/>
    </row>
    <row r="2" spans="1:8" ht="12.75">
      <c r="A2" s="15"/>
      <c r="B2" s="15"/>
      <c r="C2" s="15"/>
      <c r="D2" s="15"/>
      <c r="E2" s="15"/>
      <c r="H2" s="10"/>
    </row>
    <row r="3" spans="1:8" ht="18.75">
      <c r="A3" s="98" t="s">
        <v>97</v>
      </c>
      <c r="B3" s="100"/>
      <c r="C3" s="100"/>
      <c r="D3" s="100"/>
      <c r="E3" s="15"/>
      <c r="F3" s="11"/>
      <c r="H3" s="10"/>
    </row>
    <row r="4" spans="1:8" ht="13.5" thickBot="1">
      <c r="A4" s="15"/>
      <c r="B4" s="15"/>
      <c r="C4" s="15"/>
      <c r="D4" s="15"/>
      <c r="E4" s="15"/>
      <c r="F4" s="1"/>
      <c r="G4" s="194"/>
      <c r="H4" s="195" t="s">
        <v>6</v>
      </c>
    </row>
    <row r="5" spans="1:8" ht="12.75" customHeight="1">
      <c r="A5" s="35"/>
      <c r="B5" s="36" t="s">
        <v>7</v>
      </c>
      <c r="C5" s="36" t="s">
        <v>8</v>
      </c>
      <c r="D5" s="36" t="s">
        <v>9</v>
      </c>
      <c r="E5" s="36" t="s">
        <v>10</v>
      </c>
      <c r="F5" s="36" t="s">
        <v>11</v>
      </c>
      <c r="G5" s="235" t="s">
        <v>74</v>
      </c>
      <c r="H5" s="223" t="s">
        <v>110</v>
      </c>
    </row>
    <row r="6" spans="1:8" ht="12.75">
      <c r="A6" s="37"/>
      <c r="B6" s="38">
        <v>500</v>
      </c>
      <c r="C6" s="38" t="s">
        <v>63</v>
      </c>
      <c r="D6" s="38" t="s">
        <v>63</v>
      </c>
      <c r="E6" s="38" t="s">
        <v>63</v>
      </c>
      <c r="F6" s="38" t="s">
        <v>63</v>
      </c>
      <c r="G6" s="236"/>
      <c r="H6" s="224"/>
    </row>
    <row r="7" spans="1:8" ht="30.75" customHeight="1" thickBot="1">
      <c r="A7" s="39"/>
      <c r="B7" s="40" t="s">
        <v>13</v>
      </c>
      <c r="C7" s="40" t="s">
        <v>107</v>
      </c>
      <c r="D7" s="40" t="s">
        <v>64</v>
      </c>
      <c r="E7" s="40" t="s">
        <v>65</v>
      </c>
      <c r="F7" s="40" t="s">
        <v>66</v>
      </c>
      <c r="G7" s="237"/>
      <c r="H7" s="225"/>
    </row>
    <row r="8" spans="1:8" ht="12.75">
      <c r="A8" s="41" t="s">
        <v>14</v>
      </c>
      <c r="B8" s="94">
        <v>15743</v>
      </c>
      <c r="C8" s="94">
        <v>6103</v>
      </c>
      <c r="D8" s="94">
        <v>872</v>
      </c>
      <c r="E8" s="94">
        <v>317</v>
      </c>
      <c r="F8" s="94">
        <v>290</v>
      </c>
      <c r="G8" s="162">
        <v>23325</v>
      </c>
      <c r="H8" s="43">
        <f>'[1]Montant en €_hab'!$G$6</f>
        <v>35654</v>
      </c>
    </row>
    <row r="9" spans="1:8" ht="13.5" thickBot="1">
      <c r="A9" s="44" t="s">
        <v>90</v>
      </c>
      <c r="B9" s="163">
        <v>3320282</v>
      </c>
      <c r="C9" s="164">
        <v>5736612</v>
      </c>
      <c r="D9" s="164">
        <v>2269543</v>
      </c>
      <c r="E9" s="164">
        <v>1314890</v>
      </c>
      <c r="F9" s="164">
        <v>1937594</v>
      </c>
      <c r="G9" s="165">
        <v>14578921</v>
      </c>
      <c r="H9" s="47">
        <f>'[1]Montant en €_hab'!$G$8</f>
        <v>32041014</v>
      </c>
    </row>
    <row r="10" spans="1:8" ht="12.75">
      <c r="A10" s="48" t="s">
        <v>15</v>
      </c>
      <c r="B10" s="166">
        <v>1093.7185703081855</v>
      </c>
      <c r="C10" s="166">
        <v>1086.7531018460675</v>
      </c>
      <c r="D10" s="166">
        <v>1242.3152511013564</v>
      </c>
      <c r="E10" s="166">
        <v>1324.9614086425483</v>
      </c>
      <c r="F10" s="166">
        <v>1461.2681467984403</v>
      </c>
      <c r="G10" s="167">
        <v>1183.7156528547362</v>
      </c>
      <c r="H10" s="51">
        <f>'[1]Montant en €_hab'!$O$22</f>
        <v>1139.374530207752</v>
      </c>
    </row>
    <row r="11" spans="1:8" ht="13.5" thickBot="1">
      <c r="A11" s="44" t="s">
        <v>16</v>
      </c>
      <c r="B11" s="166">
        <v>1117.4152326278318</v>
      </c>
      <c r="C11" s="166">
        <v>1112.250778837501</v>
      </c>
      <c r="D11" s="166">
        <v>1276.9353186653448</v>
      </c>
      <c r="E11" s="166">
        <v>1354.3696934420377</v>
      </c>
      <c r="F11" s="166">
        <v>1510.1784619158905</v>
      </c>
      <c r="G11" s="167">
        <v>1213.6802644175518</v>
      </c>
      <c r="H11" s="51">
        <f>'[1]Montant en €_hab'!$O$31+'[1]Montant en €_hab'!$O$49</f>
        <v>1161.8097422503545</v>
      </c>
    </row>
    <row r="12" spans="1:8" ht="12.75">
      <c r="A12" s="52" t="s">
        <v>17</v>
      </c>
      <c r="B12" s="168">
        <v>607.847016524502</v>
      </c>
      <c r="C12" s="168">
        <v>639.5464088708534</v>
      </c>
      <c r="D12" s="168">
        <v>771.2832721586233</v>
      </c>
      <c r="E12" s="168">
        <v>851.9949895352466</v>
      </c>
      <c r="F12" s="168">
        <v>972.5973744128808</v>
      </c>
      <c r="G12" s="169">
        <v>716.16514456406</v>
      </c>
      <c r="H12" s="55">
        <f>'[1]Montant en €_hab'!$O$23</f>
        <v>709.272350585097</v>
      </c>
    </row>
    <row r="13" spans="1:8" ht="12.75">
      <c r="A13" s="56" t="s">
        <v>18</v>
      </c>
      <c r="B13" s="170">
        <v>0.32795513349400623</v>
      </c>
      <c r="C13" s="170">
        <v>0.3136318279005752</v>
      </c>
      <c r="D13" s="170">
        <v>0.3011359742642529</v>
      </c>
      <c r="E13" s="170">
        <v>0.28902832394295236</v>
      </c>
      <c r="F13" s="170">
        <v>0.2711291341668808</v>
      </c>
      <c r="G13" s="171">
        <v>0.30395607385480494</v>
      </c>
      <c r="H13" s="59">
        <f>'[1]Montant en €_hab'!$O$26/'[1]Montant en €_hab'!$O$25</f>
        <v>0.3127981032872706</v>
      </c>
    </row>
    <row r="14" spans="1:8" ht="12.75">
      <c r="A14" s="56" t="s">
        <v>19</v>
      </c>
      <c r="B14" s="170">
        <v>0.3335988741382376</v>
      </c>
      <c r="C14" s="170">
        <v>0.42043433345498366</v>
      </c>
      <c r="D14" s="170">
        <v>0.4680030811835276</v>
      </c>
      <c r="E14" s="170">
        <v>0.4906975025069413</v>
      </c>
      <c r="F14" s="170">
        <v>0.5200982797515301</v>
      </c>
      <c r="G14" s="171">
        <v>0.4372821948179629</v>
      </c>
      <c r="H14" s="59">
        <f>'[1]Montant en €_hab'!$O$27/'[1]Montant en €_hab'!$O$25</f>
        <v>0.4831091819732522</v>
      </c>
    </row>
    <row r="15" spans="1:8" ht="12.75">
      <c r="A15" s="56" t="s">
        <v>81</v>
      </c>
      <c r="B15" s="170">
        <v>0.03498126490649023</v>
      </c>
      <c r="C15" s="170">
        <v>0.04447038139984031</v>
      </c>
      <c r="D15" s="170">
        <v>0.04518694971212649</v>
      </c>
      <c r="E15" s="170">
        <v>0.04528720145532292</v>
      </c>
      <c r="F15" s="170">
        <v>0.046551810675594184</v>
      </c>
      <c r="G15" s="171">
        <v>0.04322627312399953</v>
      </c>
      <c r="H15" s="59">
        <f>'[1]Montant en €_hab'!$O$44/'[1]Montant en €_hab'!$O$25</f>
        <v>0.04183224674123561</v>
      </c>
    </row>
    <row r="16" spans="1:8" ht="12.75">
      <c r="A16" s="56" t="s">
        <v>20</v>
      </c>
      <c r="B16" s="170">
        <v>0.2752420381115583</v>
      </c>
      <c r="C16" s="170">
        <v>0.20209235320741026</v>
      </c>
      <c r="D16" s="170">
        <v>0.17147666043781765</v>
      </c>
      <c r="E16" s="170">
        <v>0.1572829728807803</v>
      </c>
      <c r="F16" s="170">
        <v>0.149472967066345</v>
      </c>
      <c r="G16" s="171">
        <v>0.19670365998200406</v>
      </c>
      <c r="H16" s="59">
        <f>'[1]Montant en €_hab'!$O$28/'[1]Montant en €_hab'!$O$25</f>
        <v>0.18697896338885905</v>
      </c>
    </row>
    <row r="17" spans="1:8" ht="12.75">
      <c r="A17" s="60" t="s">
        <v>21</v>
      </c>
      <c r="B17" s="172">
        <v>0.02822268934970761</v>
      </c>
      <c r="C17" s="172">
        <v>0.019371104037190626</v>
      </c>
      <c r="D17" s="172">
        <v>0.014197334402275278</v>
      </c>
      <c r="E17" s="172">
        <v>0.017703999214003154</v>
      </c>
      <c r="F17" s="172">
        <v>0.012747808339649995</v>
      </c>
      <c r="G17" s="173">
        <v>0.01883179822122863</v>
      </c>
      <c r="H17" s="63">
        <f>'[1]Montant en €_hab'!$O$29/'[1]Montant en €_hab'!$O$25</f>
        <v>0.02320416758061938</v>
      </c>
    </row>
    <row r="18" spans="1:8" ht="13.5" thickBot="1">
      <c r="A18" s="64" t="s">
        <v>22</v>
      </c>
      <c r="B18" s="174">
        <v>0.0029202176541679565</v>
      </c>
      <c r="C18" s="174">
        <v>0.004626160254278194</v>
      </c>
      <c r="D18" s="174">
        <v>0.007859666923608111</v>
      </c>
      <c r="E18" s="174">
        <v>0.012164379682563365</v>
      </c>
      <c r="F18" s="174">
        <v>0.010256999518270481</v>
      </c>
      <c r="G18" s="175">
        <v>0.0066716733034568295</v>
      </c>
      <c r="H18" s="67">
        <f>'[1]Montant en €_hab'!$O$30/'[1]Montant en €_hab'!$O$25*(-1)</f>
        <v>0.0060904162300012025</v>
      </c>
    </row>
    <row r="19" spans="1:8" ht="12.75">
      <c r="A19" s="48" t="s">
        <v>23</v>
      </c>
      <c r="B19" s="168">
        <v>816.3543801279512</v>
      </c>
      <c r="C19" s="168">
        <v>829.5318936726766</v>
      </c>
      <c r="D19" s="168">
        <v>992.4841059508547</v>
      </c>
      <c r="E19" s="168">
        <v>1057.6619633049154</v>
      </c>
      <c r="F19" s="168">
        <v>1180.2432429034654</v>
      </c>
      <c r="G19" s="176">
        <v>918.9862460545596</v>
      </c>
      <c r="H19" s="55">
        <f>'[1]Montant en €_hab'!$O$31</f>
        <v>899.3463266352932</v>
      </c>
    </row>
    <row r="20" spans="1:8" ht="12.75">
      <c r="A20" s="56" t="s">
        <v>24</v>
      </c>
      <c r="B20" s="177">
        <v>0.06566644212235181</v>
      </c>
      <c r="C20" s="177">
        <v>0.0607394706348341</v>
      </c>
      <c r="D20" s="177">
        <v>0.05918181352306431</v>
      </c>
      <c r="E20" s="177">
        <v>0.05598184475863914</v>
      </c>
      <c r="F20" s="177">
        <v>0.05691000739844149</v>
      </c>
      <c r="G20" s="178">
        <v>0.06032879020509419</v>
      </c>
      <c r="H20" s="70">
        <f>'[1]Montant en €_hab'!$O$38/'[1]Montant en €_hab'!$O$31</f>
        <v>0.06077559492700936</v>
      </c>
    </row>
    <row r="21" spans="1:8" ht="12.75">
      <c r="A21" s="56" t="s">
        <v>25</v>
      </c>
      <c r="B21" s="177">
        <v>0.3942841193759188</v>
      </c>
      <c r="C21" s="177">
        <v>0.3502526639923423</v>
      </c>
      <c r="D21" s="177">
        <v>0.32580618750029916</v>
      </c>
      <c r="E21" s="177">
        <v>0.3104016117720559</v>
      </c>
      <c r="F21" s="177">
        <v>0.30359146239351853</v>
      </c>
      <c r="G21" s="178">
        <v>0.3429723705276367</v>
      </c>
      <c r="H21" s="70">
        <f>'[1]Montant en €_hab'!$O$35/'[1]Montant en €_hab'!$O$31</f>
        <v>0.3157995730629801</v>
      </c>
    </row>
    <row r="22" spans="1:8" ht="12.75">
      <c r="A22" s="71" t="s">
        <v>26</v>
      </c>
      <c r="B22" s="179">
        <v>0.2694180149423378</v>
      </c>
      <c r="C22" s="179">
        <v>0.26156588999527813</v>
      </c>
      <c r="D22" s="179">
        <v>0.24822896393567745</v>
      </c>
      <c r="E22" s="179">
        <v>0.2327599421249601</v>
      </c>
      <c r="F22" s="179">
        <v>0.22495706064396295</v>
      </c>
      <c r="G22" s="180">
        <v>0.25168661969307576</v>
      </c>
      <c r="H22" s="74">
        <f>'[1]Montant en €_hab'!$O$36/'[1]Montant en €_hab'!$O$31</f>
        <v>0.22345792198151684</v>
      </c>
    </row>
    <row r="23" spans="1:8" ht="12.75">
      <c r="A23" s="75" t="s">
        <v>27</v>
      </c>
      <c r="B23" s="179">
        <v>0.0753430067021629</v>
      </c>
      <c r="C23" s="179">
        <v>0.0543299853830717</v>
      </c>
      <c r="D23" s="179">
        <v>0.04463906801074513</v>
      </c>
      <c r="E23" s="179">
        <v>0.03969258827368537</v>
      </c>
      <c r="F23" s="179">
        <v>0.038562545008855635</v>
      </c>
      <c r="G23" s="180">
        <v>0.05274992161966168</v>
      </c>
      <c r="H23" s="74">
        <f>'[1]Montant en €_hab'!$O$37/'[1]Montant en €_hab'!$O$31</f>
        <v>0.045254241774306474</v>
      </c>
    </row>
    <row r="24" spans="1:8" ht="12.75">
      <c r="A24" s="56" t="s">
        <v>28</v>
      </c>
      <c r="B24" s="177">
        <v>0.3871737357016666</v>
      </c>
      <c r="C24" s="177">
        <v>0.4647399055815828</v>
      </c>
      <c r="D24" s="177">
        <v>0.5149233503644778</v>
      </c>
      <c r="E24" s="177">
        <v>0.5496375607397764</v>
      </c>
      <c r="F24" s="177">
        <v>0.5640653301594047</v>
      </c>
      <c r="G24" s="178">
        <v>0.4832048579765577</v>
      </c>
      <c r="H24" s="70">
        <f>'[1]Montant en €_hab'!$O$32/'[1]Montant en €_hab'!$O$31</f>
        <v>0.5249525823603167</v>
      </c>
    </row>
    <row r="25" spans="1:8" ht="12.75">
      <c r="A25" s="76" t="s">
        <v>29</v>
      </c>
      <c r="B25" s="179">
        <v>0.29481627024434615</v>
      </c>
      <c r="C25" s="179">
        <v>0.3612241326952359</v>
      </c>
      <c r="D25" s="179">
        <v>0.388071856149259</v>
      </c>
      <c r="E25" s="179">
        <v>0.39529304698677936</v>
      </c>
      <c r="F25" s="179">
        <v>0.42077118787302953</v>
      </c>
      <c r="G25" s="180">
        <v>0.36597159198568385</v>
      </c>
      <c r="H25" s="74">
        <f>'[1]Montant en €_hab'!$O$33/'[1]Montant en €_hab'!$O$31</f>
        <v>0.3740996558509897</v>
      </c>
    </row>
    <row r="26" spans="1:8" ht="12.75">
      <c r="A26" s="56" t="s">
        <v>30</v>
      </c>
      <c r="B26" s="177">
        <v>0.09350254791609429</v>
      </c>
      <c r="C26" s="177">
        <v>0.06895159158323505</v>
      </c>
      <c r="D26" s="177">
        <v>0.04852902459474677</v>
      </c>
      <c r="E26" s="177">
        <v>0.035801547732912456</v>
      </c>
      <c r="F26" s="177">
        <v>0.03062725516131377</v>
      </c>
      <c r="G26" s="178">
        <v>0.06051935250603612</v>
      </c>
      <c r="H26" s="70">
        <f>'[1]Montant en €_hab'!$G$48/'[1]Montant en €_hab'!$G$8/'[1]Montant en €_hab'!$O$31</f>
        <v>0.04773207182530295</v>
      </c>
    </row>
    <row r="27" spans="1:8" ht="13.5" thickBot="1">
      <c r="A27" s="77" t="s">
        <v>21</v>
      </c>
      <c r="B27" s="174">
        <v>0.059373154883968646</v>
      </c>
      <c r="C27" s="174">
        <v>0.055316368208005735</v>
      </c>
      <c r="D27" s="174">
        <v>0.051559624017411994</v>
      </c>
      <c r="E27" s="174">
        <v>0.04817743499661612</v>
      </c>
      <c r="F27" s="174">
        <v>0.044805944887321425</v>
      </c>
      <c r="G27" s="181">
        <v>0.05297462878467531</v>
      </c>
      <c r="H27" s="70">
        <f>1-H26-H24-H21-H20</f>
        <v>0.05074017782439087</v>
      </c>
    </row>
    <row r="28" spans="1:8" ht="13.5" thickBot="1">
      <c r="A28" s="78" t="s">
        <v>31</v>
      </c>
      <c r="B28" s="182">
        <v>0.25541280683858014</v>
      </c>
      <c r="C28" s="182">
        <v>0.2290273421081857</v>
      </c>
      <c r="D28" s="182">
        <v>0.22287594578686856</v>
      </c>
      <c r="E28" s="182">
        <v>0.19445435394784696</v>
      </c>
      <c r="F28" s="182">
        <v>0.17593480813307943</v>
      </c>
      <c r="G28" s="183">
        <v>0.22070091077125678</v>
      </c>
      <c r="H28" s="81">
        <f>'[1]Montant en €_hab'!$J$108/'[1]Montant en €_hab'!$O$31</f>
        <v>0.21134680869973219</v>
      </c>
    </row>
    <row r="29" spans="1:8" ht="12.75">
      <c r="A29" s="52" t="s">
        <v>32</v>
      </c>
      <c r="B29" s="168">
        <v>485.8715537836809</v>
      </c>
      <c r="C29" s="168">
        <v>447.20669297520806</v>
      </c>
      <c r="D29" s="168">
        <v>471.0319789427329</v>
      </c>
      <c r="E29" s="168">
        <v>472.96641910730216</v>
      </c>
      <c r="F29" s="168">
        <v>488.6707723855586</v>
      </c>
      <c r="G29" s="176">
        <v>467.55050829067295</v>
      </c>
      <c r="H29" s="55">
        <f>'[1]Montant en €_hab'!$O$24</f>
        <v>430.10217962265494</v>
      </c>
    </row>
    <row r="30" spans="1:8" ht="12.75">
      <c r="A30" s="82" t="s">
        <v>33</v>
      </c>
      <c r="B30" s="177">
        <v>0.139056722453813</v>
      </c>
      <c r="C30" s="177">
        <v>0.17596037444114296</v>
      </c>
      <c r="D30" s="177">
        <v>0.19768628474705624</v>
      </c>
      <c r="E30" s="177">
        <v>0.20190901226647862</v>
      </c>
      <c r="F30" s="177">
        <v>0.23107439176589903</v>
      </c>
      <c r="G30" s="178">
        <v>0.1806340242127895</v>
      </c>
      <c r="H30" s="70">
        <f>'[1]Montant en €_hab'!$O$46/'[1]Montant en €_hab'!$O$24</f>
        <v>0.17567068902936642</v>
      </c>
    </row>
    <row r="31" spans="1:8" ht="12.75">
      <c r="A31" s="82" t="s">
        <v>34</v>
      </c>
      <c r="B31" s="177">
        <v>0.8251540104641326</v>
      </c>
      <c r="C31" s="177">
        <v>0.7819277001882121</v>
      </c>
      <c r="D31" s="177">
        <v>0.7652517953935383</v>
      </c>
      <c r="E31" s="177">
        <v>0.7614179248227936</v>
      </c>
      <c r="F31" s="177">
        <v>0.7132325818558001</v>
      </c>
      <c r="G31" s="178">
        <v>0.7781570608339223</v>
      </c>
      <c r="H31" s="70">
        <f>'[1]Montant en €_hab'!$O$48/'[1]Montant en €_hab'!$O$24</f>
        <v>0.7881918417395191</v>
      </c>
    </row>
    <row r="32" spans="1:8" ht="13.5" thickBot="1">
      <c r="A32" s="83" t="s">
        <v>21</v>
      </c>
      <c r="B32" s="174">
        <v>0.03578926708205436</v>
      </c>
      <c r="C32" s="174">
        <v>0.04211192537064497</v>
      </c>
      <c r="D32" s="174">
        <v>0.037061919859405476</v>
      </c>
      <c r="E32" s="174">
        <v>0.03667306291072786</v>
      </c>
      <c r="F32" s="174">
        <v>0.055693026378300856</v>
      </c>
      <c r="G32" s="181">
        <v>0.0412089149532882</v>
      </c>
      <c r="H32" s="67">
        <f>1-H31-H30</f>
        <v>0.03613746923111452</v>
      </c>
    </row>
    <row r="33" spans="1:8" ht="12.75">
      <c r="A33" s="84" t="s">
        <v>35</v>
      </c>
      <c r="B33" s="168">
        <v>299.7592429558689</v>
      </c>
      <c r="C33" s="168">
        <v>278.64046608238453</v>
      </c>
      <c r="D33" s="168">
        <v>276.84980171169207</v>
      </c>
      <c r="E33" s="168">
        <v>281.4669959084026</v>
      </c>
      <c r="F33" s="168">
        <v>306.4081941198848</v>
      </c>
      <c r="G33" s="176">
        <v>287.1133864803533</v>
      </c>
      <c r="H33" s="55">
        <f>'[1]Montant en €_hab'!$O$49</f>
        <v>262.46341561506136</v>
      </c>
    </row>
    <row r="34" spans="1:8" ht="12.75">
      <c r="A34" s="82" t="s">
        <v>36</v>
      </c>
      <c r="B34" s="177">
        <v>0.6710860946764504</v>
      </c>
      <c r="C34" s="177">
        <v>0.6135388055945812</v>
      </c>
      <c r="D34" s="177">
        <v>0.6156642583828239</v>
      </c>
      <c r="E34" s="177">
        <v>0.6071470350067354</v>
      </c>
      <c r="F34" s="177">
        <v>0.5561190415496687</v>
      </c>
      <c r="G34" s="178">
        <v>0.618858746251692</v>
      </c>
      <c r="H34" s="70">
        <f>'[1]Montant en €_hab'!$O$50/'[1]Montant en €_hab'!$O$49</f>
        <v>0.6244452483585347</v>
      </c>
    </row>
    <row r="35" spans="1:8" ht="12.75">
      <c r="A35" s="56" t="s">
        <v>37</v>
      </c>
      <c r="B35" s="177">
        <v>0.26850781444708943</v>
      </c>
      <c r="C35" s="177">
        <v>0.3205855296545412</v>
      </c>
      <c r="D35" s="177">
        <v>0.3143825832174642</v>
      </c>
      <c r="E35" s="177">
        <v>0.32821169110542037</v>
      </c>
      <c r="F35" s="177">
        <v>0.3780464019285041</v>
      </c>
      <c r="G35" s="178">
        <v>0.3160705248536557</v>
      </c>
      <c r="H35" s="70">
        <f>'[1]Montant en €_hab'!$O$51/'[1]Montant en €_hab'!$O$49</f>
        <v>0.31279961570286297</v>
      </c>
    </row>
    <row r="36" spans="1:8" ht="13.5" thickBot="1">
      <c r="A36" s="64" t="s">
        <v>21</v>
      </c>
      <c r="B36" s="174">
        <v>0.06040609087646014</v>
      </c>
      <c r="C36" s="174">
        <v>0.06587566475087761</v>
      </c>
      <c r="D36" s="174">
        <v>0.06995315839971189</v>
      </c>
      <c r="E36" s="174">
        <v>0.06464127388784426</v>
      </c>
      <c r="F36" s="174">
        <v>0.0658345565218272</v>
      </c>
      <c r="G36" s="181">
        <v>0.0650707288946523</v>
      </c>
      <c r="H36" s="67">
        <f>1-H35-H34</f>
        <v>0.06275513593860238</v>
      </c>
    </row>
    <row r="37" spans="1:8" ht="12.75">
      <c r="A37" s="48" t="s">
        <v>91</v>
      </c>
      <c r="B37" s="85"/>
      <c r="C37" s="85"/>
      <c r="D37" s="85"/>
      <c r="E37" s="85"/>
      <c r="F37" s="85"/>
      <c r="G37" s="184"/>
      <c r="H37" s="87"/>
    </row>
    <row r="38" spans="1:8" ht="12.75">
      <c r="A38" s="56" t="s">
        <v>38</v>
      </c>
      <c r="B38" s="185">
        <v>523.6448790343692</v>
      </c>
      <c r="C38" s="185">
        <v>696.5097767654325</v>
      </c>
      <c r="D38" s="185">
        <v>856.1707534805697</v>
      </c>
      <c r="E38" s="185">
        <v>987.8144712409401</v>
      </c>
      <c r="F38" s="185">
        <v>1147.2167302760465</v>
      </c>
      <c r="G38" s="167">
        <v>768.0202655351119</v>
      </c>
      <c r="H38" s="51">
        <f>'[1]Montant en €_hab'!$O$53</f>
        <v>708.4178553965239</v>
      </c>
    </row>
    <row r="39" spans="1:8" ht="12.75">
      <c r="A39" s="56" t="s">
        <v>39</v>
      </c>
      <c r="B39" s="186">
        <v>0.6414430935647037</v>
      </c>
      <c r="C39" s="186">
        <v>0.8396419499697585</v>
      </c>
      <c r="D39" s="186">
        <v>0.8626543723441402</v>
      </c>
      <c r="E39" s="186">
        <v>0.9339604765158422</v>
      </c>
      <c r="F39" s="186">
        <v>0.9720171982970461</v>
      </c>
      <c r="G39" s="187">
        <v>0.8357255278111257</v>
      </c>
      <c r="H39" s="90">
        <f>'[1]Montant en €_hab'!$O$53/H19</f>
        <v>0.7877030621194772</v>
      </c>
    </row>
    <row r="40" spans="1:8" ht="13.5" thickBot="1">
      <c r="A40" s="64" t="s">
        <v>40</v>
      </c>
      <c r="B40" s="188">
        <v>2.511397535246121</v>
      </c>
      <c r="C40" s="188">
        <v>3.666121006517801</v>
      </c>
      <c r="D40" s="188">
        <v>3.870558436885234</v>
      </c>
      <c r="E40" s="188">
        <v>4.802980532728685</v>
      </c>
      <c r="F40" s="188">
        <v>5.524871448757311</v>
      </c>
      <c r="G40" s="189">
        <v>3.786688169480664</v>
      </c>
      <c r="H40" s="93">
        <f>H38/'[1]Montant en €_hab'!$J$108</f>
        <v>3.7270639048947953</v>
      </c>
    </row>
    <row r="41" spans="1:8" ht="12.75">
      <c r="A41" s="48" t="s">
        <v>41</v>
      </c>
      <c r="B41" s="94"/>
      <c r="C41" s="94"/>
      <c r="D41" s="94"/>
      <c r="E41" s="94"/>
      <c r="F41" s="94"/>
      <c r="G41" s="190"/>
      <c r="H41" s="96"/>
    </row>
    <row r="42" spans="1:8" ht="12.75">
      <c r="A42" s="191" t="s">
        <v>42</v>
      </c>
      <c r="B42" s="49">
        <v>255.09626053148497</v>
      </c>
      <c r="C42" s="49">
        <v>339.60996006717266</v>
      </c>
      <c r="D42" s="49">
        <v>453.6729583249496</v>
      </c>
      <c r="E42" s="49">
        <v>519.8421321707519</v>
      </c>
      <c r="F42" s="49">
        <v>598.0478181724078</v>
      </c>
      <c r="G42" s="192">
        <v>388.6374605517835</v>
      </c>
      <c r="H42" s="51">
        <f>('[1]Montant en €_hab'!$G$135+'[1]Montant en €_hab'!$G$61)/'[1]Montant en €_hab'!$G$8</f>
        <v>418.93422241443415</v>
      </c>
    </row>
    <row r="43" spans="1:8" ht="12.75">
      <c r="A43" s="56" t="s">
        <v>43</v>
      </c>
      <c r="B43" s="185">
        <v>403.7771374201231</v>
      </c>
      <c r="C43" s="185">
        <v>502.489723231086</v>
      </c>
      <c r="D43" s="185">
        <v>610.3785120358245</v>
      </c>
      <c r="E43" s="185">
        <v>686.1141846524015</v>
      </c>
      <c r="F43" s="185">
        <v>719.9899294868995</v>
      </c>
      <c r="G43" s="167">
        <v>540.5331870138438</v>
      </c>
      <c r="H43" s="51">
        <f>'[1]Montant en €_hab'!$G$140/'[1]Montant en €_hab'!$G$245</f>
        <v>614.357483765379</v>
      </c>
    </row>
    <row r="44" spans="1:8" ht="12.75">
      <c r="A44" s="97" t="s">
        <v>44</v>
      </c>
      <c r="B44" s="170">
        <v>0.5359856421283884</v>
      </c>
      <c r="C44" s="170">
        <v>0.6265298740432521</v>
      </c>
      <c r="D44" s="170">
        <v>0.6992419738316525</v>
      </c>
      <c r="E44" s="170">
        <v>0.7231787098194461</v>
      </c>
      <c r="F44" s="170">
        <v>0.8097289555226781</v>
      </c>
      <c r="G44" s="193">
        <v>0.6545509259657004</v>
      </c>
      <c r="H44" s="59">
        <f>'[1]Montant en €_hab'!$G$144/('[1]Montant en €_hab'!$G$146-'[1]Montant en €_hab'!$G$143)</f>
        <v>0.6492541369848616</v>
      </c>
    </row>
    <row r="45" spans="1:8" ht="12.75">
      <c r="A45" s="56" t="s">
        <v>45</v>
      </c>
      <c r="B45" s="170">
        <v>0.76020496830023</v>
      </c>
      <c r="C45" s="170">
        <v>0.813319706915076</v>
      </c>
      <c r="D45" s="170">
        <v>0.8506993468100975</v>
      </c>
      <c r="E45" s="170">
        <v>0.881247714887923</v>
      </c>
      <c r="F45" s="170">
        <v>0.9455897696024935</v>
      </c>
      <c r="G45" s="193">
        <v>0.8395254763870551</v>
      </c>
      <c r="H45" s="59">
        <f>'[1]Montant en €_hab'!$G$156/('[1]Montant en €_hab'!$G$140-'[1]Montant en €_hab'!$G$142)</f>
        <v>0.8832930272007424</v>
      </c>
    </row>
    <row r="46" spans="1:8" ht="13.5" thickBot="1">
      <c r="A46" s="64" t="s">
        <v>46</v>
      </c>
      <c r="B46" s="174">
        <v>0.6876282804583497</v>
      </c>
      <c r="C46" s="174">
        <v>0.686797209633411</v>
      </c>
      <c r="D46" s="174">
        <v>0.7112055339580162</v>
      </c>
      <c r="E46" s="174">
        <v>0.6854524699250678</v>
      </c>
      <c r="F46" s="174">
        <v>0.7283248335693097</v>
      </c>
      <c r="G46" s="181">
        <v>0.698858102798879</v>
      </c>
      <c r="H46" s="67">
        <f>'[1]Montant en €_hab'!$G$155/'[1]Montant en €_hab'!$G$156</f>
        <v>0.629432556998955</v>
      </c>
    </row>
    <row r="47" spans="1:8" ht="12.75">
      <c r="A47" s="160" t="s">
        <v>47</v>
      </c>
      <c r="B47" s="133"/>
      <c r="C47" s="133"/>
      <c r="D47" s="133"/>
      <c r="E47" s="133"/>
      <c r="F47" s="133"/>
      <c r="G47" s="196"/>
      <c r="H47" s="10"/>
    </row>
    <row r="48" spans="1:8" ht="12.75">
      <c r="A48" s="160" t="s">
        <v>48</v>
      </c>
      <c r="B48" s="160"/>
      <c r="C48" s="133"/>
      <c r="D48" s="133"/>
      <c r="E48" s="133"/>
      <c r="F48" s="160"/>
      <c r="G48" s="160"/>
      <c r="H48" s="10"/>
    </row>
    <row r="49" spans="2:8" ht="12.75">
      <c r="B49" s="3"/>
      <c r="C49" s="3"/>
      <c r="D49" s="3"/>
      <c r="E49" s="3"/>
      <c r="F49" s="3"/>
      <c r="G49" s="5"/>
      <c r="H49" s="10"/>
    </row>
    <row r="50" spans="1:8" ht="12.75">
      <c r="A50" s="6"/>
      <c r="B50" s="7"/>
      <c r="C50" s="7"/>
      <c r="D50" s="7"/>
      <c r="E50" s="7"/>
      <c r="F50" s="2"/>
      <c r="G50" s="5"/>
      <c r="H50" s="10"/>
    </row>
    <row r="51" spans="1:8" ht="12.75">
      <c r="A51" s="7"/>
      <c r="B51" s="8"/>
      <c r="C51" s="8"/>
      <c r="D51" s="8"/>
      <c r="E51" s="8"/>
      <c r="F51" s="8"/>
      <c r="G51" s="8"/>
      <c r="H51" s="10"/>
    </row>
    <row r="52" spans="1:8" ht="12.75">
      <c r="A52" s="7"/>
      <c r="B52" s="8"/>
      <c r="C52" s="8"/>
      <c r="D52" s="8"/>
      <c r="E52" s="8"/>
      <c r="F52" s="8"/>
      <c r="G52" s="8"/>
      <c r="H52" s="10"/>
    </row>
    <row r="53" spans="1:8" ht="18.75">
      <c r="A53" s="197" t="s">
        <v>98</v>
      </c>
      <c r="B53" s="198"/>
      <c r="C53" s="198"/>
      <c r="D53" s="198"/>
      <c r="E53" s="198"/>
      <c r="F53" s="198"/>
      <c r="G53" s="198"/>
      <c r="H53" s="10"/>
    </row>
    <row r="54" spans="1:8" ht="13.5" thickBot="1">
      <c r="A54" s="7"/>
      <c r="B54" s="8"/>
      <c r="C54" s="8"/>
      <c r="D54" s="8"/>
      <c r="E54" s="8"/>
      <c r="F54" s="8"/>
      <c r="G54" s="8"/>
      <c r="H54" s="10"/>
    </row>
    <row r="55" spans="1:8" ht="12.75" customHeight="1">
      <c r="A55" s="35"/>
      <c r="B55" s="36" t="s">
        <v>7</v>
      </c>
      <c r="C55" s="36" t="s">
        <v>8</v>
      </c>
      <c r="D55" s="36" t="s">
        <v>9</v>
      </c>
      <c r="E55" s="36" t="s">
        <v>10</v>
      </c>
      <c r="F55" s="36" t="s">
        <v>11</v>
      </c>
      <c r="G55" s="235" t="s">
        <v>74</v>
      </c>
      <c r="H55" s="223" t="s">
        <v>110</v>
      </c>
    </row>
    <row r="56" spans="1:8" ht="12.75">
      <c r="A56" s="135"/>
      <c r="B56" s="38">
        <v>500</v>
      </c>
      <c r="C56" s="38" t="s">
        <v>63</v>
      </c>
      <c r="D56" s="38" t="s">
        <v>63</v>
      </c>
      <c r="E56" s="38" t="s">
        <v>63</v>
      </c>
      <c r="F56" s="38" t="s">
        <v>63</v>
      </c>
      <c r="G56" s="236"/>
      <c r="H56" s="224"/>
    </row>
    <row r="57" spans="1:8" ht="19.5" customHeight="1" thickBot="1">
      <c r="A57" s="39"/>
      <c r="B57" s="40" t="s">
        <v>13</v>
      </c>
      <c r="C57" s="40" t="s">
        <v>107</v>
      </c>
      <c r="D57" s="40" t="s">
        <v>64</v>
      </c>
      <c r="E57" s="40" t="s">
        <v>65</v>
      </c>
      <c r="F57" s="40" t="s">
        <v>66</v>
      </c>
      <c r="G57" s="237"/>
      <c r="H57" s="225"/>
    </row>
    <row r="58" spans="1:8" ht="12.75">
      <c r="A58" s="136" t="s">
        <v>15</v>
      </c>
      <c r="B58" s="137">
        <v>-0.01007846233306986</v>
      </c>
      <c r="C58" s="137">
        <v>-0.017567013078216065</v>
      </c>
      <c r="D58" s="137">
        <v>-0.019536174622458713</v>
      </c>
      <c r="E58" s="137">
        <v>0.004872201617949212</v>
      </c>
      <c r="F58" s="137">
        <v>-0.008974593087461513</v>
      </c>
      <c r="G58" s="138">
        <v>-0.017321809571705593</v>
      </c>
      <c r="H58" s="139">
        <f>'[1]Evol_str_guide'!$G$11/100</f>
        <v>-0.011020275397256474</v>
      </c>
    </row>
    <row r="59" spans="1:8" ht="12.75">
      <c r="A59" s="48" t="s">
        <v>17</v>
      </c>
      <c r="B59" s="140">
        <v>-0.015375008007125879</v>
      </c>
      <c r="C59" s="140">
        <v>-0.005536823906375554</v>
      </c>
      <c r="D59" s="140">
        <v>0.004542189112085371</v>
      </c>
      <c r="E59" s="140">
        <v>0.02059965828519572</v>
      </c>
      <c r="F59" s="140">
        <v>0.014183574083154848</v>
      </c>
      <c r="G59" s="141">
        <v>-0.005643298613676295</v>
      </c>
      <c r="H59" s="142">
        <f>'[1]Evol_str_guide'!$G$12/100</f>
        <v>0.0012493714549082213</v>
      </c>
    </row>
    <row r="60" spans="1:8" ht="12.75">
      <c r="A60" s="56" t="s">
        <v>49</v>
      </c>
      <c r="B60" s="143">
        <v>-0.02175592964640294</v>
      </c>
      <c r="C60" s="143">
        <v>-0.011970600804054876</v>
      </c>
      <c r="D60" s="143">
        <v>0.00547770499043998</v>
      </c>
      <c r="E60" s="143">
        <v>0.018575778920720598</v>
      </c>
      <c r="F60" s="143">
        <v>0.01564319911522749</v>
      </c>
      <c r="G60" s="144">
        <v>-0.007182648135409919</v>
      </c>
      <c r="H60" s="145">
        <f>'[1]Evol_str_guide'!$G$14/100</f>
        <v>-0.004778500492127136</v>
      </c>
    </row>
    <row r="61" spans="1:8" ht="12.75">
      <c r="A61" s="56" t="s">
        <v>50</v>
      </c>
      <c r="B61" s="143">
        <v>-0.013646067730707201</v>
      </c>
      <c r="C61" s="143">
        <v>0.0007237715249230892</v>
      </c>
      <c r="D61" s="143">
        <v>0.014307695672545861</v>
      </c>
      <c r="E61" s="143">
        <v>0.025961695561247167</v>
      </c>
      <c r="F61" s="143">
        <v>0.02708800442404824</v>
      </c>
      <c r="G61" s="144">
        <v>-0.00044569311601394546</v>
      </c>
      <c r="H61" s="145">
        <f>'[1]Evol_str_guide'!$G$15/100</f>
        <v>0.002707472036023617</v>
      </c>
    </row>
    <row r="62" spans="1:8" ht="12.75">
      <c r="A62" s="146" t="s">
        <v>75</v>
      </c>
      <c r="B62" s="147">
        <v>-0.04553417670231452</v>
      </c>
      <c r="C62" s="147">
        <v>-0.059818144427093434</v>
      </c>
      <c r="D62" s="147">
        <v>-0.07966570707770027</v>
      </c>
      <c r="E62" s="147">
        <v>-0.09366832256216251</v>
      </c>
      <c r="F62" s="147">
        <v>-0.07311105251667849</v>
      </c>
      <c r="G62" s="148">
        <v>-0.077630234073926</v>
      </c>
      <c r="H62" s="149">
        <f>'[1]Evol_str_guide'!$G$17/100</f>
        <v>-0.08383153642342733</v>
      </c>
    </row>
    <row r="63" spans="1:8" ht="12.75">
      <c r="A63" s="48" t="s">
        <v>32</v>
      </c>
      <c r="B63" s="140">
        <v>-0.000505907315795695</v>
      </c>
      <c r="C63" s="140">
        <v>-0.03003083492152947</v>
      </c>
      <c r="D63" s="140">
        <v>-0.04746657688596945</v>
      </c>
      <c r="E63" s="140">
        <v>-0.003918632174965575</v>
      </c>
      <c r="F63" s="140">
        <v>-0.0351450957338203</v>
      </c>
      <c r="G63" s="141">
        <v>-0.026506886160723164</v>
      </c>
      <c r="H63" s="142">
        <f>'[1]Evol_str_guide'!$G$34/100</f>
        <v>-0.03057382653644436</v>
      </c>
    </row>
    <row r="64" spans="1:8" ht="12.75">
      <c r="A64" s="56" t="s">
        <v>52</v>
      </c>
      <c r="B64" s="143">
        <v>0.002515646491867418</v>
      </c>
      <c r="C64" s="143">
        <v>-0.0316744089588723</v>
      </c>
      <c r="D64" s="143">
        <v>-0.06662513063591169</v>
      </c>
      <c r="E64" s="143">
        <v>-0.027629089395374784</v>
      </c>
      <c r="F64" s="143">
        <v>-0.10434574361967064</v>
      </c>
      <c r="G64" s="144">
        <v>-0.04072603106997319</v>
      </c>
      <c r="H64" s="145">
        <f>'[1]Evol_str_guide'!$G$37/100</f>
        <v>-0.032124803773530886</v>
      </c>
    </row>
    <row r="65" spans="1:8" ht="12.75">
      <c r="A65" s="146" t="s">
        <v>53</v>
      </c>
      <c r="B65" s="147">
        <v>-0.026811692251184627</v>
      </c>
      <c r="C65" s="147">
        <v>-0.050426151980685785</v>
      </c>
      <c r="D65" s="147">
        <v>-0.025777262650832578</v>
      </c>
      <c r="E65" s="147">
        <v>-0.034021148474859375</v>
      </c>
      <c r="F65" s="147">
        <v>0.05622032453992376</v>
      </c>
      <c r="G65" s="148">
        <v>-0.027364804676429322</v>
      </c>
      <c r="H65" s="149">
        <f>'[1]Evol_str_guide'!$G$35/100</f>
        <v>-0.028535277227768163</v>
      </c>
    </row>
    <row r="66" spans="1:8" ht="12.75">
      <c r="A66" s="48" t="s">
        <v>23</v>
      </c>
      <c r="B66" s="140">
        <v>-0.023169611468541795</v>
      </c>
      <c r="C66" s="140">
        <v>-0.010100373757299552</v>
      </c>
      <c r="D66" s="140">
        <v>0.007743820198760076</v>
      </c>
      <c r="E66" s="140">
        <v>0.014135685652022723</v>
      </c>
      <c r="F66" s="140">
        <v>0.01439402575992843</v>
      </c>
      <c r="G66" s="141">
        <v>-0.007957008764421736</v>
      </c>
      <c r="H66" s="142">
        <f>'[1]Evol_str_guide'!$G$18/100</f>
        <v>-0.002437753075066551</v>
      </c>
    </row>
    <row r="67" spans="1:8" ht="12.75">
      <c r="A67" s="56" t="s">
        <v>54</v>
      </c>
      <c r="B67" s="143">
        <v>-0.020293084230745606</v>
      </c>
      <c r="C67" s="143">
        <v>0.00256385208487675</v>
      </c>
      <c r="D67" s="143">
        <v>0.02032151561389517</v>
      </c>
      <c r="E67" s="143">
        <v>0.02695355677658995</v>
      </c>
      <c r="F67" s="143">
        <v>0.028420960765156877</v>
      </c>
      <c r="G67" s="144">
        <v>0.0012930339576819883</v>
      </c>
      <c r="H67" s="145">
        <f>'[1]Evol_str_guide'!$G$20/100</f>
        <v>0.006670505398637339</v>
      </c>
    </row>
    <row r="68" spans="1:8" ht="12.75">
      <c r="A68" s="150" t="s">
        <v>55</v>
      </c>
      <c r="B68" s="143">
        <v>-0.0009031562328156717</v>
      </c>
      <c r="C68" s="143">
        <v>0.01630564046566163</v>
      </c>
      <c r="D68" s="143">
        <v>0.02767459519201787</v>
      </c>
      <c r="E68" s="143">
        <v>0.044098703624866786</v>
      </c>
      <c r="F68" s="143">
        <v>0.06219005395714983</v>
      </c>
      <c r="G68" s="144">
        <v>0.01886328829494799</v>
      </c>
      <c r="H68" s="145">
        <f>'[1]Evol_str_guide'!$G$21/100</f>
        <v>0.05917101961081106</v>
      </c>
    </row>
    <row r="69" spans="1:8" ht="12.75">
      <c r="A69" s="150" t="s">
        <v>76</v>
      </c>
      <c r="B69" s="143">
        <v>0.001758404301933414</v>
      </c>
      <c r="C69" s="143">
        <v>0.01616915080844139</v>
      </c>
      <c r="D69" s="143">
        <v>0.03674777001501894</v>
      </c>
      <c r="E69" s="143">
        <v>0.044566324595053386</v>
      </c>
      <c r="F69" s="143">
        <v>0.05109459428655461</v>
      </c>
      <c r="G69" s="144">
        <v>0.019334888460058153</v>
      </c>
      <c r="H69" s="152">
        <f>'[1]Evol_str_guide'!$G$22/100</f>
        <v>0.056039179660279714</v>
      </c>
    </row>
    <row r="70" spans="1:8" ht="12.75">
      <c r="A70" s="146" t="s">
        <v>57</v>
      </c>
      <c r="B70" s="147">
        <v>-0.019926252572915804</v>
      </c>
      <c r="C70" s="147">
        <v>-0.022691720684259176</v>
      </c>
      <c r="D70" s="147">
        <v>-0.02005174427632428</v>
      </c>
      <c r="E70" s="147">
        <v>-0.011439587172587307</v>
      </c>
      <c r="F70" s="147">
        <v>-0.00016540858978308925</v>
      </c>
      <c r="G70" s="148">
        <v>-0.018846429632988215</v>
      </c>
      <c r="H70" s="149">
        <f>'[1]Evol_str_guide'!$G$23/100</f>
        <v>-0.016000346391096376</v>
      </c>
    </row>
    <row r="71" spans="1:8" ht="12.75">
      <c r="A71" s="48" t="s">
        <v>35</v>
      </c>
      <c r="B71" s="140">
        <v>0.030199144833665592</v>
      </c>
      <c r="C71" s="140">
        <v>0.025310462753207252</v>
      </c>
      <c r="D71" s="140">
        <v>-0.04295694098728764</v>
      </c>
      <c r="E71" s="140">
        <v>-0.03534670834400089</v>
      </c>
      <c r="F71" s="140">
        <v>-0.017828295711836195</v>
      </c>
      <c r="G71" s="141">
        <v>0.000860442753649826</v>
      </c>
      <c r="H71" s="142">
        <f>'[1]Evol_str_guide'!$G$39/100</f>
        <v>0.019427388060167194</v>
      </c>
    </row>
    <row r="72" spans="1:8" ht="12.75">
      <c r="A72" s="56" t="s">
        <v>58</v>
      </c>
      <c r="B72" s="143">
        <v>0.09873830238422077</v>
      </c>
      <c r="C72" s="143">
        <v>0.14325574545946718</v>
      </c>
      <c r="D72" s="143">
        <v>0.16913077145478206</v>
      </c>
      <c r="E72" s="143">
        <v>0.19091741711829746</v>
      </c>
      <c r="F72" s="143">
        <v>0.26611237337958893</v>
      </c>
      <c r="G72" s="144">
        <v>0.1549644810927262</v>
      </c>
      <c r="H72" s="145">
        <f>'[1]Evol_str_guide'!$G$40/100</f>
        <v>0.16935065946046124</v>
      </c>
    </row>
    <row r="73" spans="1:8" ht="12.75">
      <c r="A73" s="56" t="s">
        <v>59</v>
      </c>
      <c r="B73" s="143">
        <v>-0.07697139121988861</v>
      </c>
      <c r="C73" s="143">
        <v>-0.13771092094717474</v>
      </c>
      <c r="D73" s="143">
        <v>-0.28275622517157184</v>
      </c>
      <c r="E73" s="143">
        <v>-0.28703729753703344</v>
      </c>
      <c r="F73" s="143">
        <v>-0.2796109027963559</v>
      </c>
      <c r="G73" s="144">
        <v>-0.20037430738401962</v>
      </c>
      <c r="H73" s="145">
        <f>'[1]Evol_str_guide'!$G$42/100</f>
        <v>-0.17647188017014373</v>
      </c>
    </row>
    <row r="74" spans="1:8" ht="12.75">
      <c r="A74" s="153" t="s">
        <v>60</v>
      </c>
      <c r="B74" s="154">
        <v>-0.04520614026028502</v>
      </c>
      <c r="C74" s="154">
        <v>-0.02515948380229638</v>
      </c>
      <c r="D74" s="154">
        <v>0.019068703196354342</v>
      </c>
      <c r="E74" s="154">
        <v>-0.011792069004108896</v>
      </c>
      <c r="F74" s="154">
        <v>0.015380929099590102</v>
      </c>
      <c r="G74" s="155">
        <v>-0.016041556063038587</v>
      </c>
      <c r="H74" s="156">
        <f>'[1]Evol_str_guide'!$G$30/100</f>
        <v>-0.016002473417906393</v>
      </c>
    </row>
    <row r="75" spans="1:8" ht="13.5" thickBot="1">
      <c r="A75" s="44" t="s">
        <v>61</v>
      </c>
      <c r="B75" s="157">
        <v>-0.025381509308168515</v>
      </c>
      <c r="C75" s="157">
        <v>-0.01673502124364823</v>
      </c>
      <c r="D75" s="157">
        <v>-0.030263656488121904</v>
      </c>
      <c r="E75" s="157">
        <v>-0.010650650770071102</v>
      </c>
      <c r="F75" s="157">
        <v>-0.008087181703618995</v>
      </c>
      <c r="G75" s="158">
        <v>-0.028850422334484205</v>
      </c>
      <c r="H75" s="159">
        <f>'[1]Evolution 2009_2008_HR'!$AF$32</f>
        <v>-0.018132723531070205</v>
      </c>
    </row>
    <row r="76" spans="1:8" ht="12.75">
      <c r="A76" s="160" t="s">
        <v>47</v>
      </c>
      <c r="B76" s="1"/>
      <c r="C76" s="1"/>
      <c r="D76" s="1"/>
      <c r="E76" s="1"/>
      <c r="F76" s="1"/>
      <c r="G76" s="1"/>
      <c r="H76" s="10"/>
    </row>
    <row r="77" spans="1:8" ht="12.75">
      <c r="A77" s="160" t="s">
        <v>62</v>
      </c>
      <c r="B77" s="1"/>
      <c r="C77" s="1"/>
      <c r="D77" s="1"/>
      <c r="E77" s="1"/>
      <c r="F77" s="1"/>
      <c r="G77" s="1"/>
      <c r="H77" s="10"/>
    </row>
    <row r="78" spans="1:7" ht="12.75">
      <c r="A78" s="160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2:7" ht="12.75">
      <c r="B149" s="1"/>
      <c r="C149" s="1"/>
      <c r="D149" s="1"/>
      <c r="E149" s="1"/>
      <c r="F149" s="1"/>
      <c r="G149" s="1"/>
    </row>
  </sheetData>
  <mergeCells count="4">
    <mergeCell ref="G5:G7"/>
    <mergeCell ref="G55:G57"/>
    <mergeCell ref="H5:H7"/>
    <mergeCell ref="H55:H57"/>
  </mergeCells>
  <printOptions/>
  <pageMargins left="0.7874015748031497" right="0.7874015748031497" top="0.984251968503937" bottom="0.3937007874015748" header="0.35433070866141736" footer="0.5118110236220472"/>
  <pageSetup firstPageNumber="41" useFirstPageNumber="1" horizontalDpi="600" verticalDpi="600" orientation="portrait" paperSize="9" scale="67" r:id="rId1"/>
  <headerFooter alignWithMargins="0">
    <oddHeader>&amp;L&amp;7Ministère de l'intérieur, de l'outre-mer, des collectivités territoriales et de l'immigration&amp;R&amp;7Publication: "Les finances des communes
de moins de 10 000 habitants en 2009"</oddHeader>
    <oddFooter>&amp;L&amp;7Direction générale des collectivités locales/DESL
Mise en ligne : avril 2011&amp;R&amp;P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8"/>
  <sheetViews>
    <sheetView workbookViewId="0" topLeftCell="A1">
      <selection activeCell="C79" sqref="C79"/>
    </sheetView>
  </sheetViews>
  <sheetFormatPr defaultColWidth="11.421875" defaultRowHeight="12.75"/>
  <cols>
    <col min="1" max="1" width="44.28125" style="0" customWidth="1"/>
    <col min="7" max="8" width="14.421875" style="0" customWidth="1"/>
  </cols>
  <sheetData>
    <row r="1" spans="1:8" ht="20.25">
      <c r="A1" s="130" t="s">
        <v>112</v>
      </c>
      <c r="B1" s="161"/>
      <c r="C1" s="161"/>
      <c r="D1" s="161"/>
      <c r="E1" s="15"/>
      <c r="F1" s="15"/>
      <c r="G1" s="15"/>
      <c r="H1" s="134"/>
    </row>
    <row r="2" spans="1:8" ht="12.75">
      <c r="A2" s="15"/>
      <c r="B2" s="15"/>
      <c r="C2" s="15"/>
      <c r="D2" s="15"/>
      <c r="E2" s="15"/>
      <c r="F2" s="15"/>
      <c r="G2" s="15"/>
      <c r="H2" s="134"/>
    </row>
    <row r="3" spans="1:8" ht="18.75">
      <c r="A3" s="98" t="s">
        <v>99</v>
      </c>
      <c r="B3" s="100"/>
      <c r="C3" s="100"/>
      <c r="D3" s="15"/>
      <c r="E3" s="15"/>
      <c r="F3" s="15"/>
      <c r="G3" s="15"/>
      <c r="H3" s="134"/>
    </row>
    <row r="4" spans="1:8" ht="13.5" thickBot="1">
      <c r="A4" s="15"/>
      <c r="B4" s="15"/>
      <c r="C4" s="15"/>
      <c r="D4" s="15"/>
      <c r="E4" s="15"/>
      <c r="F4" s="15"/>
      <c r="G4" s="131"/>
      <c r="H4" s="132" t="s">
        <v>6</v>
      </c>
    </row>
    <row r="5" spans="1:8" ht="12.75" customHeight="1">
      <c r="A5" s="35"/>
      <c r="B5" s="36" t="s">
        <v>7</v>
      </c>
      <c r="C5" s="36" t="s">
        <v>8</v>
      </c>
      <c r="D5" s="36" t="s">
        <v>9</v>
      </c>
      <c r="E5" s="36" t="s">
        <v>10</v>
      </c>
      <c r="F5" s="36" t="s">
        <v>11</v>
      </c>
      <c r="G5" s="238" t="s">
        <v>77</v>
      </c>
      <c r="H5" s="223" t="s">
        <v>110</v>
      </c>
    </row>
    <row r="6" spans="1:8" ht="12.75">
      <c r="A6" s="37"/>
      <c r="B6" s="38">
        <v>500</v>
      </c>
      <c r="C6" s="38" t="s">
        <v>63</v>
      </c>
      <c r="D6" s="38" t="s">
        <v>63</v>
      </c>
      <c r="E6" s="38" t="s">
        <v>63</v>
      </c>
      <c r="F6" s="38" t="s">
        <v>63</v>
      </c>
      <c r="G6" s="239"/>
      <c r="H6" s="224"/>
    </row>
    <row r="7" spans="1:8" ht="27.75" customHeight="1" thickBot="1">
      <c r="A7" s="39"/>
      <c r="B7" s="40" t="s">
        <v>13</v>
      </c>
      <c r="C7" s="40" t="s">
        <v>107</v>
      </c>
      <c r="D7" s="40" t="s">
        <v>64</v>
      </c>
      <c r="E7" s="40" t="s">
        <v>65</v>
      </c>
      <c r="F7" s="40" t="s">
        <v>66</v>
      </c>
      <c r="G7" s="240"/>
      <c r="H7" s="225"/>
    </row>
    <row r="8" spans="1:8" ht="12.75">
      <c r="A8" s="41" t="s">
        <v>14</v>
      </c>
      <c r="B8" s="94">
        <v>47</v>
      </c>
      <c r="C8" s="94">
        <v>596</v>
      </c>
      <c r="D8" s="94">
        <v>455</v>
      </c>
      <c r="E8" s="94">
        <v>297</v>
      </c>
      <c r="F8" s="94">
        <v>543</v>
      </c>
      <c r="G8" s="162">
        <v>1938</v>
      </c>
      <c r="H8" s="43">
        <f>'[1]Montant en €_hab'!$G$6</f>
        <v>35654</v>
      </c>
    </row>
    <row r="9" spans="1:8" ht="13.5" thickBot="1">
      <c r="A9" s="44" t="s">
        <v>90</v>
      </c>
      <c r="B9" s="163">
        <v>18748</v>
      </c>
      <c r="C9" s="164">
        <v>742190</v>
      </c>
      <c r="D9" s="164">
        <v>1232467</v>
      </c>
      <c r="E9" s="164">
        <v>1253481</v>
      </c>
      <c r="F9" s="164">
        <v>3850264</v>
      </c>
      <c r="G9" s="165">
        <v>7097150</v>
      </c>
      <c r="H9" s="47">
        <f>'[1]Montant en €_hab'!$G$8</f>
        <v>32041014</v>
      </c>
    </row>
    <row r="10" spans="1:8" ht="12.75">
      <c r="A10" s="48" t="s">
        <v>15</v>
      </c>
      <c r="B10" s="166">
        <v>866.795658736932</v>
      </c>
      <c r="C10" s="166">
        <v>949.9360856249741</v>
      </c>
      <c r="D10" s="166">
        <v>1081.4620498155325</v>
      </c>
      <c r="E10" s="166">
        <v>1158.8668344713647</v>
      </c>
      <c r="F10" s="166">
        <v>1396.7072698053935</v>
      </c>
      <c r="G10" s="167">
        <v>1251.834794890906</v>
      </c>
      <c r="H10" s="51">
        <f>'[1]Montant en €_hab'!$O$22</f>
        <v>1139.374530207752</v>
      </c>
    </row>
    <row r="11" spans="1:8" ht="13.5" thickBot="1">
      <c r="A11" s="44" t="s">
        <v>16</v>
      </c>
      <c r="B11" s="166">
        <v>853.6181950074672</v>
      </c>
      <c r="C11" s="166">
        <v>981.7633309799384</v>
      </c>
      <c r="D11" s="166">
        <v>1112.146414751877</v>
      </c>
      <c r="E11" s="166">
        <v>1199.2740309745425</v>
      </c>
      <c r="F11" s="166">
        <v>1431.5426100158327</v>
      </c>
      <c r="G11" s="167">
        <v>1286.4919725974514</v>
      </c>
      <c r="H11" s="51">
        <f>'[1]Montant en €_hab'!$O$31+'[1]Montant en €_hab'!$O$49</f>
        <v>1161.8097422503545</v>
      </c>
    </row>
    <row r="12" spans="1:8" ht="12.75">
      <c r="A12" s="52" t="s">
        <v>17</v>
      </c>
      <c r="B12" s="168">
        <v>498.72205888628116</v>
      </c>
      <c r="C12" s="168">
        <v>575.6473332974033</v>
      </c>
      <c r="D12" s="168">
        <v>683.8361803520897</v>
      </c>
      <c r="E12" s="168">
        <v>797.0861862764576</v>
      </c>
      <c r="F12" s="168">
        <v>966.7444935775841</v>
      </c>
      <c r="G12" s="169">
        <v>845.5153366957163</v>
      </c>
      <c r="H12" s="55">
        <f>'[1]Montant en €_hab'!$O$23</f>
        <v>709.272350585097</v>
      </c>
    </row>
    <row r="13" spans="1:8" ht="12.75">
      <c r="A13" s="56" t="s">
        <v>18</v>
      </c>
      <c r="B13" s="170">
        <v>0.3105512653506644</v>
      </c>
      <c r="C13" s="170">
        <v>0.3178517619820294</v>
      </c>
      <c r="D13" s="170">
        <v>0.310155692863083</v>
      </c>
      <c r="E13" s="170">
        <v>0.2894248365282906</v>
      </c>
      <c r="F13" s="170">
        <v>0.27553560056485954</v>
      </c>
      <c r="G13" s="171">
        <v>0.2857606984184666</v>
      </c>
      <c r="H13" s="59">
        <f>'[1]Montant en €_hab'!$O$26/'[1]Montant en €_hab'!$O$25</f>
        <v>0.3127981032872706</v>
      </c>
    </row>
    <row r="14" spans="1:8" ht="12.75">
      <c r="A14" s="56" t="s">
        <v>19</v>
      </c>
      <c r="B14" s="170">
        <v>0.3926436379974558</v>
      </c>
      <c r="C14" s="170">
        <v>0.4540237050407287</v>
      </c>
      <c r="D14" s="170">
        <v>0.4887231462314323</v>
      </c>
      <c r="E14" s="170">
        <v>0.5086656364290661</v>
      </c>
      <c r="F14" s="170">
        <v>0.5358743968495598</v>
      </c>
      <c r="G14" s="171">
        <v>0.5187014215787994</v>
      </c>
      <c r="H14" s="59">
        <f>'[1]Montant en €_hab'!$O$27/'[1]Montant en €_hab'!$O$25</f>
        <v>0.4831091819732522</v>
      </c>
    </row>
    <row r="15" spans="1:8" ht="12.75">
      <c r="A15" s="56" t="s">
        <v>81</v>
      </c>
      <c r="B15" s="170">
        <v>0.021837382534652564</v>
      </c>
      <c r="C15" s="170">
        <v>0.03806566106378395</v>
      </c>
      <c r="D15" s="170">
        <v>0.037254486341178276</v>
      </c>
      <c r="E15" s="170">
        <v>0.0337074747474023</v>
      </c>
      <c r="F15" s="170">
        <v>0.03510936927017922</v>
      </c>
      <c r="G15" s="171">
        <v>0.03536637275145025</v>
      </c>
      <c r="H15" s="59">
        <f>'[1]Montant en €_hab'!$O$44/'[1]Montant en €_hab'!$O$25</f>
        <v>0.04183224674123561</v>
      </c>
    </row>
    <row r="16" spans="1:8" ht="12.75">
      <c r="A16" s="56" t="s">
        <v>20</v>
      </c>
      <c r="B16" s="170">
        <v>0.25457397857081965</v>
      </c>
      <c r="C16" s="170">
        <v>0.17020796142680217</v>
      </c>
      <c r="D16" s="170">
        <v>0.14760006662318637</v>
      </c>
      <c r="E16" s="170">
        <v>0.14937354413174572</v>
      </c>
      <c r="F16" s="170">
        <v>0.13799150842962404</v>
      </c>
      <c r="G16" s="171">
        <v>0.1437006162476757</v>
      </c>
      <c r="H16" s="59">
        <f>'[1]Montant en €_hab'!$O$28/'[1]Montant en €_hab'!$O$25</f>
        <v>0.18697896338885905</v>
      </c>
    </row>
    <row r="17" spans="1:8" ht="12.75">
      <c r="A17" s="60" t="s">
        <v>21</v>
      </c>
      <c r="B17" s="172">
        <v>0.020393735546407624</v>
      </c>
      <c r="C17" s="172">
        <v>0.01985091048665575</v>
      </c>
      <c r="D17" s="172">
        <v>0.01626660794112007</v>
      </c>
      <c r="E17" s="172">
        <v>0.018828508163495124</v>
      </c>
      <c r="F17" s="172">
        <v>0.015489124885777425</v>
      </c>
      <c r="G17" s="173">
        <v>0.0164708910036081</v>
      </c>
      <c r="H17" s="63">
        <f>'[1]Montant en €_hab'!$O$29/'[1]Montant en €_hab'!$O$25</f>
        <v>0.02320416758061938</v>
      </c>
    </row>
    <row r="18" spans="1:8" ht="13.5" thickBot="1">
      <c r="A18" s="64" t="s">
        <v>22</v>
      </c>
      <c r="B18" s="174">
        <v>0.0018967465085690598</v>
      </c>
      <c r="C18" s="174">
        <v>0.0026941991320409485</v>
      </c>
      <c r="D18" s="174">
        <v>0.0043866717734518034</v>
      </c>
      <c r="E18" s="174">
        <v>0.004576263718795112</v>
      </c>
      <c r="F18" s="174">
        <v>0.0064837666861277425</v>
      </c>
      <c r="G18" s="175">
        <v>0.005596166890146926</v>
      </c>
      <c r="H18" s="67">
        <f>'[1]Montant en €_hab'!$O$30/'[1]Montant en €_hab'!$O$25*(-1)</f>
        <v>0.0060904162300012025</v>
      </c>
    </row>
    <row r="19" spans="1:8" ht="12.75">
      <c r="A19" s="48" t="s">
        <v>23</v>
      </c>
      <c r="B19" s="168">
        <v>666.1286835929166</v>
      </c>
      <c r="C19" s="168">
        <v>746.3530420916478</v>
      </c>
      <c r="D19" s="168">
        <v>874.8714997074969</v>
      </c>
      <c r="E19" s="168">
        <v>971.2271425574062</v>
      </c>
      <c r="F19" s="168">
        <v>1166.728143020842</v>
      </c>
      <c r="G19" s="176">
        <v>1036.2329574885694</v>
      </c>
      <c r="H19" s="55">
        <f>'[1]Montant en €_hab'!$O$31</f>
        <v>899.3463266352932</v>
      </c>
    </row>
    <row r="20" spans="1:8" ht="12.75">
      <c r="A20" s="56" t="s">
        <v>24</v>
      </c>
      <c r="B20" s="177">
        <v>0.07274741638052099</v>
      </c>
      <c r="C20" s="177">
        <v>0.05603065006763225</v>
      </c>
      <c r="D20" s="177">
        <v>0.05361007677856376</v>
      </c>
      <c r="E20" s="177">
        <v>0.06011441213844787</v>
      </c>
      <c r="F20" s="177">
        <v>0.0592904584710519</v>
      </c>
      <c r="G20" s="178">
        <v>0.0583713437881817</v>
      </c>
      <c r="H20" s="70">
        <f>'[1]Montant en €_hab'!$O$38/'[1]Montant en €_hab'!$O$31</f>
        <v>0.06077559492700936</v>
      </c>
    </row>
    <row r="21" spans="1:8" ht="12.75">
      <c r="A21" s="56" t="s">
        <v>25</v>
      </c>
      <c r="B21" s="177">
        <v>0.2504181211767753</v>
      </c>
      <c r="C21" s="177">
        <v>0.2796810371559597</v>
      </c>
      <c r="D21" s="177">
        <v>0.2574754656841858</v>
      </c>
      <c r="E21" s="177">
        <v>0.26352514137940264</v>
      </c>
      <c r="F21" s="177">
        <v>0.26155572878604</v>
      </c>
      <c r="G21" s="178">
        <v>0.2626298228678024</v>
      </c>
      <c r="H21" s="70">
        <f>'[1]Montant en €_hab'!$O$35/'[1]Montant en €_hab'!$O$31</f>
        <v>0.3157995730629801</v>
      </c>
    </row>
    <row r="22" spans="1:8" ht="12.75">
      <c r="A22" s="71" t="s">
        <v>26</v>
      </c>
      <c r="B22" s="179">
        <v>0.18234622654345917</v>
      </c>
      <c r="C22" s="179">
        <v>0.20156597844712282</v>
      </c>
      <c r="D22" s="179">
        <v>0.18439380129524138</v>
      </c>
      <c r="E22" s="179">
        <v>0.18408003003125187</v>
      </c>
      <c r="F22" s="179">
        <v>0.18561201351325143</v>
      </c>
      <c r="G22" s="180">
        <v>0.1863759324728846</v>
      </c>
      <c r="H22" s="74">
        <f>'[1]Montant en €_hab'!$O$36/'[1]Montant en €_hab'!$O$31</f>
        <v>0.22345792198151684</v>
      </c>
    </row>
    <row r="23" spans="1:8" ht="12.75">
      <c r="A23" s="75" t="s">
        <v>27</v>
      </c>
      <c r="B23" s="179">
        <v>0.041381324123836216</v>
      </c>
      <c r="C23" s="179">
        <v>0.039330654678233594</v>
      </c>
      <c r="D23" s="179">
        <v>0.032163820389013706</v>
      </c>
      <c r="E23" s="179">
        <v>0.029444044607355384</v>
      </c>
      <c r="F23" s="179">
        <v>0.02856481744083506</v>
      </c>
      <c r="G23" s="180">
        <v>0.030070691708374054</v>
      </c>
      <c r="H23" s="74">
        <f>'[1]Montant en €_hab'!$O$37/'[1]Montant en €_hab'!$O$31</f>
        <v>0.045254241774306474</v>
      </c>
    </row>
    <row r="24" spans="1:8" ht="12.75">
      <c r="A24" s="56" t="s">
        <v>28</v>
      </c>
      <c r="B24" s="177">
        <v>0.5522270707120296</v>
      </c>
      <c r="C24" s="177">
        <v>0.5724513908846299</v>
      </c>
      <c r="D24" s="177">
        <v>0.6093442400383632</v>
      </c>
      <c r="E24" s="177">
        <v>0.6007677514641068</v>
      </c>
      <c r="F24" s="177">
        <v>0.6102900435996867</v>
      </c>
      <c r="G24" s="178">
        <v>0.6056264188195827</v>
      </c>
      <c r="H24" s="70">
        <f>'[1]Montant en €_hab'!$O$32/'[1]Montant en €_hab'!$O$31</f>
        <v>0.5249525823603167</v>
      </c>
    </row>
    <row r="25" spans="1:8" ht="12.75">
      <c r="A25" s="76" t="s">
        <v>29</v>
      </c>
      <c r="B25" s="179">
        <v>0.3413636945782732</v>
      </c>
      <c r="C25" s="179">
        <v>0.39644161678844597</v>
      </c>
      <c r="D25" s="179">
        <v>0.40080871573725413</v>
      </c>
      <c r="E25" s="179">
        <v>0.38475749727118136</v>
      </c>
      <c r="F25" s="179">
        <v>0.38074124040951524</v>
      </c>
      <c r="G25" s="180">
        <v>0.38546397916551245</v>
      </c>
      <c r="H25" s="74">
        <f>'[1]Montant en €_hab'!$O$33/'[1]Montant en €_hab'!$O$31</f>
        <v>0.3740996558509897</v>
      </c>
    </row>
    <row r="26" spans="1:8" ht="12.75">
      <c r="A26" s="56" t="s">
        <v>30</v>
      </c>
      <c r="B26" s="177">
        <v>0.06419368047060106</v>
      </c>
      <c r="C26" s="177">
        <v>0.04320418250988155</v>
      </c>
      <c r="D26" s="177">
        <v>0.031052803306404208</v>
      </c>
      <c r="E26" s="177">
        <v>0.031042746929811887</v>
      </c>
      <c r="F26" s="177">
        <v>0.022969032786656872</v>
      </c>
      <c r="G26" s="178">
        <v>0.027084882546700006</v>
      </c>
      <c r="H26" s="70">
        <f>'[1]Montant en €_hab'!$G$48/'[1]Montant en €_hab'!$G$8/'[1]Montant en €_hab'!$O$31</f>
        <v>0.04773207182530295</v>
      </c>
    </row>
    <row r="27" spans="1:8" ht="13.5" thickBot="1">
      <c r="A27" s="77" t="s">
        <v>21</v>
      </c>
      <c r="B27" s="174">
        <v>0.06041371126007303</v>
      </c>
      <c r="C27" s="174">
        <v>0.04863273938189665</v>
      </c>
      <c r="D27" s="174">
        <v>0.04851741419248313</v>
      </c>
      <c r="E27" s="174">
        <v>0.044549948088230866</v>
      </c>
      <c r="F27" s="174">
        <v>0.045894736356564395</v>
      </c>
      <c r="G27" s="181">
        <v>0.04628753197773321</v>
      </c>
      <c r="H27" s="70">
        <f>1-H26-H24-H21-H20</f>
        <v>0.05074017782439087</v>
      </c>
    </row>
    <row r="28" spans="1:8" ht="13.5" thickBot="1">
      <c r="A28" s="78" t="s">
        <v>31</v>
      </c>
      <c r="B28" s="182">
        <v>0.2513127400605085</v>
      </c>
      <c r="C28" s="182">
        <v>0.22871978697352566</v>
      </c>
      <c r="D28" s="182">
        <v>0.21835814678987442</v>
      </c>
      <c r="E28" s="182">
        <v>0.17929992753539176</v>
      </c>
      <c r="F28" s="182">
        <v>0.17140552461987324</v>
      </c>
      <c r="G28" s="183">
        <v>0.18404898185739943</v>
      </c>
      <c r="H28" s="81">
        <f>'[1]Montant en €_hab'!$J$108/'[1]Montant en €_hab'!$O$31</f>
        <v>0.21134680869973219</v>
      </c>
    </row>
    <row r="29" spans="1:8" ht="12.75">
      <c r="A29" s="52" t="s">
        <v>32</v>
      </c>
      <c r="B29" s="168">
        <v>368.0735998506507</v>
      </c>
      <c r="C29" s="168">
        <v>374.28875232757133</v>
      </c>
      <c r="D29" s="168">
        <v>397.6258694634419</v>
      </c>
      <c r="E29" s="168">
        <v>361.7806481949068</v>
      </c>
      <c r="F29" s="168">
        <v>429.9627762278118</v>
      </c>
      <c r="G29" s="176">
        <v>406.319458195191</v>
      </c>
      <c r="H29" s="55">
        <f>'[1]Montant en €_hab'!$O$24</f>
        <v>430.10217962265494</v>
      </c>
    </row>
    <row r="30" spans="1:8" ht="12.75">
      <c r="A30" s="82" t="s">
        <v>33</v>
      </c>
      <c r="B30" s="177">
        <v>0.10092476660710435</v>
      </c>
      <c r="C30" s="177">
        <v>0.1544821838641389</v>
      </c>
      <c r="D30" s="177">
        <v>0.15950088800749504</v>
      </c>
      <c r="E30" s="177">
        <v>0.18393222511067026</v>
      </c>
      <c r="F30" s="177">
        <v>0.18689265102585664</v>
      </c>
      <c r="G30" s="178">
        <v>0.17844423460079362</v>
      </c>
      <c r="H30" s="70">
        <f>'[1]Montant en €_hab'!$O$46/'[1]Montant en €_hab'!$O$24</f>
        <v>0.17567068902936642</v>
      </c>
    </row>
    <row r="31" spans="1:8" ht="12.75">
      <c r="A31" s="82" t="s">
        <v>34</v>
      </c>
      <c r="B31" s="177">
        <v>0.8746764376196577</v>
      </c>
      <c r="C31" s="177">
        <v>0.8188484757759052</v>
      </c>
      <c r="D31" s="177">
        <v>0.812376584694424</v>
      </c>
      <c r="E31" s="177">
        <v>0.781594375140657</v>
      </c>
      <c r="F31" s="177">
        <v>0.777297862751835</v>
      </c>
      <c r="G31" s="178">
        <v>0.7881705122062979</v>
      </c>
      <c r="H31" s="70">
        <f>'[1]Montant en €_hab'!$O$48/'[1]Montant en €_hab'!$O$24</f>
        <v>0.7881918417395191</v>
      </c>
    </row>
    <row r="32" spans="1:8" ht="13.5" thickBot="1">
      <c r="A32" s="83" t="s">
        <v>21</v>
      </c>
      <c r="B32" s="174">
        <v>0.024398795773237926</v>
      </c>
      <c r="C32" s="174">
        <v>0.026669340359955822</v>
      </c>
      <c r="D32" s="174">
        <v>0.02812252729808095</v>
      </c>
      <c r="E32" s="174">
        <v>0.03447339974867281</v>
      </c>
      <c r="F32" s="174">
        <v>0.035809486222308486</v>
      </c>
      <c r="G32" s="181">
        <v>0.033385253192908554</v>
      </c>
      <c r="H32" s="67">
        <f>1-H31-H30</f>
        <v>0.03613746923111452</v>
      </c>
    </row>
    <row r="33" spans="1:8" ht="12.75">
      <c r="A33" s="84" t="s">
        <v>35</v>
      </c>
      <c r="B33" s="168">
        <v>187.27615532323446</v>
      </c>
      <c r="C33" s="168">
        <v>234.128190328622</v>
      </c>
      <c r="D33" s="168">
        <v>229.6961035954715</v>
      </c>
      <c r="E33" s="168">
        <v>217.69036215945818</v>
      </c>
      <c r="F33" s="168">
        <v>255.35724986390537</v>
      </c>
      <c r="G33" s="176">
        <v>241.84850000211344</v>
      </c>
      <c r="H33" s="55">
        <f>'[1]Montant en €_hab'!$O$49</f>
        <v>262.46341561506136</v>
      </c>
    </row>
    <row r="34" spans="1:8" ht="12.75">
      <c r="A34" s="82" t="s">
        <v>36</v>
      </c>
      <c r="B34" s="177">
        <v>0.6745147986016368</v>
      </c>
      <c r="C34" s="177">
        <v>0.649339780108853</v>
      </c>
      <c r="D34" s="177">
        <v>0.646722069655069</v>
      </c>
      <c r="E34" s="177">
        <v>0.6204374551706352</v>
      </c>
      <c r="F34" s="177">
        <v>0.5756053239073115</v>
      </c>
      <c r="G34" s="178">
        <v>0.6021288764397602</v>
      </c>
      <c r="H34" s="70">
        <f>'[1]Montant en €_hab'!$O$50/'[1]Montant en €_hab'!$O$49</f>
        <v>0.6244452483585347</v>
      </c>
    </row>
    <row r="35" spans="1:8" ht="12.75">
      <c r="A35" s="56" t="s">
        <v>37</v>
      </c>
      <c r="B35" s="177">
        <v>0.29519260852247486</v>
      </c>
      <c r="C35" s="177">
        <v>0.2974338254660511</v>
      </c>
      <c r="D35" s="177">
        <v>0.31033480794011786</v>
      </c>
      <c r="E35" s="177">
        <v>0.31176754374301185</v>
      </c>
      <c r="F35" s="177">
        <v>0.3443953732328445</v>
      </c>
      <c r="G35" s="178">
        <v>0.32873580521994633</v>
      </c>
      <c r="H35" s="70">
        <f>'[1]Montant en €_hab'!$O$51/'[1]Montant en €_hab'!$O$49</f>
        <v>0.31279961570286297</v>
      </c>
    </row>
    <row r="36" spans="1:8" ht="13.5" thickBot="1">
      <c r="A36" s="64" t="s">
        <v>21</v>
      </c>
      <c r="B36" s="174">
        <v>0.030292592875888362</v>
      </c>
      <c r="C36" s="174">
        <v>0.05322639442509595</v>
      </c>
      <c r="D36" s="174">
        <v>0.04294312240481317</v>
      </c>
      <c r="E36" s="174">
        <v>0.06779500108635293</v>
      </c>
      <c r="F36" s="174">
        <v>0.079999302859844</v>
      </c>
      <c r="G36" s="181">
        <v>0.06913531834029348</v>
      </c>
      <c r="H36" s="67">
        <f>1-H35-H34</f>
        <v>0.06275513593860238</v>
      </c>
    </row>
    <row r="37" spans="1:8" ht="12.75">
      <c r="A37" s="48" t="s">
        <v>91</v>
      </c>
      <c r="B37" s="85"/>
      <c r="C37" s="85"/>
      <c r="D37" s="85"/>
      <c r="E37" s="85"/>
      <c r="F37" s="85"/>
      <c r="G37" s="184"/>
      <c r="H37" s="87"/>
    </row>
    <row r="38" spans="1:8" ht="12.75">
      <c r="A38" s="56" t="s">
        <v>38</v>
      </c>
      <c r="B38" s="185">
        <v>284.5919954128441</v>
      </c>
      <c r="C38" s="185">
        <v>528.9020666675648</v>
      </c>
      <c r="D38" s="185">
        <v>628.4269477560044</v>
      </c>
      <c r="E38" s="185">
        <v>654.2815121569464</v>
      </c>
      <c r="F38" s="185">
        <v>873.2584548150465</v>
      </c>
      <c r="G38" s="167">
        <v>754.5003087182886</v>
      </c>
      <c r="H38" s="51">
        <f>'[1]Montant en €_hab'!$O$53</f>
        <v>708.4178553965239</v>
      </c>
    </row>
    <row r="39" spans="1:8" ht="12.75">
      <c r="A39" s="56" t="s">
        <v>39</v>
      </c>
      <c r="B39" s="186">
        <v>0.4272327591086942</v>
      </c>
      <c r="C39" s="186">
        <v>0.7086486378957088</v>
      </c>
      <c r="D39" s="186">
        <v>0.7183077148656821</v>
      </c>
      <c r="E39" s="186">
        <v>0.6736647726237468</v>
      </c>
      <c r="F39" s="186">
        <v>0.7484678072083215</v>
      </c>
      <c r="G39" s="187">
        <v>0.7281184247863604</v>
      </c>
      <c r="H39" s="90">
        <f>'[1]Montant en €_hab'!$O$53/H19</f>
        <v>0.7877030621194772</v>
      </c>
    </row>
    <row r="40" spans="1:8" ht="13.5" thickBot="1">
      <c r="A40" s="64" t="s">
        <v>40</v>
      </c>
      <c r="B40" s="188">
        <v>1.7000043810187635</v>
      </c>
      <c r="C40" s="188">
        <v>3.0983267660079403</v>
      </c>
      <c r="D40" s="188">
        <v>3.289585139944003</v>
      </c>
      <c r="E40" s="188">
        <v>3.7571948961929897</v>
      </c>
      <c r="F40" s="188">
        <v>4.366649259807709</v>
      </c>
      <c r="G40" s="189">
        <v>3.9561122122941392</v>
      </c>
      <c r="H40" s="93">
        <f>H38/'[1]Montant en €_hab'!$J$108</f>
        <v>3.7270639048947953</v>
      </c>
    </row>
    <row r="41" spans="1:8" ht="12.75">
      <c r="A41" s="48" t="s">
        <v>41</v>
      </c>
      <c r="B41" s="94"/>
      <c r="C41" s="94"/>
      <c r="D41" s="94"/>
      <c r="E41" s="94"/>
      <c r="F41" s="94"/>
      <c r="G41" s="190"/>
      <c r="H41" s="96"/>
    </row>
    <row r="42" spans="1:8" ht="12.75">
      <c r="A42" s="191" t="s">
        <v>42</v>
      </c>
      <c r="B42" s="49">
        <v>326.8934136974611</v>
      </c>
      <c r="C42" s="49">
        <v>387.36118260822695</v>
      </c>
      <c r="D42" s="49">
        <v>488.0799410531884</v>
      </c>
      <c r="E42" s="49">
        <v>521.4113173155397</v>
      </c>
      <c r="F42" s="49">
        <v>648.015084833144</v>
      </c>
      <c r="G42" s="192">
        <v>569.7744794149764</v>
      </c>
      <c r="H42" s="51">
        <f>('[1]Montant en €_hab'!$G$135+'[1]Montant en €_hab'!$G$61)/'[1]Montant en €_hab'!$G$8</f>
        <v>418.93422241443415</v>
      </c>
    </row>
    <row r="43" spans="1:8" ht="12.75">
      <c r="A43" s="56" t="s">
        <v>43</v>
      </c>
      <c r="B43" s="185">
        <v>780.0123341139735</v>
      </c>
      <c r="C43" s="185">
        <v>701.2740300688971</v>
      </c>
      <c r="D43" s="185">
        <v>795.4548534059776</v>
      </c>
      <c r="E43" s="185">
        <v>787.0581491361545</v>
      </c>
      <c r="F43" s="185">
        <v>893.436816468428</v>
      </c>
      <c r="G43" s="167">
        <v>837.0105868604862</v>
      </c>
      <c r="H43" s="51">
        <f>'[1]Montant en €_hab'!$G$140/'[1]Montant en €_hab'!$G$245</f>
        <v>614.357483765379</v>
      </c>
    </row>
    <row r="44" spans="1:8" ht="12.75">
      <c r="A44" s="97" t="s">
        <v>44</v>
      </c>
      <c r="B44" s="170">
        <v>0.41178186206407763</v>
      </c>
      <c r="C44" s="170">
        <v>0.5428504581401723</v>
      </c>
      <c r="D44" s="170">
        <v>0.5751667521274385</v>
      </c>
      <c r="E44" s="170">
        <v>0.7044354713723634</v>
      </c>
      <c r="F44" s="170">
        <v>0.7377784135906897</v>
      </c>
      <c r="G44" s="193">
        <v>0.6821731120091851</v>
      </c>
      <c r="H44" s="59">
        <f>'[1]Montant en €_hab'!$G$144/('[1]Montant en €_hab'!$G$146-'[1]Montant en €_hab'!$G$143)</f>
        <v>0.6492541369848616</v>
      </c>
    </row>
    <row r="45" spans="1:8" ht="12.75">
      <c r="A45" s="56" t="s">
        <v>45</v>
      </c>
      <c r="B45" s="170">
        <v>0.7047933621724992</v>
      </c>
      <c r="C45" s="170">
        <v>0.8336995769767314</v>
      </c>
      <c r="D45" s="170">
        <v>0.9489259117320142</v>
      </c>
      <c r="E45" s="170">
        <v>0.9791913090449667</v>
      </c>
      <c r="F45" s="170">
        <v>1.044758661953794</v>
      </c>
      <c r="G45" s="193">
        <v>0.9978256912517522</v>
      </c>
      <c r="H45" s="59">
        <f>'[1]Montant en €_hab'!$G$156/('[1]Montant en €_hab'!$G$140-'[1]Montant en €_hab'!$G$142)</f>
        <v>0.8832930272007424</v>
      </c>
    </row>
    <row r="46" spans="1:8" ht="13.5" thickBot="1">
      <c r="A46" s="64" t="s">
        <v>46</v>
      </c>
      <c r="B46" s="174">
        <v>0.4593160124522788</v>
      </c>
      <c r="C46" s="174">
        <v>0.5315445608305996</v>
      </c>
      <c r="D46" s="174">
        <v>0.5031758482699128</v>
      </c>
      <c r="E46" s="174">
        <v>0.5226067703509013</v>
      </c>
      <c r="F46" s="174">
        <v>0.5244308854071266</v>
      </c>
      <c r="G46" s="181">
        <v>0.5212030677779999</v>
      </c>
      <c r="H46" s="67">
        <f>'[1]Montant en €_hab'!$G$155/'[1]Montant en €_hab'!$G$156</f>
        <v>0.629432556998955</v>
      </c>
    </row>
    <row r="47" spans="1:8" ht="12.75">
      <c r="A47" s="160" t="s">
        <v>47</v>
      </c>
      <c r="B47" s="133"/>
      <c r="C47" s="133"/>
      <c r="D47" s="133"/>
      <c r="E47" s="133"/>
      <c r="F47" s="133"/>
      <c r="G47" s="196"/>
      <c r="H47" s="134"/>
    </row>
    <row r="48" spans="1:8" ht="12.75">
      <c r="A48" s="160" t="s">
        <v>48</v>
      </c>
      <c r="B48" s="160"/>
      <c r="C48" s="133"/>
      <c r="D48" s="133"/>
      <c r="E48" s="133"/>
      <c r="F48" s="160"/>
      <c r="G48" s="15"/>
      <c r="H48" s="134"/>
    </row>
    <row r="49" spans="1:8" ht="12.75">
      <c r="A49" s="15"/>
      <c r="B49" s="15"/>
      <c r="C49" s="15"/>
      <c r="D49" s="15"/>
      <c r="E49" s="15"/>
      <c r="F49" s="15"/>
      <c r="G49" s="15"/>
      <c r="H49" s="134"/>
    </row>
    <row r="50" spans="1:8" ht="12.75">
      <c r="A50" s="15"/>
      <c r="B50" s="15"/>
      <c r="C50" s="15"/>
      <c r="D50" s="15"/>
      <c r="E50" s="15"/>
      <c r="F50" s="15"/>
      <c r="G50" s="15"/>
      <c r="H50" s="134"/>
    </row>
    <row r="51" spans="1:8" ht="12.75">
      <c r="A51" s="15"/>
      <c r="B51" s="15"/>
      <c r="C51" s="15"/>
      <c r="D51" s="15"/>
      <c r="E51" s="15"/>
      <c r="F51" s="15"/>
      <c r="G51" s="15"/>
      <c r="H51" s="134"/>
    </row>
    <row r="52" spans="1:8" ht="18.75">
      <c r="A52" s="100"/>
      <c r="B52" s="100"/>
      <c r="C52" s="100"/>
      <c r="D52" s="100"/>
      <c r="E52" s="15"/>
      <c r="F52" s="15"/>
      <c r="G52" s="15"/>
      <c r="H52" s="134"/>
    </row>
    <row r="53" spans="1:8" ht="12.75" customHeight="1">
      <c r="A53" s="197" t="s">
        <v>100</v>
      </c>
      <c r="B53" s="100"/>
      <c r="C53" s="100"/>
      <c r="D53" s="100"/>
      <c r="E53" s="15"/>
      <c r="F53" s="15"/>
      <c r="G53" s="15"/>
      <c r="H53" s="134"/>
    </row>
    <row r="54" spans="1:8" ht="13.5" customHeight="1" thickBot="1">
      <c r="A54" s="15"/>
      <c r="B54" s="15"/>
      <c r="C54" s="15"/>
      <c r="D54" s="15"/>
      <c r="E54" s="15"/>
      <c r="F54" s="15"/>
      <c r="G54" s="15"/>
      <c r="H54" s="134"/>
    </row>
    <row r="55" spans="1:8" ht="12.75" customHeight="1">
      <c r="A55" s="35"/>
      <c r="B55" s="199" t="s">
        <v>7</v>
      </c>
      <c r="C55" s="36" t="s">
        <v>8</v>
      </c>
      <c r="D55" s="36" t="s">
        <v>9</v>
      </c>
      <c r="E55" s="36" t="s">
        <v>10</v>
      </c>
      <c r="F55" s="36" t="s">
        <v>11</v>
      </c>
      <c r="G55" s="238" t="s">
        <v>77</v>
      </c>
      <c r="H55" s="223" t="s">
        <v>110</v>
      </c>
    </row>
    <row r="56" spans="1:8" ht="12.75">
      <c r="A56" s="135"/>
      <c r="B56" s="200">
        <v>500</v>
      </c>
      <c r="C56" s="38" t="s">
        <v>63</v>
      </c>
      <c r="D56" s="38" t="s">
        <v>63</v>
      </c>
      <c r="E56" s="38" t="s">
        <v>63</v>
      </c>
      <c r="F56" s="38" t="s">
        <v>63</v>
      </c>
      <c r="G56" s="239"/>
      <c r="H56" s="224"/>
    </row>
    <row r="57" spans="1:8" ht="26.25" customHeight="1" thickBot="1">
      <c r="A57" s="39"/>
      <c r="B57" s="201" t="s">
        <v>13</v>
      </c>
      <c r="C57" s="40" t="s">
        <v>107</v>
      </c>
      <c r="D57" s="40" t="s">
        <v>64</v>
      </c>
      <c r="E57" s="40" t="s">
        <v>65</v>
      </c>
      <c r="F57" s="40" t="s">
        <v>66</v>
      </c>
      <c r="G57" s="240"/>
      <c r="H57" s="225"/>
    </row>
    <row r="58" spans="1:8" ht="12.75">
      <c r="A58" s="136" t="s">
        <v>15</v>
      </c>
      <c r="B58" s="137">
        <v>-0.014640400175307655</v>
      </c>
      <c r="C58" s="137">
        <v>0.021926653415388353</v>
      </c>
      <c r="D58" s="137">
        <v>-0.008915268516378583</v>
      </c>
      <c r="E58" s="137">
        <v>-0.008347264030843071</v>
      </c>
      <c r="F58" s="137">
        <v>0.008953452312209231</v>
      </c>
      <c r="G58" s="138">
        <v>0.0005990567432236915</v>
      </c>
      <c r="H58" s="139">
        <f>'[1]Evol_str_guide'!$G$11/100</f>
        <v>-0.011020275397256474</v>
      </c>
    </row>
    <row r="59" spans="1:8" ht="12.75">
      <c r="A59" s="48" t="s">
        <v>17</v>
      </c>
      <c r="B59" s="140">
        <v>0.028927579363288602</v>
      </c>
      <c r="C59" s="140">
        <v>0.02156285143918013</v>
      </c>
      <c r="D59" s="140">
        <v>0.020702827640231236</v>
      </c>
      <c r="E59" s="140">
        <v>0.012865737690150203</v>
      </c>
      <c r="F59" s="140">
        <v>0.026045028719060115</v>
      </c>
      <c r="G59" s="141">
        <v>0.01878470314411551</v>
      </c>
      <c r="H59" s="142">
        <f>'[1]Evol_str_guide'!$G$12/100</f>
        <v>0.0012493714549082213</v>
      </c>
    </row>
    <row r="60" spans="1:8" ht="12.75">
      <c r="A60" s="56" t="s">
        <v>49</v>
      </c>
      <c r="B60" s="143">
        <v>0.029280851850749245</v>
      </c>
      <c r="C60" s="143">
        <v>0.033733598171227897</v>
      </c>
      <c r="D60" s="143">
        <v>0.025919449115790583</v>
      </c>
      <c r="E60" s="143">
        <v>0.010081208581347978</v>
      </c>
      <c r="F60" s="143">
        <v>0.027833195817114298</v>
      </c>
      <c r="G60" s="144">
        <v>0.023003622329710316</v>
      </c>
      <c r="H60" s="145">
        <f>'[1]Evol_str_guide'!$G$14/100</f>
        <v>-0.004778500492127136</v>
      </c>
    </row>
    <row r="61" spans="1:8" ht="12.75">
      <c r="A61" s="56" t="s">
        <v>50</v>
      </c>
      <c r="B61" s="143">
        <v>0.010493266940542423</v>
      </c>
      <c r="C61" s="143">
        <v>0.02339307564102988</v>
      </c>
      <c r="D61" s="143">
        <v>0.02331645652025527</v>
      </c>
      <c r="E61" s="143">
        <v>0.013358516986759383</v>
      </c>
      <c r="F61" s="143">
        <v>0.0347462607165574</v>
      </c>
      <c r="G61" s="144">
        <v>0.02335824178950996</v>
      </c>
      <c r="H61" s="145">
        <f>'[1]Evol_str_guide'!$G$15/100</f>
        <v>0.002707472036023617</v>
      </c>
    </row>
    <row r="62" spans="1:8" ht="12.75">
      <c r="A62" s="146" t="s">
        <v>78</v>
      </c>
      <c r="B62" s="147">
        <v>-0.05567676496009599</v>
      </c>
      <c r="C62" s="147">
        <v>-0.04611477529576069</v>
      </c>
      <c r="D62" s="147">
        <v>-0.05082180907822431</v>
      </c>
      <c r="E62" s="147">
        <v>-0.1151099053174065</v>
      </c>
      <c r="F62" s="147">
        <v>-0.09404424104982578</v>
      </c>
      <c r="G62" s="148">
        <v>-0.09052973705284428</v>
      </c>
      <c r="H62" s="149">
        <f>'[1]Evol_str_guide'!$G$17/100</f>
        <v>-0.08383153642342733</v>
      </c>
    </row>
    <row r="63" spans="1:8" ht="12.75">
      <c r="A63" s="48" t="s">
        <v>32</v>
      </c>
      <c r="B63" s="140">
        <v>-0.06802527023746952</v>
      </c>
      <c r="C63" s="140">
        <v>0.02695685302857731</v>
      </c>
      <c r="D63" s="140">
        <v>-0.050368441306919975</v>
      </c>
      <c r="E63" s="140">
        <v>-0.047103696074144</v>
      </c>
      <c r="F63" s="140">
        <v>-0.015981365042446627</v>
      </c>
      <c r="G63" s="141">
        <v>-0.026498570304722135</v>
      </c>
      <c r="H63" s="142">
        <f>'[1]Evol_str_guide'!$G$34/100</f>
        <v>-0.03057382653644436</v>
      </c>
    </row>
    <row r="64" spans="1:8" ht="12.75">
      <c r="A64" s="56" t="s">
        <v>52</v>
      </c>
      <c r="B64" s="143">
        <v>-0.04698699583267085</v>
      </c>
      <c r="C64" s="143">
        <v>0.04060459858112542</v>
      </c>
      <c r="D64" s="143">
        <v>-0.0350024265169655</v>
      </c>
      <c r="E64" s="143">
        <v>-0.06304926950943035</v>
      </c>
      <c r="F64" s="143">
        <v>-0.031980521003722284</v>
      </c>
      <c r="G64" s="144">
        <v>-0.03424081153455727</v>
      </c>
      <c r="H64" s="145">
        <f>'[1]Evol_str_guide'!$G$37/100</f>
        <v>-0.032124803773530886</v>
      </c>
    </row>
    <row r="65" spans="1:8" ht="12.75">
      <c r="A65" s="146" t="s">
        <v>53</v>
      </c>
      <c r="B65" s="147">
        <v>-0.24280153336230315</v>
      </c>
      <c r="C65" s="147">
        <v>-0.042361132871103435</v>
      </c>
      <c r="D65" s="147">
        <v>-0.0734133045606743</v>
      </c>
      <c r="E65" s="147">
        <v>-0.004359163979846481</v>
      </c>
      <c r="F65" s="147">
        <v>-0.016252854087318136</v>
      </c>
      <c r="G65" s="148">
        <v>-0.0313029860998707</v>
      </c>
      <c r="H65" s="149">
        <f>'[1]Evol_str_guide'!$G$35/100</f>
        <v>-0.028535277227768163</v>
      </c>
    </row>
    <row r="66" spans="1:8" ht="12.75">
      <c r="A66" s="48" t="s">
        <v>23</v>
      </c>
      <c r="B66" s="140">
        <v>-0.07521152589188973</v>
      </c>
      <c r="C66" s="140">
        <v>0.005488127338484805</v>
      </c>
      <c r="D66" s="140">
        <v>0.010790895257285493</v>
      </c>
      <c r="E66" s="140">
        <v>0.011844364039256483</v>
      </c>
      <c r="F66" s="140">
        <v>0.028165948956726305</v>
      </c>
      <c r="G66" s="141">
        <v>0.01792288984189061</v>
      </c>
      <c r="H66" s="142">
        <f>'[1]Evol_str_guide'!$G$18/100</f>
        <v>-0.002437753075066551</v>
      </c>
    </row>
    <row r="67" spans="1:8" ht="12.75">
      <c r="A67" s="56" t="s">
        <v>54</v>
      </c>
      <c r="B67" s="143">
        <v>-0.03774453204547523</v>
      </c>
      <c r="C67" s="143">
        <v>0.025156470130970776</v>
      </c>
      <c r="D67" s="143">
        <v>0.015146186755651714</v>
      </c>
      <c r="E67" s="143">
        <v>0.01715880661721525</v>
      </c>
      <c r="F67" s="143">
        <v>0.03811451276214983</v>
      </c>
      <c r="G67" s="144">
        <v>0.026739678960579605</v>
      </c>
      <c r="H67" s="145">
        <f>'[1]Evol_str_guide'!$G$20/100</f>
        <v>0.006670505398637339</v>
      </c>
    </row>
    <row r="68" spans="1:8" ht="12.75">
      <c r="A68" s="150" t="s">
        <v>55</v>
      </c>
      <c r="B68" s="143">
        <v>-0.010522159945381193</v>
      </c>
      <c r="C68" s="143">
        <v>0.04279241734276673</v>
      </c>
      <c r="D68" s="143">
        <v>0.036054599185389336</v>
      </c>
      <c r="E68" s="143">
        <v>0.046871490200846244</v>
      </c>
      <c r="F68" s="143">
        <v>0.06893449150285091</v>
      </c>
      <c r="G68" s="144">
        <v>0.054043972739622914</v>
      </c>
      <c r="H68" s="145">
        <f>'[1]Evol_str_guide'!$G$21/100</f>
        <v>0.05917101961081106</v>
      </c>
    </row>
    <row r="69" spans="1:8" ht="12.75">
      <c r="A69" s="150" t="s">
        <v>76</v>
      </c>
      <c r="B69" s="143">
        <v>-0.00357521555197704</v>
      </c>
      <c r="C69" s="143">
        <v>0.03749161898577724</v>
      </c>
      <c r="D69" s="143">
        <v>0.027162770149716353</v>
      </c>
      <c r="E69" s="143">
        <v>0.0317429762096848</v>
      </c>
      <c r="F69" s="143">
        <v>0.05923993436691943</v>
      </c>
      <c r="G69" s="144">
        <v>0.047273586570816706</v>
      </c>
      <c r="H69" s="152">
        <f>'[1]Evol_str_guide'!$G$22/100</f>
        <v>0.056039179660279714</v>
      </c>
    </row>
    <row r="70" spans="1:8" ht="12.75">
      <c r="A70" s="146" t="s">
        <v>57</v>
      </c>
      <c r="B70" s="147">
        <v>-0.015604263170378885</v>
      </c>
      <c r="C70" s="147">
        <v>-0.03360281906521578</v>
      </c>
      <c r="D70" s="147">
        <v>-0.008185293539001659</v>
      </c>
      <c r="E70" s="147">
        <v>-0.013240990738435432</v>
      </c>
      <c r="F70" s="147">
        <v>-0.003549972343246055</v>
      </c>
      <c r="G70" s="148">
        <v>-0.009170770166189834</v>
      </c>
      <c r="H70" s="149">
        <f>'[1]Evol_str_guide'!$G$23/100</f>
        <v>-0.016000346391096376</v>
      </c>
    </row>
    <row r="71" spans="1:8" ht="12.75">
      <c r="A71" s="48" t="s">
        <v>35</v>
      </c>
      <c r="B71" s="140">
        <v>-0.18528925257178275</v>
      </c>
      <c r="C71" s="140">
        <v>0.15535764890236003</v>
      </c>
      <c r="D71" s="140">
        <v>0.026127113138675773</v>
      </c>
      <c r="E71" s="140">
        <v>0.06315981778214086</v>
      </c>
      <c r="F71" s="140">
        <v>0.05913543220583728</v>
      </c>
      <c r="G71" s="141">
        <v>0.058037467958015565</v>
      </c>
      <c r="H71" s="142">
        <f>'[1]Evol_str_guide'!$G$39/100</f>
        <v>0.019427388060167194</v>
      </c>
    </row>
    <row r="72" spans="1:8" ht="12.75">
      <c r="A72" s="56" t="s">
        <v>58</v>
      </c>
      <c r="B72" s="143">
        <v>-0.04133757753109635</v>
      </c>
      <c r="C72" s="143">
        <v>0.18174120915296665</v>
      </c>
      <c r="D72" s="143">
        <v>0.22542507798703437</v>
      </c>
      <c r="E72" s="143">
        <v>0.16613636759734463</v>
      </c>
      <c r="F72" s="143">
        <v>0.22826357252530038</v>
      </c>
      <c r="G72" s="144">
        <v>0.20876538277760082</v>
      </c>
      <c r="H72" s="145">
        <f>'[1]Evol_str_guide'!$G$40/100</f>
        <v>0.16935065946046124</v>
      </c>
    </row>
    <row r="73" spans="1:8" ht="12.75">
      <c r="A73" s="56" t="s">
        <v>59</v>
      </c>
      <c r="B73" s="143">
        <v>-0.24769859107674663</v>
      </c>
      <c r="C73" s="143">
        <v>0.10624025284560501</v>
      </c>
      <c r="D73" s="143">
        <v>-0.14314492698302062</v>
      </c>
      <c r="E73" s="143">
        <v>-0.016955648385361566</v>
      </c>
      <c r="F73" s="143">
        <v>-0.11386727995878576</v>
      </c>
      <c r="G73" s="144">
        <v>-0.0970055885357547</v>
      </c>
      <c r="H73" s="145">
        <f>'[1]Evol_str_guide'!$G$42/100</f>
        <v>-0.17647188017014373</v>
      </c>
    </row>
    <row r="74" spans="1:8" ht="12.75">
      <c r="A74" s="153" t="s">
        <v>60</v>
      </c>
      <c r="B74" s="154">
        <v>-0.2894546047084441</v>
      </c>
      <c r="C74" s="154">
        <v>-0.045177068822550126</v>
      </c>
      <c r="D74" s="154">
        <v>-0.023165260343024907</v>
      </c>
      <c r="E74" s="154">
        <v>0.007195456751489804</v>
      </c>
      <c r="F74" s="154">
        <v>0.03854361940345674</v>
      </c>
      <c r="G74" s="155">
        <v>0.014119676775935064</v>
      </c>
      <c r="H74" s="156">
        <f>'[1]Evol_str_guide'!$G$30/100</f>
        <v>-0.016002473417906393</v>
      </c>
    </row>
    <row r="75" spans="1:8" ht="13.5" thickBot="1">
      <c r="A75" s="44" t="s">
        <v>61</v>
      </c>
      <c r="B75" s="157">
        <v>0.02168599478902067</v>
      </c>
      <c r="C75" s="157">
        <v>0.010145281324375421</v>
      </c>
      <c r="D75" s="157">
        <v>-8.575704579716348E-05</v>
      </c>
      <c r="E75" s="157">
        <v>-0.014240350263711843</v>
      </c>
      <c r="F75" s="157">
        <v>0.012551940817970841</v>
      </c>
      <c r="G75" s="158">
        <v>0.0019267308374086856</v>
      </c>
      <c r="H75" s="159">
        <f>'[1]Evolution 2009_2008_HR'!$AF$32</f>
        <v>-0.018132723531070205</v>
      </c>
    </row>
    <row r="76" spans="1:8" ht="12.75">
      <c r="A76" s="160" t="s">
        <v>47</v>
      </c>
      <c r="B76" s="15"/>
      <c r="C76" s="15"/>
      <c r="D76" s="15"/>
      <c r="E76" s="15"/>
      <c r="F76" s="15"/>
      <c r="G76" s="15"/>
      <c r="H76" s="134"/>
    </row>
    <row r="77" spans="1:8" ht="12.75">
      <c r="A77" s="160" t="s">
        <v>62</v>
      </c>
      <c r="B77" s="15"/>
      <c r="C77" s="15"/>
      <c r="D77" s="15"/>
      <c r="E77" s="15"/>
      <c r="F77" s="15"/>
      <c r="G77" s="15"/>
      <c r="H77" s="134"/>
    </row>
    <row r="78" spans="1:8" ht="12.75">
      <c r="A78" s="11"/>
      <c r="B78" s="11"/>
      <c r="C78" s="11"/>
      <c r="D78" s="11"/>
      <c r="E78" s="11"/>
      <c r="F78" s="11"/>
      <c r="G78" s="11"/>
      <c r="H78" s="11"/>
    </row>
  </sheetData>
  <mergeCells count="4">
    <mergeCell ref="G5:G7"/>
    <mergeCell ref="G55:G57"/>
    <mergeCell ref="H5:H7"/>
    <mergeCell ref="H55:H57"/>
  </mergeCells>
  <printOptions/>
  <pageMargins left="0.75" right="0.75" top="1.17" bottom="1" header="0.4921259845" footer="0.4921259845"/>
  <pageSetup firstPageNumber="42" useFirstPageNumber="1" horizontalDpi="600" verticalDpi="600" orientation="portrait" paperSize="9" scale="65" r:id="rId1"/>
  <headerFooter alignWithMargins="0">
    <oddHeader>&amp;L&amp;7Ministère de l'intérieur, de l'outre-mer, des collectivités territoriales et de l'immigration&amp;R&amp;7Publication: "Les finances des communes
de moins de 10 000 habitants en 2009"</oddHeader>
    <oddFooter>&amp;L&amp;7Direction générales des collectivités locales/DESL
Mise en ligne : avril 2011&amp;R&amp;P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35"/>
  <sheetViews>
    <sheetView workbookViewId="0" topLeftCell="A1">
      <selection activeCell="D80" sqref="D80"/>
    </sheetView>
  </sheetViews>
  <sheetFormatPr defaultColWidth="11.421875" defaultRowHeight="12.75"/>
  <cols>
    <col min="1" max="1" width="44.28125" style="0" customWidth="1"/>
    <col min="2" max="4" width="10.8515625" style="0" customWidth="1"/>
    <col min="5" max="5" width="9.7109375" style="0" customWidth="1"/>
    <col min="6" max="6" width="11.140625" style="0" customWidth="1"/>
    <col min="7" max="7" width="14.57421875" style="0" customWidth="1"/>
    <col min="8" max="8" width="14.421875" style="0" customWidth="1"/>
  </cols>
  <sheetData>
    <row r="1" spans="1:9" ht="20.25">
      <c r="A1" s="130" t="s">
        <v>112</v>
      </c>
      <c r="B1" s="161"/>
      <c r="C1" s="161"/>
      <c r="D1" s="15"/>
      <c r="E1" s="15"/>
      <c r="F1" s="15"/>
      <c r="G1" s="15"/>
      <c r="H1" s="134"/>
      <c r="I1" s="15"/>
    </row>
    <row r="2" spans="1:9" ht="18.75">
      <c r="A2" s="21"/>
      <c r="B2" s="15"/>
      <c r="C2" s="15"/>
      <c r="D2" s="15"/>
      <c r="E2" s="15"/>
      <c r="F2" s="15"/>
      <c r="G2" s="15"/>
      <c r="H2" s="134"/>
      <c r="I2" s="15"/>
    </row>
    <row r="3" spans="1:9" ht="18.75">
      <c r="A3" s="98" t="s">
        <v>101</v>
      </c>
      <c r="B3" s="15"/>
      <c r="C3" s="15"/>
      <c r="D3" s="15"/>
      <c r="E3" s="15"/>
      <c r="F3" s="15"/>
      <c r="G3" s="15"/>
      <c r="H3" s="134"/>
      <c r="I3" s="15"/>
    </row>
    <row r="4" spans="1:9" ht="13.5" thickBot="1">
      <c r="A4" s="15"/>
      <c r="B4" s="15"/>
      <c r="C4" s="15"/>
      <c r="D4" s="15"/>
      <c r="E4" s="15"/>
      <c r="F4" s="15"/>
      <c r="G4" s="131"/>
      <c r="H4" s="132" t="s">
        <v>6</v>
      </c>
      <c r="I4" s="15"/>
    </row>
    <row r="5" spans="1:9" ht="12.75" customHeight="1">
      <c r="A5" s="35"/>
      <c r="B5" s="36" t="s">
        <v>7</v>
      </c>
      <c r="C5" s="202" t="s">
        <v>8</v>
      </c>
      <c r="D5" s="202" t="s">
        <v>9</v>
      </c>
      <c r="E5" s="202" t="s">
        <v>10</v>
      </c>
      <c r="F5" s="202" t="s">
        <v>11</v>
      </c>
      <c r="G5" s="238" t="s">
        <v>79</v>
      </c>
      <c r="H5" s="226" t="s">
        <v>109</v>
      </c>
      <c r="I5" s="15"/>
    </row>
    <row r="6" spans="1:9" ht="12.75">
      <c r="A6" s="37"/>
      <c r="B6" s="38">
        <v>500</v>
      </c>
      <c r="C6" s="203" t="s">
        <v>63</v>
      </c>
      <c r="D6" s="203" t="s">
        <v>63</v>
      </c>
      <c r="E6" s="203" t="s">
        <v>63</v>
      </c>
      <c r="F6" s="203" t="s">
        <v>63</v>
      </c>
      <c r="G6" s="239"/>
      <c r="H6" s="227"/>
      <c r="I6" s="15"/>
    </row>
    <row r="7" spans="1:9" ht="20.25" customHeight="1" thickBot="1">
      <c r="A7" s="39"/>
      <c r="B7" s="40" t="s">
        <v>13</v>
      </c>
      <c r="C7" s="204" t="s">
        <v>107</v>
      </c>
      <c r="D7" s="204" t="s">
        <v>64</v>
      </c>
      <c r="E7" s="204" t="s">
        <v>65</v>
      </c>
      <c r="F7" s="204" t="s">
        <v>66</v>
      </c>
      <c r="G7" s="240"/>
      <c r="H7" s="228"/>
      <c r="I7" s="15"/>
    </row>
    <row r="8" spans="1:9" ht="12.75">
      <c r="A8" s="205" t="s">
        <v>14</v>
      </c>
      <c r="B8" s="94">
        <v>4394</v>
      </c>
      <c r="C8" s="94">
        <v>4726</v>
      </c>
      <c r="D8" s="94">
        <v>814</v>
      </c>
      <c r="E8" s="94">
        <v>255</v>
      </c>
      <c r="F8" s="94">
        <v>208</v>
      </c>
      <c r="G8" s="162">
        <v>10397</v>
      </c>
      <c r="H8" s="43">
        <f>'[1]Montant en €_hab'!$G$6</f>
        <v>35654</v>
      </c>
      <c r="I8" s="15"/>
    </row>
    <row r="9" spans="1:9" ht="13.5" thickBot="1">
      <c r="A9" s="29" t="s">
        <v>90</v>
      </c>
      <c r="B9" s="163">
        <v>1227600</v>
      </c>
      <c r="C9" s="164">
        <v>4625542</v>
      </c>
      <c r="D9" s="164">
        <v>2107461</v>
      </c>
      <c r="E9" s="164">
        <v>1047334</v>
      </c>
      <c r="F9" s="164">
        <v>1371040</v>
      </c>
      <c r="G9" s="165">
        <v>10378977</v>
      </c>
      <c r="H9" s="47">
        <f>'[1]Montant en €_hab'!$G$8</f>
        <v>32041014</v>
      </c>
      <c r="I9" s="15"/>
    </row>
    <row r="10" spans="1:9" ht="12.75">
      <c r="A10" s="48" t="s">
        <v>15</v>
      </c>
      <c r="B10" s="166">
        <v>875.455695894429</v>
      </c>
      <c r="C10" s="166">
        <v>898.2322737940781</v>
      </c>
      <c r="D10" s="166">
        <v>1026.8632546747015</v>
      </c>
      <c r="E10" s="166">
        <v>1158.465718128123</v>
      </c>
      <c r="F10" s="166">
        <v>1262.1762990289926</v>
      </c>
      <c r="G10" s="167">
        <v>995.8612410835807</v>
      </c>
      <c r="H10" s="51">
        <f>'[1]Montant en €_hab'!$O$22</f>
        <v>1139.374530207752</v>
      </c>
      <c r="I10" s="15"/>
    </row>
    <row r="11" spans="1:9" ht="13.5" thickBot="1">
      <c r="A11" s="44" t="s">
        <v>16</v>
      </c>
      <c r="B11" s="166">
        <v>889.3969671472812</v>
      </c>
      <c r="C11" s="166">
        <v>920.3076168522493</v>
      </c>
      <c r="D11" s="166">
        <v>1045.7665204907694</v>
      </c>
      <c r="E11" s="166">
        <v>1195.7595937494627</v>
      </c>
      <c r="F11" s="166">
        <v>1312.387221826472</v>
      </c>
      <c r="G11" s="167">
        <v>1021.5706188606363</v>
      </c>
      <c r="H11" s="51">
        <f>'[1]Montant en €_hab'!$O$31+'[1]Montant en €_hab'!$O$49</f>
        <v>1161.8097422503545</v>
      </c>
      <c r="I11" s="15"/>
    </row>
    <row r="12" spans="1:9" ht="12.75">
      <c r="A12" s="206" t="s">
        <v>17</v>
      </c>
      <c r="B12" s="168">
        <v>482.94372359074566</v>
      </c>
      <c r="C12" s="168">
        <v>521.0121382921176</v>
      </c>
      <c r="D12" s="168">
        <v>625.8736157584884</v>
      </c>
      <c r="E12" s="168">
        <v>744.585209216926</v>
      </c>
      <c r="F12" s="168">
        <v>854.227209863673</v>
      </c>
      <c r="G12" s="169">
        <v>604.2555016851042</v>
      </c>
      <c r="H12" s="55">
        <f>'[1]Montant en €_hab'!$O$23</f>
        <v>709.272350585097</v>
      </c>
      <c r="I12" s="15"/>
    </row>
    <row r="13" spans="1:9" ht="12.75">
      <c r="A13" s="56" t="s">
        <v>18</v>
      </c>
      <c r="B13" s="170">
        <v>0.3184281421859824</v>
      </c>
      <c r="C13" s="170">
        <v>0.3141947116836164</v>
      </c>
      <c r="D13" s="170">
        <v>0.32003439056947336</v>
      </c>
      <c r="E13" s="170">
        <v>0.29466347817346217</v>
      </c>
      <c r="F13" s="170">
        <v>0.28247293643765375</v>
      </c>
      <c r="G13" s="171">
        <v>0.30747577416439004</v>
      </c>
      <c r="H13" s="59">
        <f>'[1]Montant en €_hab'!$O$26/'[1]Montant en €_hab'!$O$25</f>
        <v>0.3127981032872706</v>
      </c>
      <c r="I13" s="15"/>
    </row>
    <row r="14" spans="1:9" ht="12.75">
      <c r="A14" s="56" t="s">
        <v>19</v>
      </c>
      <c r="B14" s="170">
        <v>0.3213630341675167</v>
      </c>
      <c r="C14" s="170">
        <v>0.4264294680303506</v>
      </c>
      <c r="D14" s="170">
        <v>0.47270515922472145</v>
      </c>
      <c r="E14" s="170">
        <v>0.49695997885478266</v>
      </c>
      <c r="F14" s="170">
        <v>0.5349821931167632</v>
      </c>
      <c r="G14" s="171">
        <v>0.45528462244246204</v>
      </c>
      <c r="H14" s="59">
        <f>'[1]Montant en €_hab'!$O$27/'[1]Montant en €_hab'!$O$25</f>
        <v>0.4831091819732522</v>
      </c>
      <c r="I14" s="15"/>
    </row>
    <row r="15" spans="1:9" ht="12.75">
      <c r="A15" s="56" t="s">
        <v>81</v>
      </c>
      <c r="B15" s="170">
        <v>0.03126119304250041</v>
      </c>
      <c r="C15" s="170">
        <v>0.039810649656855164</v>
      </c>
      <c r="D15" s="170">
        <v>0.04247425430866098</v>
      </c>
      <c r="E15" s="170">
        <v>0.04293849263689946</v>
      </c>
      <c r="F15" s="170">
        <v>0.03826439293407242</v>
      </c>
      <c r="G15" s="171">
        <v>0.03966648171300958</v>
      </c>
      <c r="H15" s="59">
        <f>'[1]Montant en €_hab'!$O$44/'[1]Montant en €_hab'!$O$25</f>
        <v>0.04183224674123561</v>
      </c>
      <c r="I15" s="15"/>
    </row>
    <row r="16" spans="1:9" ht="12.75">
      <c r="A16" s="56" t="s">
        <v>20</v>
      </c>
      <c r="B16" s="170">
        <v>0.3110442687543443</v>
      </c>
      <c r="C16" s="170">
        <v>0.20444549846807325</v>
      </c>
      <c r="D16" s="170">
        <v>0.15386549528499094</v>
      </c>
      <c r="E16" s="170">
        <v>0.1557345568932201</v>
      </c>
      <c r="F16" s="170">
        <v>0.13464868023055496</v>
      </c>
      <c r="G16" s="171">
        <v>0.18477295368689337</v>
      </c>
      <c r="H16" s="59">
        <f>'[1]Montant en €_hab'!$O$28/'[1]Montant en €_hab'!$O$25</f>
        <v>0.18697896338885905</v>
      </c>
      <c r="I16" s="15"/>
    </row>
    <row r="17" spans="1:9" ht="12.75">
      <c r="A17" s="60" t="s">
        <v>21</v>
      </c>
      <c r="B17" s="172">
        <v>0.01790336184965619</v>
      </c>
      <c r="C17" s="172">
        <v>0.015119672161104618</v>
      </c>
      <c r="D17" s="172">
        <v>0.010920700612153219</v>
      </c>
      <c r="E17" s="172">
        <v>0.00970349344163554</v>
      </c>
      <c r="F17" s="172">
        <v>0.009631797280955685</v>
      </c>
      <c r="G17" s="173">
        <v>0.01280016799324505</v>
      </c>
      <c r="H17" s="63">
        <f>'[1]Montant en €_hab'!$O$29/'[1]Montant en €_hab'!$O$25</f>
        <v>0.02320416758061938</v>
      </c>
      <c r="I17" s="15"/>
    </row>
    <row r="18" spans="1:9" ht="13.5" thickBot="1">
      <c r="A18" s="64" t="s">
        <v>22</v>
      </c>
      <c r="B18" s="174">
        <v>0.0022781832538708224</v>
      </c>
      <c r="C18" s="174">
        <v>0.0035299451265764247</v>
      </c>
      <c r="D18" s="174">
        <v>0.005092760216058677</v>
      </c>
      <c r="E18" s="174">
        <v>0.006836590605630243</v>
      </c>
      <c r="F18" s="174">
        <v>0.0059373022576846525</v>
      </c>
      <c r="G18" s="175">
        <v>0.004601830511871929</v>
      </c>
      <c r="H18" s="67">
        <f>'[1]Montant en €_hab'!$O$30/'[1]Montant en €_hab'!$O$25*(-1)</f>
        <v>0.0060904162300012025</v>
      </c>
      <c r="I18" s="15"/>
    </row>
    <row r="19" spans="1:9" ht="12.75">
      <c r="A19" s="48" t="s">
        <v>23</v>
      </c>
      <c r="B19" s="168">
        <v>642.0892886200713</v>
      </c>
      <c r="C19" s="168">
        <v>679.0436740321474</v>
      </c>
      <c r="D19" s="168">
        <v>803.2455828886021</v>
      </c>
      <c r="E19" s="168">
        <v>935.2509863138212</v>
      </c>
      <c r="F19" s="168">
        <v>1034.8176426256373</v>
      </c>
      <c r="G19" s="176">
        <v>772.6129127445411</v>
      </c>
      <c r="H19" s="55">
        <f>'[1]Montant en €_hab'!$O$31</f>
        <v>899.3463266352932</v>
      </c>
      <c r="I19" s="15"/>
    </row>
    <row r="20" spans="1:9" ht="12.75">
      <c r="A20" s="56" t="s">
        <v>24</v>
      </c>
      <c r="B20" s="177">
        <v>0.06020487944008855</v>
      </c>
      <c r="C20" s="177">
        <v>0.06226116878797989</v>
      </c>
      <c r="D20" s="177">
        <v>0.06304131532918873</v>
      </c>
      <c r="E20" s="177">
        <v>0.06558136652290524</v>
      </c>
      <c r="F20" s="177">
        <v>0.06977077855317225</v>
      </c>
      <c r="G20" s="178">
        <v>0.06395382007518892</v>
      </c>
      <c r="H20" s="70">
        <f>'[1]Montant en €_hab'!$O$38/'[1]Montant en €_hab'!$O$31</f>
        <v>0.06077559492700936</v>
      </c>
      <c r="I20" s="15"/>
    </row>
    <row r="21" spans="1:9" ht="12.75">
      <c r="A21" s="56" t="s">
        <v>25</v>
      </c>
      <c r="B21" s="177">
        <v>0.383215542829394</v>
      </c>
      <c r="C21" s="177">
        <v>0.33688883791731256</v>
      </c>
      <c r="D21" s="177">
        <v>0.309125446751794</v>
      </c>
      <c r="E21" s="177">
        <v>0.29770885893964766</v>
      </c>
      <c r="F21" s="177">
        <v>0.28003045457297465</v>
      </c>
      <c r="G21" s="178">
        <v>0.3207656644848834</v>
      </c>
      <c r="H21" s="70">
        <f>'[1]Montant en €_hab'!$O$35/'[1]Montant en €_hab'!$O$31</f>
        <v>0.3157995730629801</v>
      </c>
      <c r="I21" s="15"/>
    </row>
    <row r="22" spans="1:9" ht="12.75">
      <c r="A22" s="71" t="s">
        <v>26</v>
      </c>
      <c r="B22" s="179">
        <v>0.24888724896174516</v>
      </c>
      <c r="C22" s="179">
        <v>0.24363243647674207</v>
      </c>
      <c r="D22" s="179">
        <v>0.229649240354806</v>
      </c>
      <c r="E22" s="179">
        <v>0.2195494424927641</v>
      </c>
      <c r="F22" s="179">
        <v>0.201202827207645</v>
      </c>
      <c r="G22" s="180">
        <v>0.23077009723083733</v>
      </c>
      <c r="H22" s="74">
        <f>'[1]Montant en €_hab'!$O$36/'[1]Montant en €_hab'!$O$31</f>
        <v>0.22345792198151684</v>
      </c>
      <c r="I22" s="15"/>
    </row>
    <row r="23" spans="1:9" ht="12.75">
      <c r="A23" s="75" t="s">
        <v>27</v>
      </c>
      <c r="B23" s="179">
        <v>0.08472789403605199</v>
      </c>
      <c r="C23" s="179">
        <v>0.054046160193396205</v>
      </c>
      <c r="D23" s="179">
        <v>0.03944898620694006</v>
      </c>
      <c r="E23" s="179">
        <v>0.03164449518910947</v>
      </c>
      <c r="F23" s="179">
        <v>0.029838778673730595</v>
      </c>
      <c r="G23" s="180">
        <v>0.04697376069074293</v>
      </c>
      <c r="H23" s="74">
        <f>'[1]Montant en €_hab'!$O$37/'[1]Montant en €_hab'!$O$31</f>
        <v>0.045254241774306474</v>
      </c>
      <c r="I23" s="15"/>
    </row>
    <row r="24" spans="1:9" ht="12.75">
      <c r="A24" s="56" t="s">
        <v>28</v>
      </c>
      <c r="B24" s="177">
        <v>0.4280842132832722</v>
      </c>
      <c r="C24" s="177">
        <v>0.4968368820188724</v>
      </c>
      <c r="D24" s="177">
        <v>0.541746770061407</v>
      </c>
      <c r="E24" s="177">
        <v>0.5552751019371188</v>
      </c>
      <c r="F24" s="177">
        <v>0.5866293790740771</v>
      </c>
      <c r="G24" s="178">
        <v>0.5225376171772416</v>
      </c>
      <c r="H24" s="70">
        <f>'[1]Montant en €_hab'!$O$32/'[1]Montant en €_hab'!$O$31</f>
        <v>0.5249525823603167</v>
      </c>
      <c r="I24" s="15"/>
    </row>
    <row r="25" spans="1:9" ht="12.75">
      <c r="A25" s="76" t="s">
        <v>29</v>
      </c>
      <c r="B25" s="179">
        <v>0.31448878121660273</v>
      </c>
      <c r="C25" s="179">
        <v>0.37181552123078965</v>
      </c>
      <c r="D25" s="179">
        <v>0.39050634110615795</v>
      </c>
      <c r="E25" s="179">
        <v>0.40256593535449126</v>
      </c>
      <c r="F25" s="179">
        <v>0.4025523189879752</v>
      </c>
      <c r="G25" s="180">
        <v>0.37930392082969633</v>
      </c>
      <c r="H25" s="74">
        <f>'[1]Montant en €_hab'!$O$33/'[1]Montant en €_hab'!$O$31</f>
        <v>0.3740996558509897</v>
      </c>
      <c r="I25" s="15"/>
    </row>
    <row r="26" spans="1:9" ht="12.75">
      <c r="A26" s="56" t="s">
        <v>30</v>
      </c>
      <c r="B26" s="177">
        <v>0.07578990124224105</v>
      </c>
      <c r="C26" s="177">
        <v>0.05134591018010328</v>
      </c>
      <c r="D26" s="177">
        <v>0.03736281619972752</v>
      </c>
      <c r="E26" s="177">
        <v>0.030127317344285805</v>
      </c>
      <c r="F26" s="177">
        <v>0.027517709615552548</v>
      </c>
      <c r="G26" s="178">
        <v>0.04400121378692734</v>
      </c>
      <c r="H26" s="70">
        <f>'[1]Montant en €_hab'!$G$48/'[1]Montant en €_hab'!$G$8/'[1]Montant en €_hab'!$O$31</f>
        <v>0.04773207182530295</v>
      </c>
      <c r="I26" s="15"/>
    </row>
    <row r="27" spans="1:9" ht="13.5" thickBot="1">
      <c r="A27" s="77" t="s">
        <v>21</v>
      </c>
      <c r="B27" s="174">
        <v>0.05270546320500408</v>
      </c>
      <c r="C27" s="174">
        <v>0.05266720109573188</v>
      </c>
      <c r="D27" s="174">
        <v>0.048723651657882776</v>
      </c>
      <c r="E27" s="174">
        <v>0.051307355256042575</v>
      </c>
      <c r="F27" s="174">
        <v>0.03605167818422343</v>
      </c>
      <c r="G27" s="181">
        <v>0.048741684475758745</v>
      </c>
      <c r="H27" s="70">
        <f>1-H26-H24-H21-H20</f>
        <v>0.05074017782439087</v>
      </c>
      <c r="I27" s="15"/>
    </row>
    <row r="28" spans="1:9" ht="13.5" thickBot="1">
      <c r="A28" s="78" t="s">
        <v>31</v>
      </c>
      <c r="B28" s="182">
        <v>0.24785581670634782</v>
      </c>
      <c r="C28" s="182">
        <v>0.23272661506680678</v>
      </c>
      <c r="D28" s="182">
        <v>0.22081910054488596</v>
      </c>
      <c r="E28" s="182">
        <v>0.20386589256471277</v>
      </c>
      <c r="F28" s="182">
        <v>0.17451425770414308</v>
      </c>
      <c r="G28" s="183">
        <v>0.21790654580362037</v>
      </c>
      <c r="H28" s="81">
        <f>'[1]Montant en €_hab'!$J$108/'[1]Montant en €_hab'!$O$31</f>
        <v>0.21134680869973219</v>
      </c>
      <c r="I28" s="15"/>
    </row>
    <row r="29" spans="1:9" ht="12.75">
      <c r="A29" s="206" t="s">
        <v>32</v>
      </c>
      <c r="B29" s="168">
        <v>392.5119723036825</v>
      </c>
      <c r="C29" s="168">
        <v>377.22013550195777</v>
      </c>
      <c r="D29" s="168">
        <v>400.9896389162122</v>
      </c>
      <c r="E29" s="168">
        <v>413.88050891119775</v>
      </c>
      <c r="F29" s="168">
        <v>407.94908916532006</v>
      </c>
      <c r="G29" s="176">
        <v>391.60573939847495</v>
      </c>
      <c r="H29" s="55">
        <f>'[1]Montant en €_hab'!$O$24</f>
        <v>430.10217962265494</v>
      </c>
      <c r="I29" s="15"/>
    </row>
    <row r="30" spans="1:9" ht="12.75">
      <c r="A30" s="82" t="s">
        <v>33</v>
      </c>
      <c r="B30" s="177">
        <v>0.12913865551623085</v>
      </c>
      <c r="C30" s="177">
        <v>0.15729952209259826</v>
      </c>
      <c r="D30" s="177">
        <v>0.17340267144982607</v>
      </c>
      <c r="E30" s="177">
        <v>0.19804711182009008</v>
      </c>
      <c r="F30" s="177">
        <v>0.19021304450992987</v>
      </c>
      <c r="G30" s="178">
        <v>0.16617148687208513</v>
      </c>
      <c r="H30" s="70">
        <f>'[1]Montant en €_hab'!$O$46/'[1]Montant en €_hab'!$O$24</f>
        <v>0.17567068902936642</v>
      </c>
      <c r="I30" s="15"/>
    </row>
    <row r="31" spans="1:9" ht="12.75">
      <c r="A31" s="82" t="s">
        <v>34</v>
      </c>
      <c r="B31" s="177">
        <v>0.8349876637119242</v>
      </c>
      <c r="C31" s="177">
        <v>0.8167873668265262</v>
      </c>
      <c r="D31" s="177">
        <v>0.8005614263193924</v>
      </c>
      <c r="E31" s="177">
        <v>0.7788932895743361</v>
      </c>
      <c r="F31" s="177">
        <v>0.7637657754817035</v>
      </c>
      <c r="G31" s="178">
        <v>0.8042548296642694</v>
      </c>
      <c r="H31" s="70">
        <f>'[1]Montant en €_hab'!$O$48/'[1]Montant en €_hab'!$O$24</f>
        <v>0.7881918417395191</v>
      </c>
      <c r="I31" s="15"/>
    </row>
    <row r="32" spans="1:9" ht="13.5" thickBot="1">
      <c r="A32" s="83" t="s">
        <v>21</v>
      </c>
      <c r="B32" s="174">
        <v>0.03587368077184484</v>
      </c>
      <c r="C32" s="174">
        <v>0.02591311108087555</v>
      </c>
      <c r="D32" s="174">
        <v>0.02603590223078146</v>
      </c>
      <c r="E32" s="174">
        <v>0.0230595986055737</v>
      </c>
      <c r="F32" s="174">
        <v>0.046021180008366636</v>
      </c>
      <c r="G32" s="181">
        <v>0.029573683463645466</v>
      </c>
      <c r="H32" s="67">
        <f>1-H31-H30</f>
        <v>0.03613746923111452</v>
      </c>
      <c r="I32" s="15"/>
    </row>
    <row r="33" spans="1:9" ht="12.75">
      <c r="A33" s="84" t="s">
        <v>35</v>
      </c>
      <c r="B33" s="168">
        <v>246.6474347262953</v>
      </c>
      <c r="C33" s="168">
        <v>237.68613475999197</v>
      </c>
      <c r="D33" s="168">
        <v>238.607741144439</v>
      </c>
      <c r="E33" s="168">
        <v>249.03716064789262</v>
      </c>
      <c r="F33" s="168">
        <v>250.2783375808349</v>
      </c>
      <c r="G33" s="176">
        <v>241.7377846048881</v>
      </c>
      <c r="H33" s="55">
        <f>'[1]Montant en €_hab'!$O$49</f>
        <v>262.46341561506136</v>
      </c>
      <c r="I33" s="15"/>
    </row>
    <row r="34" spans="1:9" ht="12.75">
      <c r="A34" s="82" t="s">
        <v>36</v>
      </c>
      <c r="B34" s="177">
        <v>0.68768541380787</v>
      </c>
      <c r="C34" s="177">
        <v>0.6576467643323693</v>
      </c>
      <c r="D34" s="177">
        <v>0.6506843825027709</v>
      </c>
      <c r="E34" s="177">
        <v>0.5972988604437635</v>
      </c>
      <c r="F34" s="177">
        <v>0.6220818364274944</v>
      </c>
      <c r="G34" s="178">
        <v>0.6487526687800431</v>
      </c>
      <c r="H34" s="70">
        <f>'[1]Montant en €_hab'!$O$50/'[1]Montant en €_hab'!$O$49</f>
        <v>0.6244452483585347</v>
      </c>
      <c r="I34" s="15"/>
    </row>
    <row r="35" spans="1:9" ht="12.75">
      <c r="A35" s="56" t="s">
        <v>37</v>
      </c>
      <c r="B35" s="177">
        <v>0.24807827396310597</v>
      </c>
      <c r="C35" s="177">
        <v>0.29259887028327886</v>
      </c>
      <c r="D35" s="177">
        <v>0.2970336091270282</v>
      </c>
      <c r="E35" s="177">
        <v>0.33219109717672846</v>
      </c>
      <c r="F35" s="177">
        <v>0.32679687534482327</v>
      </c>
      <c r="G35" s="178">
        <v>0.29689248860456996</v>
      </c>
      <c r="H35" s="70">
        <f>'[1]Montant en €_hab'!$O$51/'[1]Montant en €_hab'!$O$49</f>
        <v>0.31279961570286297</v>
      </c>
      <c r="I35" s="15"/>
    </row>
    <row r="36" spans="1:9" ht="13.5" thickBot="1">
      <c r="A36" s="64" t="s">
        <v>21</v>
      </c>
      <c r="B36" s="174">
        <v>0.06423631222902401</v>
      </c>
      <c r="C36" s="174">
        <v>0.04975436538435181</v>
      </c>
      <c r="D36" s="174">
        <v>0.05228200837020088</v>
      </c>
      <c r="E36" s="174">
        <v>0.07051004237950802</v>
      </c>
      <c r="F36" s="174">
        <v>0.05112128822768236</v>
      </c>
      <c r="G36" s="181">
        <v>0.054354842615386874</v>
      </c>
      <c r="H36" s="67">
        <f>1-H35-H34</f>
        <v>0.06275513593860238</v>
      </c>
      <c r="I36" s="15"/>
    </row>
    <row r="37" spans="1:9" ht="12.75">
      <c r="A37" s="48" t="s">
        <v>91</v>
      </c>
      <c r="B37" s="85"/>
      <c r="C37" s="85"/>
      <c r="D37" s="85"/>
      <c r="E37" s="85"/>
      <c r="F37" s="85"/>
      <c r="G37" s="184"/>
      <c r="H37" s="87"/>
      <c r="I37" s="15"/>
    </row>
    <row r="38" spans="1:9" ht="12.75">
      <c r="A38" s="56" t="s">
        <v>38</v>
      </c>
      <c r="B38" s="185">
        <v>372.1777221733468</v>
      </c>
      <c r="C38" s="185">
        <v>511.28894398105183</v>
      </c>
      <c r="D38" s="185">
        <v>652.2849115072589</v>
      </c>
      <c r="E38" s="185">
        <v>776.0011359604478</v>
      </c>
      <c r="F38" s="185">
        <v>833.9449610184047</v>
      </c>
      <c r="G38" s="167">
        <v>592.6791509641853</v>
      </c>
      <c r="H38" s="51">
        <f>'[1]Montant en €_hab'!$O$53</f>
        <v>708.4178553965239</v>
      </c>
      <c r="I38" s="15"/>
    </row>
    <row r="39" spans="1:9" ht="12.75">
      <c r="A39" s="56" t="s">
        <v>39</v>
      </c>
      <c r="B39" s="186">
        <v>0.5796354631194711</v>
      </c>
      <c r="C39" s="186">
        <v>0.7529544321428232</v>
      </c>
      <c r="D39" s="186">
        <v>0.812061622749964</v>
      </c>
      <c r="E39" s="186">
        <v>0.8297250121263839</v>
      </c>
      <c r="F39" s="186">
        <v>0.8058859132923561</v>
      </c>
      <c r="G39" s="187">
        <v>0.7671100769709118</v>
      </c>
      <c r="H39" s="90">
        <f>'[1]Montant en €_hab'!$O$53/H19</f>
        <v>0.7877030621194772</v>
      </c>
      <c r="I39" s="15"/>
    </row>
    <row r="40" spans="1:9" ht="13.5" thickBot="1">
      <c r="A40" s="64" t="s">
        <v>40</v>
      </c>
      <c r="B40" s="188">
        <v>2.3385993954953492</v>
      </c>
      <c r="C40" s="188">
        <v>3.2353602183690042</v>
      </c>
      <c r="D40" s="188">
        <v>3.6774971945187143</v>
      </c>
      <c r="E40" s="188">
        <v>4.069955016447913</v>
      </c>
      <c r="F40" s="188">
        <v>4.617880074065856</v>
      </c>
      <c r="G40" s="189">
        <v>3.5203627047635337</v>
      </c>
      <c r="H40" s="93">
        <f>H38/'[1]Montant en €_hab'!$J$108</f>
        <v>3.7270639048947953</v>
      </c>
      <c r="I40" s="15"/>
    </row>
    <row r="41" spans="1:9" ht="12.75">
      <c r="A41" s="48" t="s">
        <v>41</v>
      </c>
      <c r="B41" s="94"/>
      <c r="C41" s="94"/>
      <c r="D41" s="94"/>
      <c r="E41" s="94"/>
      <c r="F41" s="94"/>
      <c r="G41" s="190"/>
      <c r="H41" s="96"/>
      <c r="I41" s="15"/>
    </row>
    <row r="42" spans="1:9" ht="12.75">
      <c r="A42" s="191" t="s">
        <v>42</v>
      </c>
      <c r="B42" s="49">
        <v>220.97214917725643</v>
      </c>
      <c r="C42" s="49">
        <v>300.108091907932</v>
      </c>
      <c r="D42" s="49">
        <v>394.5322671641373</v>
      </c>
      <c r="E42" s="49">
        <v>472.9535984127317</v>
      </c>
      <c r="F42" s="49">
        <v>532.0740650823155</v>
      </c>
      <c r="G42" s="192">
        <v>357.91866442198153</v>
      </c>
      <c r="H42" s="51">
        <f>('[1]Montant en €_hab'!$G$135+'[1]Montant en €_hab'!$G$61)/'[1]Montant en €_hab'!$G$8</f>
        <v>418.93422241443415</v>
      </c>
      <c r="I42" s="15"/>
    </row>
    <row r="43" spans="1:9" ht="12.75">
      <c r="A43" s="56" t="s">
        <v>43</v>
      </c>
      <c r="B43" s="185">
        <v>405.345029384148</v>
      </c>
      <c r="C43" s="185">
        <v>504.10976211551827</v>
      </c>
      <c r="D43" s="185">
        <v>594.0686645791274</v>
      </c>
      <c r="E43" s="185">
        <v>633.5839163623334</v>
      </c>
      <c r="F43" s="185">
        <v>702.6284013415507</v>
      </c>
      <c r="G43" s="167">
        <v>549.8461807167955</v>
      </c>
      <c r="H43" s="51">
        <f>'[1]Montant en €_hab'!$G$140/'[1]Montant en €_hab'!$G$245</f>
        <v>614.357483765379</v>
      </c>
      <c r="I43" s="15"/>
    </row>
    <row r="44" spans="1:9" ht="12.75">
      <c r="A44" s="207" t="s">
        <v>44</v>
      </c>
      <c r="B44" s="170">
        <v>0.5097911616048716</v>
      </c>
      <c r="C44" s="170">
        <v>0.5714713953028433</v>
      </c>
      <c r="D44" s="170">
        <v>0.679659570595566</v>
      </c>
      <c r="E44" s="170">
        <v>0.7269202212500427</v>
      </c>
      <c r="F44" s="170">
        <v>0.7377145588076557</v>
      </c>
      <c r="G44" s="193">
        <v>0.6161499069040873</v>
      </c>
      <c r="H44" s="59">
        <f>'[1]Montant en €_hab'!$G$144/('[1]Montant en €_hab'!$G$146-'[1]Montant en €_hab'!$G$143)</f>
        <v>0.6492541369848616</v>
      </c>
      <c r="I44" s="15"/>
    </row>
    <row r="45" spans="1:9" ht="12.75">
      <c r="A45" s="56" t="s">
        <v>45</v>
      </c>
      <c r="B45" s="170">
        <v>0.6727870629872269</v>
      </c>
      <c r="C45" s="170">
        <v>0.7583056336215179</v>
      </c>
      <c r="D45" s="170">
        <v>0.8549678106715414</v>
      </c>
      <c r="E45" s="170">
        <v>0.9753230365215082</v>
      </c>
      <c r="F45" s="170">
        <v>1.001433976477215</v>
      </c>
      <c r="G45" s="193">
        <v>0.8365728527538928</v>
      </c>
      <c r="H45" s="59">
        <f>'[1]Montant en €_hab'!$G$156/('[1]Montant en €_hab'!$G$140-'[1]Montant en €_hab'!$G$142)</f>
        <v>0.8832930272007424</v>
      </c>
      <c r="I45" s="15"/>
    </row>
    <row r="46" spans="1:9" ht="13.5" thickBot="1">
      <c r="A46" s="64" t="s">
        <v>46</v>
      </c>
      <c r="B46" s="174">
        <v>0.7223345600359757</v>
      </c>
      <c r="C46" s="174">
        <v>0.6688240659782598</v>
      </c>
      <c r="D46" s="174">
        <v>0.6405028172975412</v>
      </c>
      <c r="E46" s="174">
        <v>0.623368418160816</v>
      </c>
      <c r="F46" s="174">
        <v>0.6179868142331072</v>
      </c>
      <c r="G46" s="181">
        <v>0.6503357736471166</v>
      </c>
      <c r="H46" s="67">
        <f>'[1]Montant en €_hab'!$G$155/'[1]Montant en €_hab'!$G$156</f>
        <v>0.629432556998955</v>
      </c>
      <c r="I46" s="15"/>
    </row>
    <row r="47" spans="1:9" ht="12.75">
      <c r="A47" s="160" t="s">
        <v>47</v>
      </c>
      <c r="B47" s="133"/>
      <c r="C47" s="133"/>
      <c r="D47" s="133"/>
      <c r="E47" s="133"/>
      <c r="F47" s="133"/>
      <c r="G47" s="196"/>
      <c r="H47" s="134"/>
      <c r="I47" s="15"/>
    </row>
    <row r="48" spans="1:9" ht="12.75">
      <c r="A48" s="160" t="s">
        <v>48</v>
      </c>
      <c r="B48" s="160"/>
      <c r="C48" s="133"/>
      <c r="D48" s="133"/>
      <c r="E48" s="133"/>
      <c r="F48" s="160"/>
      <c r="G48" s="15"/>
      <c r="H48" s="134"/>
      <c r="I48" s="15"/>
    </row>
    <row r="49" spans="1:9" ht="12.75">
      <c r="A49" s="160"/>
      <c r="B49" s="133"/>
      <c r="C49" s="133"/>
      <c r="D49" s="133"/>
      <c r="E49" s="133"/>
      <c r="F49" s="133"/>
      <c r="G49" s="32"/>
      <c r="H49" s="134"/>
      <c r="I49" s="15"/>
    </row>
    <row r="50" spans="1:9" ht="12.75">
      <c r="A50" s="15"/>
      <c r="B50" s="15"/>
      <c r="C50" s="15"/>
      <c r="D50" s="15"/>
      <c r="E50" s="15"/>
      <c r="F50" s="15"/>
      <c r="G50" s="15"/>
      <c r="H50" s="134"/>
      <c r="I50" s="15"/>
    </row>
    <row r="51" spans="1:9" ht="12.75">
      <c r="A51" s="15"/>
      <c r="B51" s="15"/>
      <c r="C51" s="15"/>
      <c r="D51" s="15"/>
      <c r="E51" s="15"/>
      <c r="F51" s="15"/>
      <c r="G51" s="15"/>
      <c r="H51" s="134"/>
      <c r="I51" s="15"/>
    </row>
    <row r="52" spans="1:9" ht="12.75">
      <c r="A52" s="15"/>
      <c r="B52" s="15"/>
      <c r="C52" s="15"/>
      <c r="D52" s="15"/>
      <c r="E52" s="15"/>
      <c r="F52" s="15"/>
      <c r="G52" s="15"/>
      <c r="H52" s="134"/>
      <c r="I52" s="15"/>
    </row>
    <row r="53" spans="1:9" ht="12.75" customHeight="1">
      <c r="A53" s="197" t="s">
        <v>102</v>
      </c>
      <c r="B53" s="100"/>
      <c r="C53" s="100"/>
      <c r="D53" s="15"/>
      <c r="E53" s="15"/>
      <c r="F53" s="15"/>
      <c r="G53" s="15"/>
      <c r="H53" s="134"/>
      <c r="I53" s="15"/>
    </row>
    <row r="54" spans="1:9" ht="13.5" customHeight="1" thickBot="1">
      <c r="A54" s="15"/>
      <c r="B54" s="15"/>
      <c r="C54" s="15"/>
      <c r="D54" s="15"/>
      <c r="E54" s="15"/>
      <c r="F54" s="15"/>
      <c r="G54" s="15"/>
      <c r="H54" s="134"/>
      <c r="I54" s="15"/>
    </row>
    <row r="55" spans="1:9" ht="12.75" customHeight="1">
      <c r="A55" s="35"/>
      <c r="B55" s="199" t="s">
        <v>7</v>
      </c>
      <c r="C55" s="202" t="s">
        <v>8</v>
      </c>
      <c r="D55" s="202" t="s">
        <v>9</v>
      </c>
      <c r="E55" s="202" t="s">
        <v>10</v>
      </c>
      <c r="F55" s="202" t="s">
        <v>11</v>
      </c>
      <c r="G55" s="220" t="s">
        <v>79</v>
      </c>
      <c r="H55" s="226" t="s">
        <v>109</v>
      </c>
      <c r="I55" s="15"/>
    </row>
    <row r="56" spans="1:9" ht="12.75">
      <c r="A56" s="135"/>
      <c r="B56" s="200">
        <v>500</v>
      </c>
      <c r="C56" s="203" t="s">
        <v>63</v>
      </c>
      <c r="D56" s="203" t="s">
        <v>63</v>
      </c>
      <c r="E56" s="203" t="s">
        <v>63</v>
      </c>
      <c r="F56" s="203" t="s">
        <v>63</v>
      </c>
      <c r="G56" s="221"/>
      <c r="H56" s="227"/>
      <c r="I56" s="15"/>
    </row>
    <row r="57" spans="1:9" ht="21" customHeight="1" thickBot="1">
      <c r="A57" s="39"/>
      <c r="B57" s="201" t="s">
        <v>13</v>
      </c>
      <c r="C57" s="204" t="s">
        <v>107</v>
      </c>
      <c r="D57" s="204" t="s">
        <v>64</v>
      </c>
      <c r="E57" s="204" t="s">
        <v>65</v>
      </c>
      <c r="F57" s="204" t="s">
        <v>66</v>
      </c>
      <c r="G57" s="222"/>
      <c r="H57" s="228"/>
      <c r="I57" s="15"/>
    </row>
    <row r="58" spans="1:9" ht="12.75">
      <c r="A58" s="208" t="s">
        <v>15</v>
      </c>
      <c r="B58" s="137">
        <v>-0.005291767748588971</v>
      </c>
      <c r="C58" s="137">
        <v>-0.003082069671078602</v>
      </c>
      <c r="D58" s="137">
        <v>-0.017198902449758413</v>
      </c>
      <c r="E58" s="137">
        <v>0.003573448897307596</v>
      </c>
      <c r="F58" s="137">
        <v>-0.017166999318479537</v>
      </c>
      <c r="G58" s="138">
        <v>-0.00994082707162014</v>
      </c>
      <c r="H58" s="139">
        <f>'[1]Evol_str_guide'!$G$11/100</f>
        <v>-0.011020275397256474</v>
      </c>
      <c r="I58" s="15"/>
    </row>
    <row r="59" spans="1:9" ht="12.75">
      <c r="A59" s="209" t="s">
        <v>17</v>
      </c>
      <c r="B59" s="140">
        <v>-0.02437235328224263</v>
      </c>
      <c r="C59" s="140">
        <v>0.0023963381514329196</v>
      </c>
      <c r="D59" s="140">
        <v>0.00394171083606043</v>
      </c>
      <c r="E59" s="140">
        <v>0.012192255705549382</v>
      </c>
      <c r="F59" s="140">
        <v>-0.0007275978343544987</v>
      </c>
      <c r="G59" s="141">
        <v>-0.0020509845194314202</v>
      </c>
      <c r="H59" s="142">
        <f>'[1]Evol_str_guide'!$G$12/100</f>
        <v>0.0012493714549082213</v>
      </c>
      <c r="I59" s="15"/>
    </row>
    <row r="60" spans="1:9" ht="12.75">
      <c r="A60" s="210" t="s">
        <v>49</v>
      </c>
      <c r="B60" s="143">
        <v>-0.0313503145034425</v>
      </c>
      <c r="C60" s="143">
        <v>-0.00034068176379442594</v>
      </c>
      <c r="D60" s="143">
        <v>0.010449397172523689</v>
      </c>
      <c r="E60" s="143">
        <v>0.008840889120081519</v>
      </c>
      <c r="F60" s="143">
        <v>-0.0007858612260568387</v>
      </c>
      <c r="G60" s="144">
        <v>-0.0024967569250060606</v>
      </c>
      <c r="H60" s="145">
        <f>'[1]Evol_str_guide'!$G$14/100</f>
        <v>-0.004778500492127136</v>
      </c>
      <c r="I60" s="15"/>
    </row>
    <row r="61" spans="1:9" ht="12.75">
      <c r="A61" s="210" t="s">
        <v>50</v>
      </c>
      <c r="B61" s="143">
        <v>-0.024367619591210476</v>
      </c>
      <c r="C61" s="143">
        <v>0.00657392656038458</v>
      </c>
      <c r="D61" s="143">
        <v>0.016633434815094716</v>
      </c>
      <c r="E61" s="143">
        <v>0.027372604816181978</v>
      </c>
      <c r="F61" s="143">
        <v>0.020753742382335627</v>
      </c>
      <c r="G61" s="144">
        <v>0.008433593850829757</v>
      </c>
      <c r="H61" s="145">
        <f>'[1]Evol_str_guide'!$G$15/100</f>
        <v>0.002707472036023617</v>
      </c>
      <c r="I61" s="15"/>
    </row>
    <row r="62" spans="1:9" ht="12.75">
      <c r="A62" s="211" t="s">
        <v>78</v>
      </c>
      <c r="B62" s="147">
        <v>-0.06766650550639342</v>
      </c>
      <c r="C62" s="147">
        <v>-0.05158631899840194</v>
      </c>
      <c r="D62" s="147">
        <v>-0.0785739380557352</v>
      </c>
      <c r="E62" s="147">
        <v>-0.07744801107339905</v>
      </c>
      <c r="F62" s="147">
        <v>-0.1131563321601039</v>
      </c>
      <c r="G62" s="148">
        <v>-0.0765853432982685</v>
      </c>
      <c r="H62" s="149">
        <f>'[1]Evol_str_guide'!$G$17/100</f>
        <v>-0.08383153642342733</v>
      </c>
      <c r="I62" s="15"/>
    </row>
    <row r="63" spans="1:9" ht="12.75">
      <c r="A63" s="209" t="s">
        <v>32</v>
      </c>
      <c r="B63" s="140">
        <v>0.022207368734522115</v>
      </c>
      <c r="C63" s="140">
        <v>-0.006885368817999948</v>
      </c>
      <c r="D63" s="140">
        <v>-0.04334394337131697</v>
      </c>
      <c r="E63" s="140">
        <v>-0.0026220993005774407</v>
      </c>
      <c r="F63" s="140">
        <v>-0.04207497630742296</v>
      </c>
      <c r="G63" s="141">
        <v>-0.016745687083259853</v>
      </c>
      <c r="H63" s="142">
        <f>'[1]Evol_str_guide'!$G$34/100</f>
        <v>-0.03057382653644436</v>
      </c>
      <c r="I63" s="15"/>
    </row>
    <row r="64" spans="1:9" ht="12.75">
      <c r="A64" s="210" t="s">
        <v>52</v>
      </c>
      <c r="B64" s="143">
        <v>0.02493300552936395</v>
      </c>
      <c r="C64" s="143">
        <v>-0.006097722633617297</v>
      </c>
      <c r="D64" s="143">
        <v>-0.047767501063803786</v>
      </c>
      <c r="E64" s="143">
        <v>0.011149310559950942</v>
      </c>
      <c r="F64" s="143">
        <v>-0.07111659548796889</v>
      </c>
      <c r="G64" s="144">
        <v>-0.0191867622781855</v>
      </c>
      <c r="H64" s="145">
        <f>'[1]Evol_str_guide'!$G$37/100</f>
        <v>-0.032124803773530886</v>
      </c>
      <c r="I64" s="15"/>
    </row>
    <row r="65" spans="1:9" ht="12.75">
      <c r="A65" s="211" t="s">
        <v>53</v>
      </c>
      <c r="B65" s="147">
        <v>-0.01117728593863776</v>
      </c>
      <c r="C65" s="147">
        <v>-0.02642217048218176</v>
      </c>
      <c r="D65" s="147">
        <v>-0.0589859639024084</v>
      </c>
      <c r="E65" s="147">
        <v>-0.010658573432620888</v>
      </c>
      <c r="F65" s="147">
        <v>0.03325151808139504</v>
      </c>
      <c r="G65" s="148">
        <v>-0.024704865888866445</v>
      </c>
      <c r="H65" s="149">
        <f>'[1]Evol_str_guide'!$G$35/100</f>
        <v>-0.028535277227768163</v>
      </c>
      <c r="I65" s="15"/>
    </row>
    <row r="66" spans="1:9" ht="12.75">
      <c r="A66" s="209" t="s">
        <v>23</v>
      </c>
      <c r="B66" s="140">
        <v>-0.048789493158859276</v>
      </c>
      <c r="C66" s="140">
        <v>-0.006231576825045271</v>
      </c>
      <c r="D66" s="140">
        <v>0.0031747719377317463</v>
      </c>
      <c r="E66" s="140">
        <v>0.01712649269853017</v>
      </c>
      <c r="F66" s="140">
        <v>-0.005067855007718669</v>
      </c>
      <c r="G66" s="141">
        <v>-0.007988379198115236</v>
      </c>
      <c r="H66" s="142">
        <f>'[1]Evol_str_guide'!$G$18/100</f>
        <v>-0.002437753075066551</v>
      </c>
      <c r="I66" s="15"/>
    </row>
    <row r="67" spans="1:9" ht="12.75">
      <c r="A67" s="210" t="s">
        <v>54</v>
      </c>
      <c r="B67" s="143">
        <v>-0.041077676471985125</v>
      </c>
      <c r="C67" s="143">
        <v>0.003130480588451112</v>
      </c>
      <c r="D67" s="143">
        <v>0.010360720527959</v>
      </c>
      <c r="E67" s="143">
        <v>0.03084140092101073</v>
      </c>
      <c r="F67" s="143">
        <v>0.00602217697151719</v>
      </c>
      <c r="G67" s="144">
        <v>0.002072093234794181</v>
      </c>
      <c r="H67" s="145">
        <f>'[1]Evol_str_guide'!$G$20/100</f>
        <v>0.006670505398637339</v>
      </c>
      <c r="I67" s="15"/>
    </row>
    <row r="68" spans="1:9" ht="12.75">
      <c r="A68" s="212" t="s">
        <v>55</v>
      </c>
      <c r="B68" s="143">
        <v>-0.004136180670878398</v>
      </c>
      <c r="C68" s="143">
        <v>0.025724906563413086</v>
      </c>
      <c r="D68" s="143">
        <v>0.02765720192039156</v>
      </c>
      <c r="E68" s="143">
        <v>0.05874728029782483</v>
      </c>
      <c r="F68" s="143">
        <v>0.04725811301950622</v>
      </c>
      <c r="G68" s="144">
        <v>0.02854475329970918</v>
      </c>
      <c r="H68" s="145">
        <f>'[1]Evol_str_guide'!$G$21/100</f>
        <v>0.05917101961081106</v>
      </c>
      <c r="I68" s="15"/>
    </row>
    <row r="69" spans="1:9" ht="12.75">
      <c r="A69" s="212" t="s">
        <v>76</v>
      </c>
      <c r="B69" s="143">
        <v>-0.004896466716573844</v>
      </c>
      <c r="C69" s="143">
        <v>0.022576043841423754</v>
      </c>
      <c r="D69" s="143">
        <v>0.024947121551095464</v>
      </c>
      <c r="E69" s="143">
        <v>0.04451730796734532</v>
      </c>
      <c r="F69" s="143">
        <v>0.031166822110594294</v>
      </c>
      <c r="G69" s="144">
        <v>0.02267409722896585</v>
      </c>
      <c r="H69" s="213">
        <f>'[1]Evol_str_guide'!$G$22/100</f>
        <v>0.056039179660279714</v>
      </c>
      <c r="I69" s="15"/>
    </row>
    <row r="70" spans="1:9" ht="12.75">
      <c r="A70" s="211" t="s">
        <v>57</v>
      </c>
      <c r="B70" s="147">
        <v>-0.02800333981936698</v>
      </c>
      <c r="C70" s="147">
        <v>-0.016280612161338137</v>
      </c>
      <c r="D70" s="147">
        <v>-0.018098156714198232</v>
      </c>
      <c r="E70" s="147">
        <v>0.006198551049206857</v>
      </c>
      <c r="F70" s="147">
        <v>-0.004699155398154686</v>
      </c>
      <c r="G70" s="148">
        <v>-0.01608477285704124</v>
      </c>
      <c r="H70" s="149">
        <f>'[1]Evol_str_guide'!$G$23/100</f>
        <v>-0.016000346391096376</v>
      </c>
      <c r="I70" s="15"/>
    </row>
    <row r="71" spans="1:9" ht="12.75">
      <c r="A71" s="209" t="s">
        <v>35</v>
      </c>
      <c r="B71" s="140">
        <v>0.021589593922989314</v>
      </c>
      <c r="C71" s="140">
        <v>0.03865513220179562</v>
      </c>
      <c r="D71" s="140">
        <v>-0.033678386096659185</v>
      </c>
      <c r="E71" s="140">
        <v>0.03515929897096437</v>
      </c>
      <c r="F71" s="140">
        <v>0.012927944553746684</v>
      </c>
      <c r="G71" s="141">
        <v>0.01699181675183259</v>
      </c>
      <c r="H71" s="142">
        <f>'[1]Evol_str_guide'!$G$39/100</f>
        <v>0.019427388060167194</v>
      </c>
      <c r="I71" s="15"/>
    </row>
    <row r="72" spans="1:9" ht="12.75">
      <c r="A72" s="210" t="s">
        <v>58</v>
      </c>
      <c r="B72" s="143">
        <v>0.08645420411681837</v>
      </c>
      <c r="C72" s="143">
        <v>0.16896107371289215</v>
      </c>
      <c r="D72" s="143">
        <v>0.18200292481935354</v>
      </c>
      <c r="E72" s="143">
        <v>0.17684011704256863</v>
      </c>
      <c r="F72" s="143">
        <v>0.20583909343594464</v>
      </c>
      <c r="G72" s="144">
        <v>0.1639827521457966</v>
      </c>
      <c r="H72" s="145">
        <f>'[1]Evol_str_guide'!$G$40/100</f>
        <v>0.16935065946046124</v>
      </c>
      <c r="I72" s="15"/>
    </row>
    <row r="73" spans="1:9" ht="12.75">
      <c r="A73" s="210" t="s">
        <v>59</v>
      </c>
      <c r="B73" s="143">
        <v>-0.12542763920802336</v>
      </c>
      <c r="C73" s="143">
        <v>-0.16245545034730202</v>
      </c>
      <c r="D73" s="143">
        <v>-0.29266903203365335</v>
      </c>
      <c r="E73" s="143">
        <v>-0.18493090613827623</v>
      </c>
      <c r="F73" s="143">
        <v>-0.22451667077301707</v>
      </c>
      <c r="G73" s="144">
        <v>-0.20028858791347937</v>
      </c>
      <c r="H73" s="145">
        <f>'[1]Evol_str_guide'!$G$42/100</f>
        <v>-0.17647188017014373</v>
      </c>
      <c r="I73" s="15"/>
    </row>
    <row r="74" spans="1:9" ht="12.75">
      <c r="A74" s="214" t="s">
        <v>60</v>
      </c>
      <c r="B74" s="154">
        <v>-0.11593211455684249</v>
      </c>
      <c r="C74" s="154">
        <v>-0.033653833663132904</v>
      </c>
      <c r="D74" s="154">
        <v>0.0004778931638746986</v>
      </c>
      <c r="E74" s="154">
        <v>0.03686530394213383</v>
      </c>
      <c r="F74" s="154">
        <v>-0.025097417061229588</v>
      </c>
      <c r="G74" s="155">
        <v>-0.028728747968261414</v>
      </c>
      <c r="H74" s="156">
        <f>'[1]Evol_str_guide'!$G$30/100</f>
        <v>-0.016002473417906393</v>
      </c>
      <c r="I74" s="15"/>
    </row>
    <row r="75" spans="1:9" ht="13.5" thickBot="1">
      <c r="A75" s="215" t="s">
        <v>61</v>
      </c>
      <c r="B75" s="157">
        <v>-0.03661031567578177</v>
      </c>
      <c r="C75" s="157">
        <v>-0.014641950475190124</v>
      </c>
      <c r="D75" s="157">
        <v>-0.029780578351744524</v>
      </c>
      <c r="E75" s="157">
        <v>-0.019325181480197906</v>
      </c>
      <c r="F75" s="157">
        <v>-0.02598226240237933</v>
      </c>
      <c r="G75" s="158">
        <v>-0.02504756112839135</v>
      </c>
      <c r="H75" s="159">
        <f>'[1]Evolution 2009_2008_HR'!$AF$32</f>
        <v>-0.018132723531070205</v>
      </c>
      <c r="I75" s="15"/>
    </row>
    <row r="76" spans="1:9" ht="12.75">
      <c r="A76" s="160" t="s">
        <v>47</v>
      </c>
      <c r="B76" s="15"/>
      <c r="C76" s="15"/>
      <c r="D76" s="15"/>
      <c r="E76" s="15"/>
      <c r="F76" s="15"/>
      <c r="G76" s="15"/>
      <c r="H76" s="134"/>
      <c r="I76" s="15"/>
    </row>
    <row r="77" spans="1:9" ht="12.75">
      <c r="A77" s="160" t="s">
        <v>62</v>
      </c>
      <c r="B77" s="15"/>
      <c r="C77" s="15"/>
      <c r="D77" s="15"/>
      <c r="E77" s="15"/>
      <c r="F77" s="15"/>
      <c r="G77" s="15"/>
      <c r="H77" s="134"/>
      <c r="I77" s="15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2:7" ht="12.75">
      <c r="B135" s="1"/>
      <c r="C135" s="1"/>
      <c r="D135" s="1"/>
      <c r="E135" s="1"/>
      <c r="F135" s="1"/>
      <c r="G135" s="1"/>
    </row>
  </sheetData>
  <mergeCells count="4">
    <mergeCell ref="G5:G7"/>
    <mergeCell ref="G55:G57"/>
    <mergeCell ref="H5:H7"/>
    <mergeCell ref="H55:H57"/>
  </mergeCells>
  <printOptions/>
  <pageMargins left="0.7874015748031497" right="0.7874015748031497" top="1.062992125984252" bottom="0.3937007874015748" header="0.5118110236220472" footer="0.5118110236220472"/>
  <pageSetup firstPageNumber="43" useFirstPageNumber="1" horizontalDpi="600" verticalDpi="600" orientation="portrait" paperSize="9" scale="67" r:id="rId1"/>
  <headerFooter alignWithMargins="0">
    <oddHeader>&amp;L&amp;7Ministère de l'intérieur, de l'outre-mer, des collectivités territoriales et de l'immigration&amp;R&amp;7Publication: "Les finances des communes
de moins de 10 000 habitants en 2009"</oddHeader>
    <oddFooter>&amp;L&amp;7Direction générales des collectivités locales/DESL
Mise en ligne : avril 2011&amp;R&amp;P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39"/>
  <sheetViews>
    <sheetView workbookViewId="0" topLeftCell="A1">
      <selection activeCell="D80" sqref="D80"/>
    </sheetView>
  </sheetViews>
  <sheetFormatPr defaultColWidth="11.421875" defaultRowHeight="12.75"/>
  <cols>
    <col min="1" max="1" width="40.28125" style="0" customWidth="1"/>
    <col min="7" max="7" width="17.140625" style="0" customWidth="1"/>
    <col min="8" max="8" width="14.421875" style="0" customWidth="1"/>
  </cols>
  <sheetData>
    <row r="1" spans="1:8" ht="20.25">
      <c r="A1" s="130" t="s">
        <v>113</v>
      </c>
      <c r="B1" s="15"/>
      <c r="C1" s="15"/>
      <c r="D1" s="15"/>
      <c r="E1" s="15"/>
      <c r="F1" s="15"/>
      <c r="G1" s="15"/>
      <c r="H1" s="134"/>
    </row>
    <row r="2" spans="1:8" ht="18.75">
      <c r="A2" s="21"/>
      <c r="B2" s="15"/>
      <c r="C2" s="15"/>
      <c r="D2" s="15"/>
      <c r="E2" s="15"/>
      <c r="F2" s="15"/>
      <c r="G2" s="15"/>
      <c r="H2" s="134"/>
    </row>
    <row r="3" spans="1:8" ht="18.75">
      <c r="A3" s="98" t="s">
        <v>103</v>
      </c>
      <c r="B3" s="100"/>
      <c r="C3" s="100"/>
      <c r="D3" s="15"/>
      <c r="E3" s="15"/>
      <c r="F3" s="15"/>
      <c r="G3" s="15"/>
      <c r="H3" s="134"/>
    </row>
    <row r="4" spans="1:8" ht="12.75">
      <c r="A4" s="15"/>
      <c r="B4" s="15"/>
      <c r="C4" s="15"/>
      <c r="D4" s="15"/>
      <c r="E4" s="15"/>
      <c r="F4" s="15"/>
      <c r="G4" s="15"/>
      <c r="H4" s="134"/>
    </row>
    <row r="5" spans="1:8" ht="13.5" thickBot="1">
      <c r="A5" s="15"/>
      <c r="B5" s="15"/>
      <c r="C5" s="15"/>
      <c r="D5" s="15"/>
      <c r="E5" s="15"/>
      <c r="F5" s="15"/>
      <c r="G5" s="131"/>
      <c r="H5" s="132" t="s">
        <v>6</v>
      </c>
    </row>
    <row r="6" spans="1:8" ht="12.75" customHeight="1">
      <c r="A6" s="35"/>
      <c r="B6" s="36" t="s">
        <v>7</v>
      </c>
      <c r="C6" s="36" t="s">
        <v>8</v>
      </c>
      <c r="D6" s="36" t="s">
        <v>9</v>
      </c>
      <c r="E6" s="36" t="s">
        <v>10</v>
      </c>
      <c r="F6" s="36" t="s">
        <v>11</v>
      </c>
      <c r="G6" s="238" t="s">
        <v>80</v>
      </c>
      <c r="H6" s="223" t="s">
        <v>110</v>
      </c>
    </row>
    <row r="7" spans="1:8" ht="12.75">
      <c r="A7" s="37"/>
      <c r="B7" s="38">
        <v>500</v>
      </c>
      <c r="C7" s="38" t="s">
        <v>63</v>
      </c>
      <c r="D7" s="38" t="s">
        <v>63</v>
      </c>
      <c r="E7" s="38" t="s">
        <v>63</v>
      </c>
      <c r="F7" s="38" t="s">
        <v>63</v>
      </c>
      <c r="G7" s="239"/>
      <c r="H7" s="224"/>
    </row>
    <row r="8" spans="1:8" ht="24" customHeight="1" thickBot="1">
      <c r="A8" s="39"/>
      <c r="B8" s="40" t="s">
        <v>13</v>
      </c>
      <c r="C8" s="40" t="s">
        <v>107</v>
      </c>
      <c r="D8" s="40" t="s">
        <v>64</v>
      </c>
      <c r="E8" s="40" t="s">
        <v>65</v>
      </c>
      <c r="F8" s="40" t="s">
        <v>66</v>
      </c>
      <c r="G8" s="240"/>
      <c r="H8" s="225"/>
    </row>
    <row r="9" spans="1:8" ht="12.75">
      <c r="A9" s="41" t="s">
        <v>14</v>
      </c>
      <c r="B9" s="42">
        <v>3284</v>
      </c>
      <c r="C9" s="42">
        <v>1029</v>
      </c>
      <c r="D9" s="42">
        <v>113</v>
      </c>
      <c r="E9" s="42">
        <v>38</v>
      </c>
      <c r="F9" s="42">
        <v>37</v>
      </c>
      <c r="G9" s="42">
        <v>4501</v>
      </c>
      <c r="H9" s="43">
        <f>'[1]Montant en €_hab'!$G$6</f>
        <v>35654</v>
      </c>
    </row>
    <row r="10" spans="1:8" ht="13.5" thickBot="1">
      <c r="A10" s="44" t="s">
        <v>90</v>
      </c>
      <c r="B10" s="45">
        <v>624758</v>
      </c>
      <c r="C10" s="46">
        <v>944536</v>
      </c>
      <c r="D10" s="46">
        <v>296456</v>
      </c>
      <c r="E10" s="46">
        <v>155051</v>
      </c>
      <c r="F10" s="46">
        <v>250543</v>
      </c>
      <c r="G10" s="46">
        <v>2271344</v>
      </c>
      <c r="H10" s="47">
        <f>'[1]Montant en €_hab'!$G$8</f>
        <v>32041014</v>
      </c>
    </row>
    <row r="11" spans="1:8" ht="12.75">
      <c r="A11" s="48" t="s">
        <v>15</v>
      </c>
      <c r="B11" s="49">
        <v>1478.2085907823534</v>
      </c>
      <c r="C11" s="49">
        <v>1079.8021524854526</v>
      </c>
      <c r="D11" s="49">
        <v>1133.4898681423213</v>
      </c>
      <c r="E11" s="49">
        <v>1171.4148000335374</v>
      </c>
      <c r="F11" s="49">
        <v>1432.6625307033123</v>
      </c>
      <c r="G11" s="50">
        <v>1241.572005649519</v>
      </c>
      <c r="H11" s="51">
        <f>'[1]Montant en €_hab'!$O$22</f>
        <v>1139.374530207752</v>
      </c>
    </row>
    <row r="12" spans="1:8" ht="13.5" thickBot="1">
      <c r="A12" s="44" t="s">
        <v>16</v>
      </c>
      <c r="B12" s="49">
        <v>1497.8715347702646</v>
      </c>
      <c r="C12" s="49">
        <v>1095.9253087441887</v>
      </c>
      <c r="D12" s="49">
        <v>1153.62076625199</v>
      </c>
      <c r="E12" s="49">
        <v>1211.6331916595184</v>
      </c>
      <c r="F12" s="49">
        <v>1444.5826661291676</v>
      </c>
      <c r="G12" s="50">
        <v>1260.3731282183599</v>
      </c>
      <c r="H12" s="51">
        <f>'[1]Montant en €_hab'!$O$31+'[1]Montant en €_hab'!$O$49</f>
        <v>1161.8097422503545</v>
      </c>
    </row>
    <row r="13" spans="1:8" ht="12.75">
      <c r="A13" s="52" t="s">
        <v>17</v>
      </c>
      <c r="B13" s="53">
        <v>753.2386611616035</v>
      </c>
      <c r="C13" s="53">
        <v>597.3377253275685</v>
      </c>
      <c r="D13" s="53">
        <v>649.947044890304</v>
      </c>
      <c r="E13" s="53">
        <v>753.3418490045212</v>
      </c>
      <c r="F13" s="53">
        <v>894.6937045537093</v>
      </c>
      <c r="G13" s="54">
        <v>690.5361839465979</v>
      </c>
      <c r="H13" s="55">
        <f>'[1]Montant en €_hab'!$O$23</f>
        <v>709.272350585097</v>
      </c>
    </row>
    <row r="14" spans="1:8" ht="12.75">
      <c r="A14" s="56" t="s">
        <v>18</v>
      </c>
      <c r="B14" s="57">
        <v>0.35432617107085396</v>
      </c>
      <c r="C14" s="57">
        <v>0.3237044304234776</v>
      </c>
      <c r="D14" s="57">
        <v>0.31237092305720027</v>
      </c>
      <c r="E14" s="57">
        <v>0.3031153922470375</v>
      </c>
      <c r="F14" s="57">
        <v>0.2639829690049503</v>
      </c>
      <c r="G14" s="58">
        <v>0.3213642491320233</v>
      </c>
      <c r="H14" s="59">
        <f>'[1]Montant en €_hab'!$O$26/'[1]Montant en €_hab'!$O$25</f>
        <v>0.3127981032872706</v>
      </c>
    </row>
    <row r="15" spans="1:8" ht="12.75">
      <c r="A15" s="56" t="s">
        <v>19</v>
      </c>
      <c r="B15" s="57">
        <v>0.3465124406926066</v>
      </c>
      <c r="C15" s="57">
        <v>0.4128518035638801</v>
      </c>
      <c r="D15" s="57">
        <v>0.45448331163633926</v>
      </c>
      <c r="E15" s="57">
        <v>0.4872771100580225</v>
      </c>
      <c r="F15" s="57">
        <v>0.5160924058750802</v>
      </c>
      <c r="G15" s="58">
        <v>0.41850377651112874</v>
      </c>
      <c r="H15" s="59">
        <f>'[1]Montant en €_hab'!$O$27/'[1]Montant en €_hab'!$O$25</f>
        <v>0.4831091819732522</v>
      </c>
    </row>
    <row r="16" spans="1:8" ht="12.75">
      <c r="A16" s="56" t="s">
        <v>81</v>
      </c>
      <c r="B16" s="57">
        <v>0.03749157649151832</v>
      </c>
      <c r="C16" s="57">
        <v>0.04864371391678244</v>
      </c>
      <c r="D16" s="57">
        <v>0.05039500868293903</v>
      </c>
      <c r="E16" s="57">
        <v>0.04695175367421682</v>
      </c>
      <c r="F16" s="57">
        <v>0.04688277847594187</v>
      </c>
      <c r="G16" s="58">
        <v>0.0451429173332114</v>
      </c>
      <c r="H16" s="59">
        <f>'[1]Montant en €_hab'!$O$44/'[1]Montant en €_hab'!$O$25</f>
        <v>0.04183224674123561</v>
      </c>
    </row>
    <row r="17" spans="1:8" ht="12.75">
      <c r="A17" s="56" t="s">
        <v>20</v>
      </c>
      <c r="B17" s="57">
        <v>0.24300091367902252</v>
      </c>
      <c r="C17" s="57">
        <v>0.20041114765333426</v>
      </c>
      <c r="D17" s="57">
        <v>0.17153078331864868</v>
      </c>
      <c r="E17" s="57">
        <v>0.150668754776214</v>
      </c>
      <c r="F17" s="57">
        <v>0.16795834719940783</v>
      </c>
      <c r="G17" s="58">
        <v>0.20122444001223996</v>
      </c>
      <c r="H17" s="59">
        <f>'[1]Montant en €_hab'!$O$28/'[1]Montant en €_hab'!$O$25</f>
        <v>0.18697896338885905</v>
      </c>
    </row>
    <row r="18" spans="1:8" ht="12.75">
      <c r="A18" s="60" t="s">
        <v>21</v>
      </c>
      <c r="B18" s="61">
        <v>0.018668898065998616</v>
      </c>
      <c r="C18" s="61">
        <v>0.014388904442525535</v>
      </c>
      <c r="D18" s="61">
        <v>0.01121997330487277</v>
      </c>
      <c r="E18" s="61">
        <v>0.011986989244509211</v>
      </c>
      <c r="F18" s="61">
        <v>0.005083499444619733</v>
      </c>
      <c r="G18" s="62">
        <v>0.013764617011396607</v>
      </c>
      <c r="H18" s="63">
        <f>'[1]Montant en €_hab'!$O$29/'[1]Montant en €_hab'!$O$25</f>
        <v>0.02320416758061938</v>
      </c>
    </row>
    <row r="19" spans="1:8" ht="13.5" thickBot="1">
      <c r="A19" s="64" t="s">
        <v>22</v>
      </c>
      <c r="B19" s="65">
        <v>0.003323571730282626</v>
      </c>
      <c r="C19" s="65">
        <v>0.004701542378998146</v>
      </c>
      <c r="D19" s="65">
        <v>0.008853849594640997</v>
      </c>
      <c r="E19" s="65">
        <v>0.009348475800140034</v>
      </c>
      <c r="F19" s="65">
        <v>0.009804508902835338</v>
      </c>
      <c r="G19" s="66">
        <v>0.005880272566405736</v>
      </c>
      <c r="H19" s="67">
        <f>'[1]Montant en €_hab'!$O$30/'[1]Montant en €_hab'!$O$25*(-1)</f>
        <v>0.0060904162300012025</v>
      </c>
    </row>
    <row r="20" spans="1:8" ht="12.75">
      <c r="A20" s="48" t="s">
        <v>23</v>
      </c>
      <c r="B20" s="53">
        <v>1029.935938635439</v>
      </c>
      <c r="C20" s="53">
        <v>789.5672278981424</v>
      </c>
      <c r="D20" s="53">
        <v>849.2869142469707</v>
      </c>
      <c r="E20" s="53">
        <v>961.6892021979863</v>
      </c>
      <c r="F20" s="53">
        <v>1115.146847886391</v>
      </c>
      <c r="G20" s="54">
        <v>911.1410244199027</v>
      </c>
      <c r="H20" s="55">
        <f>'[1]Montant en €_hab'!$O$31</f>
        <v>899.3463266352932</v>
      </c>
    </row>
    <row r="21" spans="1:8" ht="12.75">
      <c r="A21" s="56" t="s">
        <v>24</v>
      </c>
      <c r="B21" s="68">
        <v>0.07866987889207763</v>
      </c>
      <c r="C21" s="68">
        <v>0.06564438096723788</v>
      </c>
      <c r="D21" s="68">
        <v>0.06001057773921706</v>
      </c>
      <c r="E21" s="68">
        <v>0.0593750466492224</v>
      </c>
      <c r="F21" s="68">
        <v>0.05554796565843348</v>
      </c>
      <c r="G21" s="69">
        <v>0.06719414173729228</v>
      </c>
      <c r="H21" s="70">
        <f>'[1]Montant en €_hab'!$O$38/'[1]Montant en €_hab'!$O$31</f>
        <v>0.06077559492700936</v>
      </c>
    </row>
    <row r="22" spans="1:8" ht="12.75">
      <c r="A22" s="56" t="s">
        <v>25</v>
      </c>
      <c r="B22" s="68">
        <v>0.4039180232029809</v>
      </c>
      <c r="C22" s="68">
        <v>0.35302372899975587</v>
      </c>
      <c r="D22" s="68">
        <v>0.3051324579430382</v>
      </c>
      <c r="E22" s="68">
        <v>0.29350471739031003</v>
      </c>
      <c r="F22" s="68">
        <v>0.2939572576071524</v>
      </c>
      <c r="G22" s="69">
        <v>0.35075892335593567</v>
      </c>
      <c r="H22" s="70">
        <f>'[1]Montant en €_hab'!$O$35/'[1]Montant en €_hab'!$O$31</f>
        <v>0.3157995730629801</v>
      </c>
    </row>
    <row r="23" spans="1:8" ht="12.75">
      <c r="A23" s="71" t="s">
        <v>26</v>
      </c>
      <c r="B23" s="72">
        <v>0.29281025162578583</v>
      </c>
      <c r="C23" s="72">
        <v>0.26730928503813106</v>
      </c>
      <c r="D23" s="72">
        <v>0.22788628365018176</v>
      </c>
      <c r="E23" s="72">
        <v>0.21464367289612932</v>
      </c>
      <c r="F23" s="72">
        <v>0.2187746781362599</v>
      </c>
      <c r="G23" s="73">
        <v>0.2600949796480779</v>
      </c>
      <c r="H23" s="74">
        <f>'[1]Montant en €_hab'!$O$36/'[1]Montant en €_hab'!$O$31</f>
        <v>0.22345792198151684</v>
      </c>
    </row>
    <row r="24" spans="1:8" ht="12.75">
      <c r="A24" s="75" t="s">
        <v>27</v>
      </c>
      <c r="B24" s="72">
        <v>0.061152078644806054</v>
      </c>
      <c r="C24" s="72">
        <v>0.04112469979958437</v>
      </c>
      <c r="D24" s="72">
        <v>0.032925847765823454</v>
      </c>
      <c r="E24" s="72">
        <v>0.026591654745135484</v>
      </c>
      <c r="F24" s="72">
        <v>0.03088043741514309</v>
      </c>
      <c r="G24" s="73">
        <v>0.043924077512105565</v>
      </c>
      <c r="H24" s="74">
        <f>'[1]Montant en €_hab'!$O$37/'[1]Montant en €_hab'!$O$31</f>
        <v>0.045254241774306474</v>
      </c>
    </row>
    <row r="25" spans="1:8" ht="12.75">
      <c r="A25" s="56" t="s">
        <v>28</v>
      </c>
      <c r="B25" s="68">
        <v>0.3558485326255321</v>
      </c>
      <c r="C25" s="68">
        <v>0.4565983395169215</v>
      </c>
      <c r="D25" s="68">
        <v>0.5358577876026657</v>
      </c>
      <c r="E25" s="68">
        <v>0.5537198894435897</v>
      </c>
      <c r="F25" s="68">
        <v>0.5669562034553496</v>
      </c>
      <c r="G25" s="69">
        <v>0.45681196895606324</v>
      </c>
      <c r="H25" s="70">
        <f>'[1]Montant en €_hab'!$O$32/'[1]Montant en €_hab'!$O$31</f>
        <v>0.5249525823603167</v>
      </c>
    </row>
    <row r="26" spans="1:8" ht="12.75">
      <c r="A26" s="76" t="s">
        <v>29</v>
      </c>
      <c r="B26" s="72">
        <v>0.26197378255913645</v>
      </c>
      <c r="C26" s="72">
        <v>0.3475536056934762</v>
      </c>
      <c r="D26" s="72">
        <v>0.37002942082475376</v>
      </c>
      <c r="E26" s="72">
        <v>0.37841564506829756</v>
      </c>
      <c r="F26" s="72">
        <v>0.378258895968162</v>
      </c>
      <c r="G26" s="73">
        <v>0.3300482003534209</v>
      </c>
      <c r="H26" s="74">
        <f>'[1]Montant en €_hab'!$O$33/'[1]Montant en €_hab'!$O$31</f>
        <v>0.3740996558509897</v>
      </c>
    </row>
    <row r="27" spans="1:8" ht="12.75">
      <c r="A27" s="56" t="s">
        <v>30</v>
      </c>
      <c r="B27" s="68">
        <v>0.10557642876925369</v>
      </c>
      <c r="C27" s="68">
        <v>0.07061979817224806</v>
      </c>
      <c r="D27" s="68">
        <v>0.051996141194463955</v>
      </c>
      <c r="E27" s="68">
        <v>0.053458967256291706</v>
      </c>
      <c r="F27" s="68">
        <v>0.035311381075488854</v>
      </c>
      <c r="G27" s="69">
        <v>0.07321966416349504</v>
      </c>
      <c r="H27" s="70">
        <f>'[1]Montant en €_hab'!$G$48/'[1]Montant en €_hab'!$G$8/'[1]Montant en €_hab'!$O$31</f>
        <v>0.04773207182530295</v>
      </c>
    </row>
    <row r="28" spans="1:8" ht="13.5" thickBot="1">
      <c r="A28" s="77" t="s">
        <v>21</v>
      </c>
      <c r="B28" s="65">
        <v>0.055987136510155494</v>
      </c>
      <c r="C28" s="65">
        <v>0.05411375234383666</v>
      </c>
      <c r="D28" s="65">
        <v>0.047003035520615126</v>
      </c>
      <c r="E28" s="65">
        <v>0.039941379260586045</v>
      </c>
      <c r="F28" s="65">
        <v>0.0482271922035757</v>
      </c>
      <c r="G28" s="66">
        <v>0.0520153017872137</v>
      </c>
      <c r="H28" s="70">
        <f>1-H27-H25-H22-H21</f>
        <v>0.05074017782439087</v>
      </c>
    </row>
    <row r="29" spans="1:8" ht="13.5" thickBot="1">
      <c r="A29" s="78" t="s">
        <v>31</v>
      </c>
      <c r="B29" s="79">
        <v>0.2686548425918911</v>
      </c>
      <c r="C29" s="79">
        <v>0.24346185578433407</v>
      </c>
      <c r="D29" s="79">
        <v>0.23471440100241445</v>
      </c>
      <c r="E29" s="79">
        <v>0.2166472834646343</v>
      </c>
      <c r="F29" s="79">
        <v>0.19768978744864021</v>
      </c>
      <c r="G29" s="80">
        <v>0.24211931475015908</v>
      </c>
      <c r="H29" s="81">
        <f>'[1]Montant en €_hab'!$J$108/'[1]Montant en €_hab'!$O$31</f>
        <v>0.21134680869973219</v>
      </c>
    </row>
    <row r="30" spans="1:8" ht="12.75">
      <c r="A30" s="52" t="s">
        <v>32</v>
      </c>
      <c r="B30" s="53">
        <v>724.9699296207502</v>
      </c>
      <c r="C30" s="53">
        <v>482.4644271578846</v>
      </c>
      <c r="D30" s="53">
        <v>483.5428232520171</v>
      </c>
      <c r="E30" s="53">
        <v>418.0729510290162</v>
      </c>
      <c r="F30" s="53">
        <v>537.968826149603</v>
      </c>
      <c r="G30" s="54">
        <v>551.0358217029213</v>
      </c>
      <c r="H30" s="55">
        <f>'[1]Montant en €_hab'!$O$24</f>
        <v>430.10217962265494</v>
      </c>
    </row>
    <row r="31" spans="1:8" ht="12.75">
      <c r="A31" s="82" t="s">
        <v>33</v>
      </c>
      <c r="B31" s="68">
        <v>0.12040780196482637</v>
      </c>
      <c r="C31" s="68">
        <v>0.16029437163705176</v>
      </c>
      <c r="D31" s="68">
        <v>0.16044160385348347</v>
      </c>
      <c r="E31" s="68">
        <v>0.19768424394359338</v>
      </c>
      <c r="F31" s="68">
        <v>0.2224142446768629</v>
      </c>
      <c r="G31" s="69">
        <v>0.15450314376845345</v>
      </c>
      <c r="H31" s="70">
        <f>'[1]Montant en €_hab'!$O$46/'[1]Montant en €_hab'!$O$24</f>
        <v>0.17567068902936642</v>
      </c>
    </row>
    <row r="32" spans="1:8" ht="12.75">
      <c r="A32" s="82" t="s">
        <v>34</v>
      </c>
      <c r="B32" s="68">
        <v>0.853198741664125</v>
      </c>
      <c r="C32" s="68">
        <v>0.8072474925836205</v>
      </c>
      <c r="D32" s="68">
        <v>0.7853052702696545</v>
      </c>
      <c r="E32" s="68">
        <v>0.7780145004433269</v>
      </c>
      <c r="F32" s="68">
        <v>0.7293093145938144</v>
      </c>
      <c r="G32" s="69">
        <v>0.8114561574800145</v>
      </c>
      <c r="H32" s="70">
        <f>'[1]Montant en €_hab'!$O$48/'[1]Montant en €_hab'!$O$24</f>
        <v>0.7881918417395191</v>
      </c>
    </row>
    <row r="33" spans="1:8" ht="13.5" thickBot="1">
      <c r="A33" s="83" t="s">
        <v>21</v>
      </c>
      <c r="B33" s="65">
        <v>0.026393456371048615</v>
      </c>
      <c r="C33" s="65">
        <v>0.03245813577932767</v>
      </c>
      <c r="D33" s="65">
        <v>0.05425312587686198</v>
      </c>
      <c r="E33" s="65">
        <v>0.02430125561307976</v>
      </c>
      <c r="F33" s="65">
        <v>0.048276440729322675</v>
      </c>
      <c r="G33" s="66">
        <v>0.03404069875153198</v>
      </c>
      <c r="H33" s="67">
        <f>1-H32-H31</f>
        <v>0.03613746923111452</v>
      </c>
    </row>
    <row r="34" spans="1:8" ht="12.75">
      <c r="A34" s="84" t="s">
        <v>35</v>
      </c>
      <c r="B34" s="53">
        <v>465.710105752948</v>
      </c>
      <c r="C34" s="53">
        <v>300.13583123353663</v>
      </c>
      <c r="D34" s="53">
        <v>288.59377938041393</v>
      </c>
      <c r="E34" s="53">
        <v>250.66057897079025</v>
      </c>
      <c r="F34" s="53">
        <v>311.3758856962677</v>
      </c>
      <c r="G34" s="54">
        <v>342.0348441979726</v>
      </c>
      <c r="H34" s="55">
        <f>'[1]Montant en €_hab'!$O$49</f>
        <v>262.46341561506136</v>
      </c>
    </row>
    <row r="35" spans="1:8" ht="12.75">
      <c r="A35" s="82" t="s">
        <v>36</v>
      </c>
      <c r="B35" s="68">
        <v>0.7131184122211643</v>
      </c>
      <c r="C35" s="68">
        <v>0.6639342589767129</v>
      </c>
      <c r="D35" s="68">
        <v>0.6669198477334023</v>
      </c>
      <c r="E35" s="68">
        <v>0.6228304114890449</v>
      </c>
      <c r="F35" s="68">
        <v>0.5343806463859514</v>
      </c>
      <c r="G35" s="69">
        <v>0.6676175655993437</v>
      </c>
      <c r="H35" s="70">
        <f>'[1]Montant en €_hab'!$O$50/'[1]Montant en €_hab'!$O$49</f>
        <v>0.6244452483585347</v>
      </c>
    </row>
    <row r="36" spans="1:8" ht="12.75">
      <c r="A36" s="56" t="s">
        <v>37</v>
      </c>
      <c r="B36" s="68">
        <v>0.21915572489124943</v>
      </c>
      <c r="C36" s="68">
        <v>0.2802265472759577</v>
      </c>
      <c r="D36" s="68">
        <v>0.24786093284589972</v>
      </c>
      <c r="E36" s="68">
        <v>0.3038876636244049</v>
      </c>
      <c r="F36" s="68">
        <v>0.38421456288140776</v>
      </c>
      <c r="G36" s="69">
        <v>0.26541604463434687</v>
      </c>
      <c r="H36" s="70">
        <f>'[1]Montant en €_hab'!$O$51/'[1]Montant en €_hab'!$O$49</f>
        <v>0.31279961570286297</v>
      </c>
    </row>
    <row r="37" spans="1:8" ht="13.5" thickBot="1">
      <c r="A37" s="64" t="s">
        <v>21</v>
      </c>
      <c r="B37" s="65">
        <v>0.06772586288758621</v>
      </c>
      <c r="C37" s="65">
        <v>0.05583919374732938</v>
      </c>
      <c r="D37" s="65">
        <v>0.085219219420698</v>
      </c>
      <c r="E37" s="65">
        <v>0.07328192488655012</v>
      </c>
      <c r="F37" s="65">
        <v>0.08140479073264083</v>
      </c>
      <c r="G37" s="66">
        <v>0.06696638976630945</v>
      </c>
      <c r="H37" s="67">
        <f>1-H36-H35</f>
        <v>0.06275513593860238</v>
      </c>
    </row>
    <row r="38" spans="1:8" ht="12.75">
      <c r="A38" s="48" t="s">
        <v>91</v>
      </c>
      <c r="B38" s="85"/>
      <c r="C38" s="85"/>
      <c r="D38" s="85"/>
      <c r="E38" s="85"/>
      <c r="F38" s="85"/>
      <c r="G38" s="86"/>
      <c r="H38" s="87"/>
    </row>
    <row r="39" spans="1:8" ht="12.75">
      <c r="A39" s="56" t="s">
        <v>38</v>
      </c>
      <c r="B39" s="42">
        <v>681.4594021525154</v>
      </c>
      <c r="C39" s="42">
        <v>695.3969598511868</v>
      </c>
      <c r="D39" s="42">
        <v>784.6795477575085</v>
      </c>
      <c r="E39" s="42">
        <v>846.7500552076414</v>
      </c>
      <c r="F39" s="42">
        <v>1063.242843823216</v>
      </c>
      <c r="G39" s="50">
        <v>754.1240475595074</v>
      </c>
      <c r="H39" s="51">
        <f>'[1]Montant en €_hab'!$O$53</f>
        <v>708.4178553965239</v>
      </c>
    </row>
    <row r="40" spans="1:8" ht="12.75">
      <c r="A40" s="56" t="s">
        <v>39</v>
      </c>
      <c r="B40" s="88">
        <v>0.6616522218414673</v>
      </c>
      <c r="C40" s="88">
        <v>0.8807317924052643</v>
      </c>
      <c r="D40" s="88">
        <v>0.9239275144763688</v>
      </c>
      <c r="E40" s="88">
        <v>0.88048202399731</v>
      </c>
      <c r="F40" s="88">
        <v>0.9534554537265185</v>
      </c>
      <c r="G40" s="89">
        <v>0.82766995157488</v>
      </c>
      <c r="H40" s="90">
        <f>'[1]Montant en €_hab'!$O$53/H20</f>
        <v>0.7877030621194772</v>
      </c>
    </row>
    <row r="41" spans="1:8" ht="13.5" thickBot="1">
      <c r="A41" s="64" t="s">
        <v>40</v>
      </c>
      <c r="B41" s="91">
        <v>2.4628337812863164</v>
      </c>
      <c r="C41" s="91">
        <v>3.617535032614897</v>
      </c>
      <c r="D41" s="91">
        <v>3.936390398418138</v>
      </c>
      <c r="E41" s="91">
        <v>4.064126768250204</v>
      </c>
      <c r="F41" s="91">
        <v>4.822987904593838</v>
      </c>
      <c r="G41" s="92">
        <v>3.418438353127448</v>
      </c>
      <c r="H41" s="93">
        <f>H39/'[1]Montant en €_hab'!$J$108</f>
        <v>3.7270639048947953</v>
      </c>
    </row>
    <row r="42" spans="1:8" ht="12.75">
      <c r="A42" s="48" t="s">
        <v>41</v>
      </c>
      <c r="B42" s="94"/>
      <c r="C42" s="94"/>
      <c r="D42" s="94"/>
      <c r="E42" s="94"/>
      <c r="F42" s="94"/>
      <c r="G42" s="95"/>
      <c r="H42" s="96"/>
    </row>
    <row r="43" spans="1:8" ht="12.75">
      <c r="A43" s="48" t="s">
        <v>42</v>
      </c>
      <c r="B43" s="49">
        <v>291.94832706423927</v>
      </c>
      <c r="C43" s="49">
        <v>320.0063395889622</v>
      </c>
      <c r="D43" s="49">
        <v>416.3025315055185</v>
      </c>
      <c r="E43" s="49">
        <v>480.39588006526884</v>
      </c>
      <c r="F43" s="49">
        <v>586.8340539947235</v>
      </c>
      <c r="G43" s="50">
        <v>365.23880581717253</v>
      </c>
      <c r="H43" s="51">
        <f>('[1]Montant en €_hab'!$G$135+'[1]Montant en €_hab'!$G$61)/'[1]Montant en €_hab'!$G$8</f>
        <v>418.93422241443415</v>
      </c>
    </row>
    <row r="44" spans="1:8" ht="12.75">
      <c r="A44" s="56" t="s">
        <v>43</v>
      </c>
      <c r="B44" s="42">
        <v>391.1830190516374</v>
      </c>
      <c r="C44" s="42">
        <v>504.4149169683388</v>
      </c>
      <c r="D44" s="42">
        <v>686.5190733991711</v>
      </c>
      <c r="E44" s="42">
        <v>749.6332010549099</v>
      </c>
      <c r="F44" s="42">
        <v>786.672949681583</v>
      </c>
      <c r="G44" s="50">
        <v>534.8146347523443</v>
      </c>
      <c r="H44" s="51">
        <f>'[1]Montant en €_hab'!$G$140/'[1]Montant en €_hab'!$G$245</f>
        <v>614.357483765379</v>
      </c>
    </row>
    <row r="45" spans="1:8" ht="12.75">
      <c r="A45" s="97" t="s">
        <v>44</v>
      </c>
      <c r="B45" s="57">
        <v>0.6169993789107967</v>
      </c>
      <c r="C45" s="57">
        <v>0.6068457134036782</v>
      </c>
      <c r="D45" s="57">
        <v>0.5681047021924441</v>
      </c>
      <c r="E45" s="57">
        <v>0.6818751696594904</v>
      </c>
      <c r="F45" s="57">
        <v>0.8332526418969631</v>
      </c>
      <c r="G45" s="58">
        <v>0.6311822100494848</v>
      </c>
      <c r="H45" s="59">
        <f>'[1]Montant en €_hab'!$G$144/('[1]Montant en €_hab'!$G$146-'[1]Montant en €_hab'!$G$143)</f>
        <v>0.6492541369848616</v>
      </c>
    </row>
    <row r="46" spans="1:8" ht="12.75">
      <c r="A46" s="56" t="s">
        <v>45</v>
      </c>
      <c r="B46" s="57">
        <v>0.7537391985032321</v>
      </c>
      <c r="C46" s="57">
        <v>0.7433211864281517</v>
      </c>
      <c r="D46" s="57">
        <v>0.7753826504605097</v>
      </c>
      <c r="E46" s="57">
        <v>0.8066949802803597</v>
      </c>
      <c r="F46" s="57">
        <v>0.9569379515011603</v>
      </c>
      <c r="G46" s="58">
        <v>0.7857036928111889</v>
      </c>
      <c r="H46" s="59">
        <f>'[1]Montant en €_hab'!$G$156/('[1]Montant en €_hab'!$G$140-'[1]Montant en €_hab'!$G$142)</f>
        <v>0.8832930272007424</v>
      </c>
    </row>
    <row r="47" spans="1:8" ht="13.5" thickBot="1">
      <c r="A47" s="64" t="s">
        <v>46</v>
      </c>
      <c r="B47" s="65">
        <v>0.7321027449015132</v>
      </c>
      <c r="C47" s="65">
        <v>0.7041241389384485</v>
      </c>
      <c r="D47" s="65">
        <v>0.6170965697298854</v>
      </c>
      <c r="E47" s="65">
        <v>0.6479801916516705</v>
      </c>
      <c r="F47" s="65">
        <v>0.6200841417292781</v>
      </c>
      <c r="G47" s="66">
        <v>0.6783917110909178</v>
      </c>
      <c r="H47" s="67">
        <f>'[1]Montant en €_hab'!$G$155/'[1]Montant en €_hab'!$G$156</f>
        <v>0.629432556998955</v>
      </c>
    </row>
    <row r="48" spans="1:8" ht="12.75">
      <c r="A48" s="160" t="s">
        <v>47</v>
      </c>
      <c r="B48" s="133"/>
      <c r="C48" s="133"/>
      <c r="D48" s="133"/>
      <c r="E48" s="133"/>
      <c r="F48" s="133"/>
      <c r="G48" s="196"/>
      <c r="H48" s="134"/>
    </row>
    <row r="49" spans="1:8" ht="12.75">
      <c r="A49" s="160" t="s">
        <v>48</v>
      </c>
      <c r="B49" s="160"/>
      <c r="C49" s="133"/>
      <c r="D49" s="133"/>
      <c r="E49" s="133"/>
      <c r="F49" s="160"/>
      <c r="G49" s="15"/>
      <c r="H49" s="134"/>
    </row>
    <row r="50" spans="1:8" ht="12.75">
      <c r="A50" s="15"/>
      <c r="B50" s="15"/>
      <c r="C50" s="15"/>
      <c r="D50" s="15"/>
      <c r="E50" s="15"/>
      <c r="F50" s="15"/>
      <c r="G50" s="15"/>
      <c r="H50" s="134"/>
    </row>
    <row r="51" spans="1:8" ht="12.75">
      <c r="A51" s="15"/>
      <c r="B51" s="15"/>
      <c r="C51" s="15"/>
      <c r="D51" s="15"/>
      <c r="E51" s="15"/>
      <c r="F51" s="15"/>
      <c r="G51" s="15"/>
      <c r="H51" s="134"/>
    </row>
    <row r="52" spans="1:8" ht="12.75">
      <c r="A52" s="15"/>
      <c r="B52" s="15"/>
      <c r="C52" s="15"/>
      <c r="D52" s="15"/>
      <c r="E52" s="15"/>
      <c r="F52" s="15"/>
      <c r="G52" s="15"/>
      <c r="H52" s="134"/>
    </row>
    <row r="53" spans="1:8" ht="18.75">
      <c r="A53" s="99" t="s">
        <v>104</v>
      </c>
      <c r="B53" s="198"/>
      <c r="C53" s="198"/>
      <c r="D53" s="198"/>
      <c r="E53" s="198"/>
      <c r="F53" s="216"/>
      <c r="G53" s="216"/>
      <c r="H53" s="134"/>
    </row>
    <row r="54" spans="1:8" ht="13.5" thickBot="1">
      <c r="A54" s="160"/>
      <c r="B54" s="217"/>
      <c r="C54" s="217"/>
      <c r="D54" s="217"/>
      <c r="E54" s="217"/>
      <c r="F54" s="217"/>
      <c r="G54" s="217"/>
      <c r="H54" s="134"/>
    </row>
    <row r="55" spans="1:8" ht="12.75" customHeight="1">
      <c r="A55" s="35"/>
      <c r="B55" s="36" t="s">
        <v>7</v>
      </c>
      <c r="C55" s="36" t="s">
        <v>8</v>
      </c>
      <c r="D55" s="36" t="s">
        <v>9</v>
      </c>
      <c r="E55" s="36" t="s">
        <v>10</v>
      </c>
      <c r="F55" s="36" t="s">
        <v>11</v>
      </c>
      <c r="G55" s="220" t="s">
        <v>80</v>
      </c>
      <c r="H55" s="223" t="s">
        <v>110</v>
      </c>
    </row>
    <row r="56" spans="1:8" ht="12.75">
      <c r="A56" s="135"/>
      <c r="B56" s="38">
        <v>500</v>
      </c>
      <c r="C56" s="38" t="s">
        <v>63</v>
      </c>
      <c r="D56" s="38" t="s">
        <v>63</v>
      </c>
      <c r="E56" s="38" t="s">
        <v>63</v>
      </c>
      <c r="F56" s="38" t="s">
        <v>63</v>
      </c>
      <c r="G56" s="221"/>
      <c r="H56" s="224"/>
    </row>
    <row r="57" spans="1:8" ht="22.5" customHeight="1" thickBot="1">
      <c r="A57" s="39"/>
      <c r="B57" s="40" t="s">
        <v>13</v>
      </c>
      <c r="C57" s="40" t="s">
        <v>107</v>
      </c>
      <c r="D57" s="40" t="s">
        <v>64</v>
      </c>
      <c r="E57" s="40" t="s">
        <v>65</v>
      </c>
      <c r="F57" s="40" t="s">
        <v>66</v>
      </c>
      <c r="G57" s="222"/>
      <c r="H57" s="225"/>
    </row>
    <row r="58" spans="1:8" ht="12.75">
      <c r="A58" s="136" t="s">
        <v>15</v>
      </c>
      <c r="B58" s="137">
        <v>-0.007805329025941776</v>
      </c>
      <c r="C58" s="137">
        <v>-0.018227770107480556</v>
      </c>
      <c r="D58" s="137">
        <v>-0.025336456501385385</v>
      </c>
      <c r="E58" s="137">
        <v>-0.023109771729068695</v>
      </c>
      <c r="F58" s="137">
        <v>-0.001535350418580328</v>
      </c>
      <c r="G58" s="138">
        <v>-0.013864460273900758</v>
      </c>
      <c r="H58" s="139">
        <f>'[1]Evol_str_guide'!$G$11/100</f>
        <v>-0.011020275397256474</v>
      </c>
    </row>
    <row r="59" spans="1:8" ht="12.75">
      <c r="A59" s="48" t="s">
        <v>17</v>
      </c>
      <c r="B59" s="140">
        <v>-0.015293303384862456</v>
      </c>
      <c r="C59" s="140">
        <v>-0.013044073262639677</v>
      </c>
      <c r="D59" s="140">
        <v>0.003435227704091215</v>
      </c>
      <c r="E59" s="140">
        <v>0.0002887755432607886</v>
      </c>
      <c r="F59" s="140">
        <v>0.003385874113638776</v>
      </c>
      <c r="G59" s="141">
        <v>-0.010984852153042457</v>
      </c>
      <c r="H59" s="142">
        <f>'[1]Evol_str_guide'!$G$12/100</f>
        <v>0.0012493714549082213</v>
      </c>
    </row>
    <row r="60" spans="1:8" ht="12.75">
      <c r="A60" s="56" t="s">
        <v>49</v>
      </c>
      <c r="B60" s="143">
        <v>-0.012988122186771145</v>
      </c>
      <c r="C60" s="143">
        <v>-0.013325704845380648</v>
      </c>
      <c r="D60" s="143">
        <v>0.011401111716178747</v>
      </c>
      <c r="E60" s="143">
        <v>0.006898006818595315</v>
      </c>
      <c r="F60" s="143">
        <v>0.009322157145261967</v>
      </c>
      <c r="G60" s="144">
        <v>-0.006125397628001239</v>
      </c>
      <c r="H60" s="145">
        <f>'[1]Evol_str_guide'!$G$14/100</f>
        <v>-0.004778500492127136</v>
      </c>
    </row>
    <row r="61" spans="1:8" ht="12.75">
      <c r="A61" s="56" t="s">
        <v>50</v>
      </c>
      <c r="B61" s="143">
        <v>-0.008767755341996475</v>
      </c>
      <c r="C61" s="143">
        <v>-0.0038726846801216963</v>
      </c>
      <c r="D61" s="143">
        <v>0.0023247126388177275</v>
      </c>
      <c r="E61" s="143">
        <v>0.01634193712623344</v>
      </c>
      <c r="F61" s="143">
        <v>0.013795152993484106</v>
      </c>
      <c r="G61" s="144">
        <v>-0.006985467393327949</v>
      </c>
      <c r="H61" s="145">
        <f>'[1]Evol_str_guide'!$G$15/100</f>
        <v>0.002707472036023617</v>
      </c>
    </row>
    <row r="62" spans="1:8" ht="12.75">
      <c r="A62" s="146" t="s">
        <v>51</v>
      </c>
      <c r="B62" s="147">
        <v>-0.055950595118733126</v>
      </c>
      <c r="C62" s="147">
        <v>-0.07321679957383298</v>
      </c>
      <c r="D62" s="147">
        <v>-0.03964625466142957</v>
      </c>
      <c r="E62" s="147">
        <v>-0.036148881819767054</v>
      </c>
      <c r="F62" s="147">
        <v>-0.10348686338871405</v>
      </c>
      <c r="G62" s="148">
        <v>-0.06535121577661551</v>
      </c>
      <c r="H62" s="149">
        <f>'[1]Evol_str_guide'!$G$17/100</f>
        <v>-0.08383153642342733</v>
      </c>
    </row>
    <row r="63" spans="1:8" ht="12.75">
      <c r="A63" s="48" t="s">
        <v>32</v>
      </c>
      <c r="B63" s="140">
        <v>0.002838167668548275</v>
      </c>
      <c r="C63" s="140">
        <v>-0.020056801883447717</v>
      </c>
      <c r="D63" s="140">
        <v>-0.05276928007480619</v>
      </c>
      <c r="E63" s="140">
        <v>-0.0467885836533779</v>
      </c>
      <c r="F63" s="140">
        <v>0.005969116482508197</v>
      </c>
      <c r="G63" s="141">
        <v>-0.011156129991886643</v>
      </c>
      <c r="H63" s="142">
        <f>'[1]Evol_str_guide'!$G$34/100</f>
        <v>-0.03057382653644436</v>
      </c>
    </row>
    <row r="64" spans="1:8" ht="12.75">
      <c r="A64" s="56" t="s">
        <v>52</v>
      </c>
      <c r="B64" s="143">
        <v>-0.0016030755903346794</v>
      </c>
      <c r="C64" s="143">
        <v>-0.0025955565137329994</v>
      </c>
      <c r="D64" s="143">
        <v>-0.07219377601833166</v>
      </c>
      <c r="E64" s="143">
        <v>-0.04731086334380186</v>
      </c>
      <c r="F64" s="143">
        <v>-0.027373531685696895</v>
      </c>
      <c r="G64" s="144">
        <v>-0.011147990516517825</v>
      </c>
      <c r="H64" s="145">
        <f>'[1]Evol_str_guide'!$G$37/100</f>
        <v>-0.032124803773530886</v>
      </c>
    </row>
    <row r="65" spans="1:8" ht="12.75">
      <c r="A65" s="146" t="s">
        <v>53</v>
      </c>
      <c r="B65" s="147">
        <v>-0.0107017301962401</v>
      </c>
      <c r="C65" s="147">
        <v>-0.1239883755959772</v>
      </c>
      <c r="D65" s="147">
        <v>-0.12231928679871662</v>
      </c>
      <c r="E65" s="147">
        <v>-0.08350492940465493</v>
      </c>
      <c r="F65" s="147">
        <v>0.17172951803415804</v>
      </c>
      <c r="G65" s="148">
        <v>-0.051079965259070104</v>
      </c>
      <c r="H65" s="149">
        <f>'[1]Evol_str_guide'!$G$35/100</f>
        <v>-0.028535277227768163</v>
      </c>
    </row>
    <row r="66" spans="1:8" ht="12.75">
      <c r="A66" s="48" t="s">
        <v>23</v>
      </c>
      <c r="B66" s="140">
        <v>-0.02834763397151152</v>
      </c>
      <c r="C66" s="140">
        <v>-0.018879646024609786</v>
      </c>
      <c r="D66" s="140">
        <v>-0.010111193453130052</v>
      </c>
      <c r="E66" s="140">
        <v>0.01957803061585217</v>
      </c>
      <c r="F66" s="140">
        <v>0.010677168912161417</v>
      </c>
      <c r="G66" s="141">
        <v>-0.01576404984866342</v>
      </c>
      <c r="H66" s="142">
        <f>'[1]Evol_str_guide'!$G$18/100</f>
        <v>-0.002437753075066551</v>
      </c>
    </row>
    <row r="67" spans="1:8" ht="12.75">
      <c r="A67" s="56" t="s">
        <v>54</v>
      </c>
      <c r="B67" s="143">
        <v>-0.02247381357162237</v>
      </c>
      <c r="C67" s="143">
        <v>-0.01161255908343961</v>
      </c>
      <c r="D67" s="143">
        <v>0.009398119087650203</v>
      </c>
      <c r="E67" s="143">
        <v>0.019787126793194387</v>
      </c>
      <c r="F67" s="143">
        <v>0.006798363847969835</v>
      </c>
      <c r="G67" s="144">
        <v>-0.01252101304983666</v>
      </c>
      <c r="H67" s="145">
        <f>'[1]Evol_str_guide'!$G$20/100</f>
        <v>0.006670505398637339</v>
      </c>
    </row>
    <row r="68" spans="1:8" ht="12.75">
      <c r="A68" s="150" t="s">
        <v>55</v>
      </c>
      <c r="B68" s="143">
        <v>-0.009371766896880795</v>
      </c>
      <c r="C68" s="143">
        <v>0.0016305561496814391</v>
      </c>
      <c r="D68" s="143">
        <v>0.013028794630634444</v>
      </c>
      <c r="E68" s="143">
        <v>0.03255148746902892</v>
      </c>
      <c r="F68" s="143">
        <v>0.039079953036162074</v>
      </c>
      <c r="G68" s="144">
        <v>0.004901562941284965</v>
      </c>
      <c r="H68" s="145">
        <f>'[1]Evol_str_guide'!$G$21/100</f>
        <v>0.05917101961081106</v>
      </c>
    </row>
    <row r="69" spans="1:8" ht="12.75">
      <c r="A69" s="150" t="s">
        <v>76</v>
      </c>
      <c r="B69" s="143">
        <v>-0.006518989206037107</v>
      </c>
      <c r="C69" s="143">
        <v>0.0015659281213107334</v>
      </c>
      <c r="D69" s="143">
        <v>0.017369070635048</v>
      </c>
      <c r="E69" s="143">
        <v>0.02328624905334542</v>
      </c>
      <c r="F69" s="143">
        <v>0.02261207467855919</v>
      </c>
      <c r="G69" s="144">
        <v>-0.00041956815915777934</v>
      </c>
      <c r="H69" s="152">
        <f>'[1]Evol_str_guide'!$G$22/100</f>
        <v>0.056039179660279714</v>
      </c>
    </row>
    <row r="70" spans="1:8" ht="12.75">
      <c r="A70" s="146" t="s">
        <v>57</v>
      </c>
      <c r="B70" s="147">
        <v>-0.030596843679798646</v>
      </c>
      <c r="C70" s="147">
        <v>-0.025331742337170615</v>
      </c>
      <c r="D70" s="147">
        <v>-0.034603939745334045</v>
      </c>
      <c r="E70" s="147">
        <v>-0.01236581454433927</v>
      </c>
      <c r="F70" s="147">
        <v>-0.007992078366589772</v>
      </c>
      <c r="G70" s="148">
        <v>-0.023456455418501276</v>
      </c>
      <c r="H70" s="149">
        <f>'[1]Evol_str_guide'!$G$23/100</f>
        <v>-0.016000346391096376</v>
      </c>
    </row>
    <row r="71" spans="1:8" ht="12.75">
      <c r="A71" s="48" t="s">
        <v>35</v>
      </c>
      <c r="B71" s="140">
        <v>0.0036977678974334793</v>
      </c>
      <c r="C71" s="140">
        <v>-0.032470401890435596</v>
      </c>
      <c r="D71" s="140">
        <v>-0.08637671875096375</v>
      </c>
      <c r="E71" s="140">
        <v>-0.17663424326283428</v>
      </c>
      <c r="F71" s="140">
        <v>-0.03010712521193104</v>
      </c>
      <c r="G71" s="141">
        <v>-0.030309700031899256</v>
      </c>
      <c r="H71" s="142">
        <f>'[1]Evol_str_guide'!$G$39/100</f>
        <v>0.019427388060167194</v>
      </c>
    </row>
    <row r="72" spans="1:8" ht="12.75">
      <c r="A72" s="56" t="s">
        <v>58</v>
      </c>
      <c r="B72" s="143">
        <v>0.03046733473295915</v>
      </c>
      <c r="C72" s="143">
        <v>0.07388870982618645</v>
      </c>
      <c r="D72" s="143">
        <v>0.17717094388629206</v>
      </c>
      <c r="E72" s="143">
        <v>0.07958469152132053</v>
      </c>
      <c r="F72" s="143">
        <v>0.3843989546508222</v>
      </c>
      <c r="G72" s="144">
        <v>0.09230965851719541</v>
      </c>
      <c r="H72" s="145">
        <f>'[1]Evol_str_guide'!$G$40/100</f>
        <v>0.16935065946046124</v>
      </c>
    </row>
    <row r="73" spans="1:8" ht="12.75">
      <c r="A73" s="56" t="s">
        <v>59</v>
      </c>
      <c r="B73" s="143">
        <v>-0.10098271695077787</v>
      </c>
      <c r="C73" s="143">
        <v>-0.20875047674699865</v>
      </c>
      <c r="D73" s="143">
        <v>-0.4652051897032108</v>
      </c>
      <c r="E73" s="143">
        <v>-0.4424062082846789</v>
      </c>
      <c r="F73" s="143">
        <v>-0.15317719047966205</v>
      </c>
      <c r="G73" s="144">
        <v>-0.22752915338045754</v>
      </c>
      <c r="H73" s="145">
        <f>'[1]Evol_str_guide'!$G$42/100</f>
        <v>-0.17647188017014373</v>
      </c>
    </row>
    <row r="74" spans="1:8" ht="12.75">
      <c r="A74" s="153" t="s">
        <v>60</v>
      </c>
      <c r="B74" s="154">
        <v>-0.06220176275249811</v>
      </c>
      <c r="C74" s="154">
        <v>-0.03658077390998893</v>
      </c>
      <c r="D74" s="154">
        <v>-0.05184595497768685</v>
      </c>
      <c r="E74" s="154">
        <v>0.09599744556472145</v>
      </c>
      <c r="F74" s="154">
        <v>0.041389148390031716</v>
      </c>
      <c r="G74" s="155">
        <v>-0.03043165693558869</v>
      </c>
      <c r="H74" s="156">
        <f>'[1]Evol_str_guide'!$G$30/100</f>
        <v>-0.016002473417906393</v>
      </c>
    </row>
    <row r="75" spans="1:8" ht="13.5" thickBot="1">
      <c r="A75" s="44" t="s">
        <v>61</v>
      </c>
      <c r="B75" s="157">
        <v>-0.03410891755253531</v>
      </c>
      <c r="C75" s="157">
        <v>-0.0384468261411155</v>
      </c>
      <c r="D75" s="157">
        <v>-0.045868923361852776</v>
      </c>
      <c r="E75" s="157">
        <v>-0.020070499765890593</v>
      </c>
      <c r="F75" s="157">
        <v>-0.006715365594832545</v>
      </c>
      <c r="G75" s="158">
        <v>-0.03077511825788437</v>
      </c>
      <c r="H75" s="159">
        <f>'[1]Evolution 2009_2008_HR'!$AF$32</f>
        <v>-0.018132723531070205</v>
      </c>
    </row>
    <row r="76" spans="1:8" ht="12.75">
      <c r="A76" s="160" t="s">
        <v>47</v>
      </c>
      <c r="B76" s="160"/>
      <c r="C76" s="160"/>
      <c r="D76" s="160"/>
      <c r="E76" s="160"/>
      <c r="F76" s="160"/>
      <c r="G76" s="15"/>
      <c r="H76" s="134"/>
    </row>
    <row r="77" spans="1:8" ht="12.75">
      <c r="A77" s="160" t="s">
        <v>48</v>
      </c>
      <c r="B77" s="160"/>
      <c r="C77" s="160"/>
      <c r="D77" s="160"/>
      <c r="E77" s="160"/>
      <c r="F77" s="160"/>
      <c r="G77" s="15"/>
      <c r="H77" s="134"/>
    </row>
    <row r="78" spans="1:8" ht="12.75">
      <c r="A78" s="15"/>
      <c r="B78" s="15"/>
      <c r="C78" s="15"/>
      <c r="D78" s="15"/>
      <c r="E78" s="15"/>
      <c r="F78" s="15"/>
      <c r="G78" s="15"/>
      <c r="H78" s="15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</sheetData>
  <mergeCells count="4">
    <mergeCell ref="G6:G8"/>
    <mergeCell ref="G55:G57"/>
    <mergeCell ref="H6:H8"/>
    <mergeCell ref="H55:H57"/>
  </mergeCells>
  <printOptions/>
  <pageMargins left="0.7874015748031497" right="0.7874015748031497" top="0.984251968503937" bottom="0.3937007874015748" header="0.31496062992125984" footer="0.2755905511811024"/>
  <pageSetup firstPageNumber="44" useFirstPageNumber="1" horizontalDpi="600" verticalDpi="600" orientation="portrait" paperSize="9" scale="67" r:id="rId1"/>
  <headerFooter alignWithMargins="0">
    <oddHeader>&amp;L&amp;7Minsitère de l'intérieur, de l'outre-mer, des collectivités territoriales et de l'immigration&amp;R&amp;7Publication : "Les finances des communes
de moins de 10 000 habitants en 2009"</oddHeader>
    <oddFooter>&amp;L&amp;7Direction générale des collectivités locales/DESL
Mise en ligne : avril 2011&amp;R&amp;P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Ministère de l'Intérieur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SEVERAC-BASTIDECH</dc:creator>
  <cp:keywords/>
  <dc:description/>
  <cp:lastModifiedBy>COSTIERGH</cp:lastModifiedBy>
  <cp:lastPrinted>2011-04-21T13:39:56Z</cp:lastPrinted>
  <dcterms:created xsi:type="dcterms:W3CDTF">2008-03-17T09:20:37Z</dcterms:created>
  <dcterms:modified xsi:type="dcterms:W3CDTF">2011-04-21T15:37:07Z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